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xl/worksheets/sheet12.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_rels/sheet8.xml.rels" ContentType="application/vnd.openxmlformats-package.relationships+xml"/>
  <Override PartName="/xl/worksheets/_rels/sheet7.xml.rels" ContentType="application/vnd.openxmlformats-package.relationships+xml"/>
  <Override PartName="/xl/worksheets/_rels/sheet6.xml.rels" ContentType="application/vnd.openxmlformats-package.relationships+xml"/>
  <Override PartName="/xl/worksheets/_rels/sheet5.xml.rels" ContentType="application/vnd.openxmlformats-package.relationships+xml"/>
  <Override PartName="/xl/worksheets/_rels/sheet4.xml.rels" ContentType="application/vnd.openxmlformats-package.relationships+xml"/>
  <Override PartName="/xl/worksheets/_rels/sheet2.xml.rels" ContentType="application/vnd.openxmlformats-package.relationships+xml"/>
  <Override PartName="/xl/worksheets/_rels/sheet1.xml.rels" ContentType="application/vnd.openxmlformats-package.relationships+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_rels/drawing5.xml.rels" ContentType="application/vnd.openxmlformats-package.relationships+xml"/>
  <Override PartName="/xl/drawings/_rels/drawing4.xml.rels" ContentType="application/vnd.openxmlformats-package.relationships+xml"/>
  <Override PartName="/xl/drawings/_rels/drawing3.xml.rels" ContentType="application/vnd.openxmlformats-package.relationships+xml"/>
  <Override PartName="/xl/drawings/_rels/drawing2.xml.rels" ContentType="application/vnd.openxmlformats-package.relationships+xml"/>
  <Override PartName="/xl/drawings/_rels/drawing1.xml.rels" ContentType="application/vnd.openxmlformats-package.relationships+xml"/>
  <Override PartName="/xl/drawings/drawing3.xml" ContentType="application/vnd.openxmlformats-officedocument.drawing+xml"/>
  <Override PartName="/xl/drawings/vmlDrawing1.vml" ContentType="application/vnd.openxmlformats-officedocument.vmlDrawing"/>
  <Override PartName="/xl/drawings/drawing4.xml" ContentType="application/vnd.openxmlformats-officedocument.drawing+xml"/>
  <Override PartName="/xl/drawings/drawing5.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omments6.xml" ContentType="application/vnd.openxmlformats-officedocument.spreadsheetml.comments+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Index" sheetId="1" state="visible" r:id="rId3"/>
    <sheet name="1_Single_Loan" sheetId="2" state="visible" r:id="rId4"/>
    <sheet name="2_Portfolio_CVaR" sheetId="3" state="visible" r:id="rId5"/>
    <sheet name="3_Corr_Sensitivity" sheetId="4" state="visible" r:id="rId6"/>
    <sheet name="4_Concentration" sheetId="5" state="visible" r:id="rId7"/>
    <sheet name="5_Vasicek_IRB" sheetId="6" state="visible" r:id="rId8"/>
    <sheet name="6_Downturn" sheetId="7" state="visible" r:id="rId9"/>
    <sheet name="7_Monte_Carlo" sheetId="8" state="visible" r:id="rId10"/>
    <sheet name="8_Practice" sheetId="9" state="visible" r:id="rId11"/>
    <sheet name="9_Caselet" sheetId="10" state="visible" r:id="rId12"/>
    <sheet name="10_IRB_Caselet" sheetId="11" state="visible" r:id="rId13"/>
    <sheet name="Audit_Log" sheetId="12" state="visible" r:id="rId14"/>
  </sheets>
  <calcPr iterateCount="100" refMode="A1" iterate="false" iterateDelta="0.0001"/>
  <extLst>
    <ext xmlns:loext="http://schemas.libreoffice.org/" uri="{7626C862-2A13-11E5-B345-FEFF819CDC9F}">
      <loext:extCalcPr stringRefSyntax="ExcelA1"/>
    </ext>
  </extLst>
</workbook>
</file>

<file path=xl/comments6.xml><?xml version="1.0" encoding="utf-8"?>
<comments xmlns="http://schemas.openxmlformats.org/spreadsheetml/2006/main" xmlns:xdr="http://schemas.openxmlformats.org/drawingml/2006/spreadsheetDrawing">
  <authors>
    <author>Unknown Author</author>
  </authors>
  <commentList>
    <comment ref="B7" authorId="0">
      <text>
        <r>
          <rPr>
            <sz val="10"/>
            <rFont val="Arial"/>
            <family val="2"/>
          </rPr>
          <t xml:space="preserve">Basel III (BCBS, Dec 2017) corporate PD floor 0.05%.</t>
        </r>
      </text>
    </comment>
  </commentList>
</comments>
</file>

<file path=xl/sharedStrings.xml><?xml version="1.0" encoding="utf-8"?>
<sst xmlns="http://schemas.openxmlformats.org/spreadsheetml/2006/main" count="622" uniqueCount="448">
  <si>
    <t xml:space="preserve">Financial Risk Management — Lecture 12: Credit VaR Illustrations</t>
  </si>
  <si>
    <t xml:space="preserve">Companion workbook to the Session 12 slides (Scenario Analysis and Stress Testing). All amounts in ₹ crore.</t>
  </si>
  <si>
    <t xml:space="preserve">#</t>
  </si>
  <si>
    <t xml:space="preserve">Sheet</t>
  </si>
  <si>
    <t xml:space="preserve">What it illustrates</t>
  </si>
  <si>
    <t xml:space="preserve">1_Single_Loan</t>
  </si>
  <si>
    <t xml:space="preserve">EL and UL of one loan; why UL ≫ EL for low-PD loans (PD sweep)</t>
  </si>
  <si>
    <t xml:space="preserve">2_Portfolio_CVaR</t>
  </si>
  <si>
    <t xml:space="preserve">Meera’s 4-loan NBFC book: EL, UL, correlation matrix, ULₚ, 99.9% Credit VaR, risk contributions</t>
  </si>
  <si>
    <t xml:space="preserve">3_Corr_Sensitivity</t>
  </si>
  <si>
    <t xml:space="preserve">Credit VaR as default correlation ρ moves from 0 to 1 (concentration cost) + chart</t>
  </si>
  <si>
    <t xml:space="preserve">4_Concentration</t>
  </si>
  <si>
    <t xml:space="preserve">Same ₹200 cr book split into 1…1,000 loans: granularity, the √ρ floor, HHI + chart</t>
  </si>
  <si>
    <t xml:space="preserve">5_Vasicek_IRB</t>
  </si>
  <si>
    <t xml:space="preserve">Basel IRB (ASRF/Vasicek) worst-case default rate, capital K and RWA per loan</t>
  </si>
  <si>
    <t xml:space="preserve">6_Downturn</t>
  </si>
  <si>
    <t xml:space="preserve">Downturn: PD ↑, LGD ↑, ρ ↑ together; conditional PD vs the economy factor + chart</t>
  </si>
  <si>
    <t xml:space="preserve">7_Monte_Carlo</t>
  </si>
  <si>
    <t xml:space="preserve">One-factor Gaussian copula simulation (5,000 years): loss distribution, VaR, ES + chart</t>
  </si>
  <si>
    <t xml:space="preserve">8_Practice</t>
  </si>
  <si>
    <t xml:space="preserve">Exam-style practice (Anil, Godavari Bank) with answer cells and self-check</t>
  </si>
  <si>
    <t xml:space="preserve">9_Caselet</t>
  </si>
  <si>
    <t xml:space="preserve">Caselet: Credit VaR of an NBFC loan book (Malabar Finance) — formula → substitution → answer</t>
  </si>
  <si>
    <t xml:space="preserve">10_IRB_Caselet</t>
  </si>
  <si>
    <t xml:space="preserve">Caselet: Basel IRB capital for a corporate loan (Narmada Bank) — EL, K, RWA</t>
  </si>
  <si>
    <t xml:space="preserve">Colour legend</t>
  </si>
  <si>
    <t xml:space="preserve">Blue text</t>
  </si>
  <si>
    <t xml:space="preserve">Hard-coded input — change it and the sheet recalculates</t>
  </si>
  <si>
    <t xml:space="preserve">Yellow fill</t>
  </si>
  <si>
    <t xml:space="preserve">Key assumption / lever to play with in class</t>
  </si>
  <si>
    <t xml:space="preserve">Black text</t>
  </si>
  <si>
    <t xml:space="preserve">Formula on the same sheet</t>
  </si>
  <si>
    <t xml:space="preserve">Green text</t>
  </si>
  <si>
    <t xml:space="preserve">Formula linking to another sheet</t>
  </si>
  <si>
    <t xml:space="preserve">Core formulas (Bernoulli default, fixed LGD)</t>
  </si>
  <si>
    <t xml:space="preserve">EL = EAD × PD × LGD</t>
  </si>
  <si>
    <t xml:space="preserve">UL = EAD × LGD × √[PD × (1 − PD)]</t>
  </si>
  <si>
    <t xml:space="preserve">ULₚ = √( Σᵢ Σⱼ ρᵢⱼ × ULᵢ × ULⱼ ),  ρᵢᵢ = 1;   equal ρ:  ULₚ² = ΣULᵢ² + ρ[(ΣULᵢ)² − ΣULᵢ²]</t>
  </si>
  <si>
    <t xml:space="preserve">Credit VaR (99.9%) = z × ULₚ,   z = NORMSINV(0.999) = 3.090   (exam convention; some texts use loss quantile − EL)</t>
  </si>
  <si>
    <t xml:space="preserve">Vasicek / Basel IRB:  WCDR = N[ (N⁻¹(PD) + √ρ × N⁻¹(0.999)) / √(1 − ρ) ],   ρ = asset correlation</t>
  </si>
  <si>
    <t xml:space="preserve">Illustrative, fictional borrowers and banks. Numbers tie to the Lecture 12 slides (Meera / Sahyadri Finance; Anil / Godavari Bank).</t>
  </si>
  <si>
    <t xml:space="preserve">1. Expected and unexpected loss on one loan</t>
  </si>
  <si>
    <t xml:space="preserve">Loss = EAD × LGD × D, where D = 1 with probability PD. EL is the mean; UL is the standard deviation.</t>
  </si>
  <si>
    <t xml:space="preserve">Inputs</t>
  </si>
  <si>
    <t xml:space="preserve">EAD (₹ cr)</t>
  </si>
  <si>
    <t xml:space="preserve">PD (1-year)</t>
  </si>
  <si>
    <t xml:space="preserve">LGD</t>
  </si>
  <si>
    <t xml:space="preserve">Confidence level</t>
  </si>
  <si>
    <t xml:space="preserve">Results</t>
  </si>
  <si>
    <t xml:space="preserve">Loss if default = EAD × LGD</t>
  </si>
  <si>
    <t xml:space="preserve">← loss is either 0 or this amount: very lopsided (skewed)</t>
  </si>
  <si>
    <t xml:space="preserve">σ of default event = √[PD(1−PD)]</t>
  </si>
  <si>
    <t xml:space="preserve">UL = EAD × LGD × √[PD(1−PD)]</t>
  </si>
  <si>
    <t xml:space="preserve">← slide 17: ₹100 cr, PD 1%, LGD 50% gives UL ≈ 4.97</t>
  </si>
  <si>
    <t xml:space="preserve">UL ÷ EL (how many times larger)</t>
  </si>
  <si>
    <t xml:space="preserve">← for low PD, UL is many times EL: capital matters more than provisions</t>
  </si>
  <si>
    <t xml:space="preserve">z for the confidence level</t>
  </si>
  <si>
    <t xml:space="preserve">Standalone Credit VaR = z × UL</t>
  </si>
  <si>
    <t xml:space="preserve">PD sweep (same EAD and LGD as above)</t>
  </si>
  <si>
    <t xml:space="preserve">PD</t>
  </si>
  <si>
    <t xml:space="preserve">EL</t>
  </si>
  <si>
    <t xml:space="preserve">UL</t>
  </si>
  <si>
    <t xml:space="preserve">UL ÷ EL</t>
  </si>
  <si>
    <t xml:space="preserve">Credit VaR</t>
  </si>
  <si>
    <t xml:space="preserve">EL + Credit VaR</t>
  </si>
  <si>
    <t xml:space="preserve">Read down column D: a 0.05% PD loan has UL ≈ 45× EL; a 50% PD loan has UL = EL. UL peaks at PD = 50%.</t>
  </si>
  <si>
    <t xml:space="preserve">2. Portfolio Credit VaR — Meera’s loan book at Sahyadri Finance (an NBFC)</t>
  </si>
  <si>
    <t xml:space="preserve">Bernoulli defaults, fixed LGD, same default correlation ρ for every pair. Matches Lecture 12, Steps 1–4.</t>
  </si>
  <si>
    <t xml:space="preserve">Default correlation ρ (every pair)</t>
  </si>
  <si>
    <t xml:space="preserve">z = NORMSINV(confidence)</t>
  </si>
  <si>
    <t xml:space="preserve">Exam uses z = 3.090; NORMSINV(0.999) = 3.0902</t>
  </si>
  <si>
    <t xml:space="preserve">Borrower</t>
  </si>
  <si>
    <t xml:space="preserve">EL (₹ cr)</t>
  </si>
  <si>
    <t xml:space="preserve">√[PD(1−PD)]</t>
  </si>
  <si>
    <t xml:space="preserve">UL (₹ cr)</t>
  </si>
  <si>
    <t xml:space="preserve">Share of EAD</t>
  </si>
  <si>
    <t xml:space="preserve">Share of EL</t>
  </si>
  <si>
    <t xml:space="preserve">Asha Textiles</t>
  </si>
  <si>
    <t xml:space="preserve">Bhima Agro</t>
  </si>
  <si>
    <t xml:space="preserve">Coastal Fisheries</t>
  </si>
  <si>
    <t xml:space="preserve">Deccan Pharma</t>
  </si>
  <si>
    <t xml:space="preserve">Portfolio</t>
  </si>
  <si>
    <t xml:space="preserve">← Σ ULᵢ is the portfolio UL only if ρ = 1</t>
  </si>
  <si>
    <t xml:space="preserve">Correlation matrix ρᵢⱼ (diagonal = 1; off-diagonal = input ρ — overwrite any cell for pair-specific ρ)</t>
  </si>
  <si>
    <t xml:space="preserve">Covariance grid: ρᵢⱼ × ULᵢ × ULⱼ   (sum = ULₚ²)</t>
  </si>
  <si>
    <t xml:space="preserve">Row sum</t>
  </si>
  <si>
    <t xml:space="preserve">Risk contribution</t>
  </si>
  <si>
    <t xml:space="preserve">% of ULₚ</t>
  </si>
  <si>
    <t xml:space="preserve">Risk contribution RCᵢ = Σⱼ ρᵢⱼ ULᵢ ULⱼ ÷ ULₚ; contributions add up to ULₚ (Euler allocation)</t>
  </si>
  <si>
    <t xml:space="preserve">ULₚ² = sum of covariance grid</t>
  </si>
  <si>
    <t xml:space="preserve">ULₚ = √ULₚ²</t>
  </si>
  <si>
    <t xml:space="preserve">Slides: ULₚ = 7.62 at ρ = 0.25</t>
  </si>
  <si>
    <t xml:space="preserve">Check: shortcut √(ΣUL² + ρ[(ΣUL)² − ΣUL²])</t>
  </si>
  <si>
    <t xml:space="preserve">99.9% Credit VaR = z × ULₚ</t>
  </si>
  <si>
    <t xml:space="preserve">Slides: 23.55 (z = 3.090). Try ρ = 0.5 or change an EAD in yellow.</t>
  </si>
  <si>
    <t xml:space="preserve">Credit VaR if ρ = 0  (z × √ΣUL²)</t>
  </si>
  <si>
    <t xml:space="preserve">Credit VaR if ρ = 1  (z × ΣUL)</t>
  </si>
  <si>
    <t xml:space="preserve">Concentration cost: ρ = 1 vs current ρ</t>
  </si>
  <si>
    <t xml:space="preserve">Slides: ≈ ₹11.9 cr of extra capital when diversification vanishes</t>
  </si>
  <si>
    <t xml:space="preserve">Ratio: ρ = 1 vs current ρ</t>
  </si>
  <si>
    <t xml:space="preserve">Diversification benefit vs ρ = 1</t>
  </si>
  <si>
    <t xml:space="preserve">EL + Credit VaR (normal-approximation total loss at 99.9%)</t>
  </si>
  <si>
    <t xml:space="preserve">3. How default correlation drives Credit VaR (concentration risk)</t>
  </si>
  <si>
    <t xml:space="preserve">ULᵢ come from sheet 2. ULₚ² = ΣULᵢ² + ρ[(ΣULᵢ)² − ΣULᵢ²]. Same book, only ρ changes.</t>
  </si>
  <si>
    <t xml:space="preserve">ΣULᵢ²</t>
  </si>
  <si>
    <t xml:space="preserve">ΣULᵢ</t>
  </si>
  <si>
    <t xml:space="preserve">z</t>
  </si>
  <si>
    <t xml:space="preserve">ρ</t>
  </si>
  <si>
    <t xml:space="preserve">ULₚ (₹ cr)</t>
  </si>
  <si>
    <t xml:space="preserve">Credit VaR (₹ cr)</t>
  </si>
  <si>
    <t xml:space="preserve">Extra vs ρ = 0 (₹ cr)</t>
  </si>
  <si>
    <t xml:space="preserve">Credit VaR rises fastest at low ρ (square-root shape): even modest correlation removes much of the diversification.</t>
  </si>
  <si>
    <t xml:space="preserve">FORMULA REFERENCE — UL, Credit VaR and related calculations (formula → substitution → answer → Excel check)</t>
  </si>
  <si>
    <t xml:space="preserve">Inputs link to sheet 2 (green). Change ρ in the cream cell B37 to rework every step; Section C confirms the manual working against Excel and the table above.</t>
  </si>
  <si>
    <t xml:space="preserve">A.  Standalone UL of each loan:   ULᵢ = EADᵢ × LGDᵢ × √[PDᵢ(1 − PDᵢ)]</t>
  </si>
  <si>
    <t xml:space="preserve">ULᵢ (₹ cr)</t>
  </si>
  <si>
    <t xml:space="preserve">ULᵢ²</t>
  </si>
  <si>
    <t xml:space="preserve">Total</t>
  </si>
  <si>
    <t xml:space="preserve">Check: ΣULᵢ and ΣULᵢ² match B5 and B4</t>
  </si>
  <si>
    <t xml:space="preserve">B.  Portfolio UL and Credit VaR at a chosen correlation ρ</t>
  </si>
  <si>
    <t xml:space="preserve">Input</t>
  </si>
  <si>
    <t xml:space="preserve">Value</t>
  </si>
  <si>
    <t xml:space="preserve">Default correlation ρ</t>
  </si>
  <si>
    <t xml:space="preserve">z = N⁻¹(confidence)</t>
  </si>
  <si>
    <t xml:space="preserve">Step</t>
  </si>
  <si>
    <t xml:space="preserve">Formula</t>
  </si>
  <si>
    <t xml:space="preserve">Substitution</t>
  </si>
  <si>
    <t xml:space="preserve">Answer</t>
  </si>
  <si>
    <t xml:space="preserve">Unit</t>
  </si>
  <si>
    <t xml:space="preserve">1. Expected loss EL</t>
  </si>
  <si>
    <t xml:space="preserve">EL = Σ EADᵢ × PDᵢ × LGDᵢ</t>
  </si>
  <si>
    <t xml:space="preserve">₹ cr</t>
  </si>
  <si>
    <t xml:space="preserve">2. Portfolio variance ULₚ²</t>
  </si>
  <si>
    <t xml:space="preserve">ULₚ² = ΣULᵢ² + ρ[(ΣULᵢ)² − ΣULᵢ²]</t>
  </si>
  <si>
    <t xml:space="preserve">(₹ cr)²</t>
  </si>
  <si>
    <t xml:space="preserve">3. Portfolio UL</t>
  </si>
  <si>
    <t xml:space="preserve">4. Credit VaR</t>
  </si>
  <si>
    <t xml:space="preserve">Credit VaR = z × ULₚ</t>
  </si>
  <si>
    <t xml:space="preserve">5. Total loss at confidence</t>
  </si>
  <si>
    <t xml:space="preserve">Total = EL + Credit VaR</t>
  </si>
  <si>
    <t xml:space="preserve">6. Credit VaR if ρ = 0</t>
  </si>
  <si>
    <t xml:space="preserve">z × √ΣULᵢ²</t>
  </si>
  <si>
    <t xml:space="preserve">7. Credit VaR if ρ = 1</t>
  </si>
  <si>
    <t xml:space="preserve">z × ΣULᵢ</t>
  </si>
  <si>
    <t xml:space="preserve">8. Extra capital vs ρ = 0</t>
  </si>
  <si>
    <t xml:space="preserve">CVaR(ρ) − CVaR(ρ = 0)</t>
  </si>
  <si>
    <t xml:space="preserve">9. Concentration cost</t>
  </si>
  <si>
    <t xml:space="preserve">CVaR(ρ = 1) − CVaR(ρ)</t>
  </si>
  <si>
    <t xml:space="preserve">10. Diversification benefit</t>
  </si>
  <si>
    <t xml:space="preserve">1 − ULₚ ÷ ΣULᵢ</t>
  </si>
  <si>
    <t xml:space="preserve">%</t>
  </si>
  <si>
    <t xml:space="preserve">11. Unexpected-loss ratio</t>
  </si>
  <si>
    <t xml:space="preserve">Credit VaR ÷ Σ EAD</t>
  </si>
  <si>
    <t xml:space="preserve">C.  Excel check (verification only — the manual working above is the solution)</t>
  </si>
  <si>
    <t xml:space="preserve">Check</t>
  </si>
  <si>
    <t xml:space="preserve">Excel / source</t>
  </si>
  <si>
    <t xml:space="preserve">Excel value</t>
  </si>
  <si>
    <t xml:space="preserve">Manual value</t>
  </si>
  <si>
    <t xml:space="preserve">Result</t>
  </si>
  <si>
    <t xml:space="preserve">NORM.S.INV(confidence)</t>
  </si>
  <si>
    <t xml:space="preserve">Sheet 2 total EL (E14)</t>
  </si>
  <si>
    <t xml:space="preserve">ULₚ</t>
  </si>
  <si>
    <t xml:space="preserve">SQRT(SUMSQ(UL) + ρ·(SUM(UL)² − SUMSQ(UL)))</t>
  </si>
  <si>
    <t xml:space="preserve">Sensitivity table above (if ρ = 0, 0.1 … 1)</t>
  </si>
  <si>
    <t xml:space="preserve">Sheet 2 matrix method (B35, at sheet-2 ρ)</t>
  </si>
  <si>
    <t xml:space="preserve">Exam note: z = 3.090 is used on slides; Excel's NORM.S.INV(0.999) = 3.0902, so answers differ only in the 3rd–4th decimal.</t>
  </si>
  <si>
    <t xml:space="preserve">4. Name concentration: one big loan vs many small loans</t>
  </si>
  <si>
    <t xml:space="preserve">A ₹200 cr book split into n equal loans with the same PD, LGD and pairwise ρ. Granularity cuts Credit VaR — but only down to a floor set by ρ.</t>
  </si>
  <si>
    <t xml:space="preserve">Total EAD (₹ cr)</t>
  </si>
  <si>
    <t xml:space="preserve">z (from sheet 2)</t>
  </si>
  <si>
    <t xml:space="preserve">Floor as n → ∞: z × √ρ × EAD × LGD × σ</t>
  </si>
  <si>
    <t xml:space="preserve">Number of loans n</t>
  </si>
  <si>
    <t xml:space="preserve">EAD per loan</t>
  </si>
  <si>
    <t xml:space="preserve">UL per loan</t>
  </si>
  <si>
    <t xml:space="preserve">% of single-loan VaR</t>
  </si>
  <si>
    <t xml:space="preserve">With ρ = 0.10, splitting into 1,000 loans cuts VaR to about √0.10 ≈ 32% of the single loan — never lower. Set ρ = 0 to see it fall towards zero.</t>
  </si>
  <si>
    <t xml:space="preserve">Herfindahl–Hirschman Index (HHI) of Meera’s book (sheet 2)</t>
  </si>
  <si>
    <t xml:space="preserve">EAD share</t>
  </si>
  <si>
    <t xml:space="preserve">Share²</t>
  </si>
  <si>
    <t xml:space="preserve">HHI = Σ share²</t>
  </si>
  <si>
    <t xml:space="preserve">Effective number of borrowers = 1 ÷ HHI</t>
  </si>
  <si>
    <t xml:space="preserve">HHI = 1 means one borrower; HHI = 1/n means n equal borrowers. Meera’s 4 loans behave like ≈3.4 equal loans.</t>
  </si>
  <si>
    <t xml:space="preserve">5. Basel IRB (Vasicek / ASRF): from PD to worst-case default rate and capital</t>
  </si>
  <si>
    <t xml:space="preserve">Corporate IRB formula. Asset correlation ρ falls from 24% to 12% as PD rises. Capital K covers UL only (EL is provisioned).</t>
  </si>
  <si>
    <t xml:space="preserve">Effective maturity M (years)</t>
  </si>
  <si>
    <t xml:space="preserve">PD floor (Basel III)</t>
  </si>
  <si>
    <t xml:space="preserve">Asset correlation ρ (Basel)</t>
  </si>
  <si>
    <t xml:space="preserve">Asset correlation (borrower asset values) ≠ default correlation used on sheet 2.</t>
  </si>
  <si>
    <t xml:space="preserve">WCDR = N[(N⁻¹(PD)+√ρ·N⁻¹(0.999))/√(1−ρ)]</t>
  </si>
  <si>
    <t xml:space="preserve">Default rate at the 99.9% confidence level of the systematic factor (a modelled 0.1% annual tail probability), given this PD and ρ.</t>
  </si>
  <si>
    <t xml:space="preserve">Maturity slope b = (0.11852 − 0.05478 ln PD)²</t>
  </si>
  <si>
    <t xml:space="preserve">Maturity adjustment</t>
  </si>
  <si>
    <t xml:space="preserve">Not 1 at M = 2.5: the numerator becomes 1, but the denominator (1 − 1.5b) &lt; 1, so the adjustment is &gt; 1 (≈1.15–1.28 here).</t>
  </si>
  <si>
    <t xml:space="preserve">K = LGD × (WCDR − PD) × maturity adj.</t>
  </si>
  <si>
    <t xml:space="preserve">IRB capital = K × EAD (₹ cr)</t>
  </si>
  <si>
    <t xml:space="preserve">RWA = 12.5 × K × EAD (₹ cr)</t>
  </si>
  <si>
    <t xml:space="preserve">Risk weight = RWA ÷ EAD</t>
  </si>
  <si>
    <t xml:space="preserve">Comparison</t>
  </si>
  <si>
    <t xml:space="preserve">Total IRB capital (₹ cr)</t>
  </si>
  <si>
    <t xml:space="preserve">IRB assumes an infinitely granular book with asset correlation; sheet 2 uses a normal approximation with default correlation. The two are different models, so the gap is not a pure concentration measure.</t>
  </si>
  <si>
    <t xml:space="preserve">Total RWA (₹ cr)</t>
  </si>
  <si>
    <t xml:space="preserve">Credit VaR from sheet 2 (₹ cr)</t>
  </si>
  <si>
    <t xml:space="preserve">Part of the gap reflects name concentration (4 loans), which Pillar 1 IRB ignores and Pillar 2 (ICAAP) addresses; the rest comes from different correlation inputs and the normal approximation.</t>
  </si>
  <si>
    <t xml:space="preserve">6. Downturn: PD, LGD and correlation rise together</t>
  </si>
  <si>
    <t xml:space="preserve">Base case = sheet 2. Downturn levers in yellow. Shows why credit capital is procyclical.</t>
  </si>
  <si>
    <t xml:space="preserve">Downturn levers</t>
  </si>
  <si>
    <t xml:space="preserve">PD multiplier</t>
  </si>
  <si>
    <t xml:space="preserve">LGD add-on (percentage points)</t>
  </si>
  <si>
    <t xml:space="preserve">Downturn default correlation ρ</t>
  </si>
  <si>
    <t xml:space="preserve">Base default correlation ρ (sheet 2)</t>
  </si>
  <si>
    <t xml:space="preserve">EAD</t>
  </si>
  <si>
    <t xml:space="preserve">Base PD</t>
  </si>
  <si>
    <t xml:space="preserve">Base LGD</t>
  </si>
  <si>
    <t xml:space="preserve">Base UL</t>
  </si>
  <si>
    <t xml:space="preserve">Stress PD</t>
  </si>
  <si>
    <t xml:space="preserve">Stress LGD</t>
  </si>
  <si>
    <t xml:space="preserve">Stress EL</t>
  </si>
  <si>
    <t xml:space="preserve">Stress UL</t>
  </si>
  <si>
    <t xml:space="preserve">Base vs downturn</t>
  </si>
  <si>
    <t xml:space="preserve">Measure</t>
  </si>
  <si>
    <t xml:space="preserve">Base</t>
  </si>
  <si>
    <t xml:space="preserve">Downturn</t>
  </si>
  <si>
    <t xml:space="preserve">Change</t>
  </si>
  <si>
    <t xml:space="preserve">Credit VaR 99.9% (₹ cr)</t>
  </si>
  <si>
    <t xml:space="preserve">EL + Credit VaR (₹ cr)</t>
  </si>
  <si>
    <t xml:space="preserve">Capital needs jump in a recession — exactly when capital is hardest to raise (procyclicality). Remedies: through-the-cycle PD, downturn LGD, CCyB, stress tests.</t>
  </si>
  <si>
    <t xml:space="preserve">Conditional PD given the state of the economy (Vasicek one-factor)</t>
  </si>
  <si>
    <t xml:space="preserve">Unconditional PD</t>
  </si>
  <si>
    <t xml:space="preserve">Asset correlation ρ</t>
  </si>
  <si>
    <t xml:space="preserve">Economy factor Z (σ)</t>
  </si>
  <si>
    <t xml:space="preserve">P(economy this bad or worse)</t>
  </si>
  <si>
    <t xml:space="preserve">1-in-N years</t>
  </si>
  <si>
    <t xml:space="preserve">Conditional PD</t>
  </si>
  <si>
    <t xml:space="preserve">At Z = −3.09 (the 99.9% systematic tail, i.e. a 0.1% annual probability) a 2% PD borrower defaults with ≈17.6% probability — the basis of the Basel 99.9% formula and of the reverse stress test in the slides.</t>
  </si>
  <si>
    <t xml:space="preserve">7. Monte Carlo: simulating 5,000 years of Meera’s loan book (one-factor Gaussian copula)</t>
  </si>
  <si>
    <t xml:space="preserve">Asset value Aᵢ = √ρ·Z + √(1−ρ)·εᵢ; borrower defaults if Aᵢ &lt; N⁻¹(PDᵢ). Random draws are fixed (seed 12) so results are reproducible.</t>
  </si>
  <si>
    <t xml:space="preserve">Default threshold N⁻¹(PD)</t>
  </si>
  <si>
    <t xml:space="preserve">Loss if default</t>
  </si>
  <si>
    <t xml:space="preserve">Simulated default rate</t>
  </si>
  <si>
    <t xml:space="preserve">Simulation (fixed N(0,1) draws in blue; default flags and loss are formulas)</t>
  </si>
  <si>
    <t xml:space="preserve">Year</t>
  </si>
  <si>
    <t xml:space="preserve">Z (economy)</t>
  </si>
  <si>
    <t xml:space="preserve">ε Asha</t>
  </si>
  <si>
    <t xml:space="preserve">ε Bhima</t>
  </si>
  <si>
    <t xml:space="preserve">ε Coastal</t>
  </si>
  <si>
    <t xml:space="preserve">ε Deccan</t>
  </si>
  <si>
    <t xml:space="preserve">D Asha</t>
  </si>
  <si>
    <t xml:space="preserve">D Bhima</t>
  </si>
  <si>
    <t xml:space="preserve">D Coastal</t>
  </si>
  <si>
    <t xml:space="preserve">D Deccan</t>
  </si>
  <si>
    <t xml:space="preserve">Loss (₹ cr)</t>
  </si>
  <si>
    <t xml:space="preserve"># defaults</t>
  </si>
  <si>
    <t xml:space="preserve">Simulated loss distribution (₹ cr)</t>
  </si>
  <si>
    <t xml:space="preserve">Expected loss (simulated mean)</t>
  </si>
  <si>
    <t xml:space="preserve">Expected loss (analytic, sheet 2)</t>
  </si>
  <si>
    <t xml:space="preserve">Std dev of loss (simulated UL)</t>
  </si>
  <si>
    <t xml:space="preserve">P(any loss in a year)</t>
  </si>
  <si>
    <t xml:space="preserve">Most years lose nothing; the loss distribution is highly skewed.</t>
  </si>
  <si>
    <t xml:space="preserve">99% VaR (loss quantile)</t>
  </si>
  <si>
    <t xml:space="preserve">99.9% VaR (loss quantile)</t>
  </si>
  <si>
    <t xml:space="preserve">99.9% unexpected loss = quantile − EL</t>
  </si>
  <si>
    <t xml:space="preserve">Quantile-based capital ≠ z × ULₚ: the normal approximation misses the skew. Change ρ and compare.</t>
  </si>
  <si>
    <t xml:space="preserve">99.9% ES (avg loss in worst 0.1%)</t>
  </si>
  <si>
    <t xml:space="preserve">Worst 5 of 5,000 years = worst 0.1%. Based on only 5 observations, so treat as indicative.</t>
  </si>
  <si>
    <t xml:space="preserve">Analytic Credit VaR (z × ULₚ), sheet 2</t>
  </si>
  <si>
    <t xml:space="preserve">Not like-for-like: the simulation uses asset correlation 0.20 (B5); sheet 2 uses default correlation 0.25 and a normal approximation.</t>
  </si>
  <si>
    <t xml:space="preserve">Loss frequency</t>
  </si>
  <si>
    <t xml:space="preserve">Loss above (₹ cr)</t>
  </si>
  <si>
    <t xml:space="preserve">Loss up to (₹ cr)</t>
  </si>
  <si>
    <t xml:space="preserve">Years</t>
  </si>
  <si>
    <t xml:space="preserve">Frequency</t>
  </si>
  <si>
    <t xml:space="preserve">Single-default losses: Coastal 14, Deccan 17.5, Asha 20, Bhima 40. First row counts zero-loss years; other rows are (above, up to].</t>
  </si>
  <si>
    <t xml:space="preserve">Number of defaults in a year</t>
  </si>
  <si>
    <t xml:space="preserve">Defaults</t>
  </si>
  <si>
    <t xml:space="preserve">8. Practice — Anil, credit risk analyst at Godavari Bank</t>
  </si>
  <si>
    <t xml:space="preserve">Enter your answers in the yellow cells; the Check column compares with the model answer (tolerance 0.01).</t>
  </si>
  <si>
    <t xml:space="preserve">Data</t>
  </si>
  <si>
    <t xml:space="preserve">Loan</t>
  </si>
  <si>
    <t xml:space="preserve">X</t>
  </si>
  <si>
    <t xml:space="preserve">Y</t>
  </si>
  <si>
    <t xml:space="preserve">z (99.9%)</t>
  </si>
  <si>
    <t xml:space="preserve">CET1 (₹ cr) / RWA (₹ cr) / failure ratio</t>
  </si>
  <si>
    <t xml:space="preserve">Questions</t>
  </si>
  <si>
    <t xml:space="preserve">Question</t>
  </si>
  <si>
    <t xml:space="preserve">Model answer</t>
  </si>
  <si>
    <t xml:space="preserve">Your answer</t>
  </si>
  <si>
    <t xml:space="preserve">Working: Formula → Substitution</t>
  </si>
  <si>
    <t xml:space="preserve">a) EL of loan X</t>
  </si>
  <si>
    <t xml:space="preserve">a) EL of loan Y</t>
  </si>
  <si>
    <t xml:space="preserve">a) Total EL</t>
  </si>
  <si>
    <t xml:space="preserve">b) UL of loan X</t>
  </si>
  <si>
    <t xml:space="preserve">b) UL of loan Y</t>
  </si>
  <si>
    <t xml:space="preserve">b) Portfolio UL at ρ = 0.30</t>
  </si>
  <si>
    <t xml:space="preserve">c) Credit VaR at ρ = 0.30</t>
  </si>
  <si>
    <t xml:space="preserve">c) Credit VaR at ρ = 1</t>
  </si>
  <si>
    <t xml:space="preserve">d) Largest loss CET1 can absorb</t>
  </si>
  <si>
    <t xml:space="preserve">Tip for teaching: hide column B (right-click → Hide) before sharing with students; the Check column still works.</t>
  </si>
  <si>
    <t xml:space="preserve">Example of the expected format: type 0.5 for an EL of ₹0.50 cr (no ₹ sign, no "cr").</t>
  </si>
  <si>
    <t xml:space="preserve">Discussion</t>
  </si>
  <si>
    <t xml:space="preserve">e) Why does Credit VaR rise from ρ = 0.30 to ρ = 1? What does it say about concentration risk?</t>
  </si>
  <si>
    <t xml:space="preserve">f) In a downturn, what happens to PD, LGD and ρ — and to the bank’s credit risk capital? (Use sheet 6.)</t>
  </si>
  <si>
    <t xml:space="preserve">Answer e)</t>
  </si>
  <si>
    <t xml:space="preserve">Answer f)</t>
  </si>
  <si>
    <t xml:space="preserve">9. Caselet — Credit VaR of an NBFC loan book (practice with new numbers)</t>
  </si>
  <si>
    <t xml:space="preserve">Formula → Substitution → Answer; Excel functions used only as a check at the end. Amounts in ₹ lakh. Inputs in blue can be changed.</t>
  </si>
  <si>
    <t xml:space="preserve">Case</t>
  </si>
  <si>
    <t xml:space="preserve">Ravi Menon, the portfolio risk manager at Malabar Finance (an NBFC), is measuring the credit risk of a small loan book of four borrowers. Defaults are Bernoulli events, LGD is fixed, and the default correlation between any two borrowers is the same (ρ). Use z = 3.090 for 99.9% confidence.</t>
  </si>
  <si>
    <t xml:space="preserve">EAD (₹ lakh)</t>
  </si>
  <si>
    <t xml:space="preserve">Borrower P</t>
  </si>
  <si>
    <t xml:space="preserve">Borrower Q</t>
  </si>
  <si>
    <t xml:space="preserve">Borrower R</t>
  </si>
  <si>
    <t xml:space="preserve">Borrower S</t>
  </si>
  <si>
    <t xml:space="preserve">a) Compute the Expected Loss of each loan and of the portfolio. (1 mark)</t>
  </si>
  <si>
    <t xml:space="preserve">b) Compute the Unexpected Loss (UL) of each loan, and the portfolio UL when ρ = 0.15. (2 marks)</t>
  </si>
  <si>
    <t xml:space="preserve">c) Compute the 99.9% Credit VaR (z × ULₚ) for ρ = 0.15 and compare it with perfect correlation (ρ = 1). What does the comparison tell you about concentration risk? (1 mark)</t>
  </si>
  <si>
    <t xml:space="preserve">d) What happens to default correlation between borrowers during an economic downturn, and how does this affect the bank's credit risk capital? (1 mark)</t>
  </si>
  <si>
    <t xml:space="preserve">Solution a)  Expected Loss:  ELᵢ = EADᵢ × PDᵢ × LGDᵢ</t>
  </si>
  <si>
    <t xml:space="preserve">EL (₹ lakh)</t>
  </si>
  <si>
    <t xml:space="preserve">EAD × PD × LGD</t>
  </si>
  <si>
    <t xml:space="preserve">Portfolio EL</t>
  </si>
  <si>
    <t xml:space="preserve">Σ ELᵢ</t>
  </si>
  <si>
    <t xml:space="preserve">Solution b)  Unexpected Loss:  ULᵢ = EADᵢ × LGDᵢ × √[PDᵢ(1 − PDᵢ)]</t>
  </si>
  <si>
    <t xml:space="preserve">ULᵢ (₹ lakh)</t>
  </si>
  <si>
    <t xml:space="preserve">EAD × LGD × √[PD(1−PD)]</t>
  </si>
  <si>
    <t xml:space="preserve">ΣULᵢ  and  ΣULᵢ²</t>
  </si>
  <si>
    <t xml:space="preserve">Portfolio UL at ρ</t>
  </si>
  <si>
    <t xml:space="preserve">ULₚ²</t>
  </si>
  <si>
    <t xml:space="preserve">ΣULᵢ² + ρ[(ΣULᵢ)² − ΣULᵢ²]</t>
  </si>
  <si>
    <t xml:space="preserve">√ULₚ²</t>
  </si>
  <si>
    <t xml:space="preserve">Solution c)  99.9% Credit VaR:  Credit VaR = z × ULₚ</t>
  </si>
  <si>
    <t xml:space="preserve">Credit VaR at chosen ρ</t>
  </si>
  <si>
    <t xml:space="preserve">z × ULₚ</t>
  </si>
  <si>
    <t xml:space="preserve">₹ lakh</t>
  </si>
  <si>
    <t xml:space="preserve">ULₚ at ρ = 1</t>
  </si>
  <si>
    <t xml:space="preserve">ΣULᵢ (ULs simply add)</t>
  </si>
  <si>
    <t xml:space="preserve">Credit VaR at ρ = 1</t>
  </si>
  <si>
    <t xml:space="preserve">Extra capital (concentration cost)</t>
  </si>
  <si>
    <t xml:space="preserve">Ratio</t>
  </si>
  <si>
    <t xml:space="preserve">CVaR(ρ = 1) ÷ CVaR(ρ)</t>
  </si>
  <si>
    <t xml:space="preserve">×</t>
  </si>
  <si>
    <t xml:space="preserve">Diversification benefit</t>
  </si>
  <si>
    <t xml:space="preserve">Total loss at 99.9%</t>
  </si>
  <si>
    <t xml:space="preserve">Correlated borrowers default in the same bad years, so their losses add up instead of offsetting. High correlation (same sector, region or group) is concentration risk and needs more capital for the same expected loss.</t>
  </si>
  <si>
    <t xml:space="preserve">Excel check (verification only — the manual working above is the solution)</t>
  </si>
  <si>
    <t xml:space="preserve">Excel function</t>
  </si>
  <si>
    <t xml:space="preserve">SUMPRODUCT(EAD,PD,LGD)</t>
  </si>
  <si>
    <t xml:space="preserve">SUMPRODUCT(EAD,LGD,SQRT(PD·(1−PD)))</t>
  </si>
  <si>
    <t xml:space="preserve">SQRT((1−ρ)·SUMSQ(UL) + ρ·SUM(UL)²)</t>
  </si>
  <si>
    <t xml:space="preserve">Credit VaR at ρ</t>
  </si>
  <si>
    <t xml:space="preserve">z × ULₚ (above form)</t>
  </si>
  <si>
    <t xml:space="preserve">Note: the case uses z = 3.090; Excel's NORM.S.INV(0.999) = 3.0902, so an Excel-based z would change Credit VaR only in the 3rd decimal.</t>
  </si>
  <si>
    <t xml:space="preserve">Solution d)  Default correlation in a downturn</t>
  </si>
  <si>
    <t xml:space="preserve">In a downturn a common shock (falling demand, higher rates, weaker collateral) hits all borrowers together, so default correlation rises; PD and LGD usually rise too. Higher ρ raises ULₚ and Credit VaR, so the capital needed jumps exactly when capital is hardest to raise (procyclicality). Banks respond with through-the-cycle PDs, downturn LGDs, the countercyclical buffer and stress testing (see sheet 6).</t>
  </si>
  <si>
    <t xml:space="preserve">10. Caselet — Basel IRB capital for a corporate loan (Vasicek one-factor)</t>
  </si>
  <si>
    <t xml:space="preserve">Formula → Substitution → Answer; Excel functions only as a check at the end. Inputs in blue can be changed.</t>
  </si>
  <si>
    <t xml:space="preserve">Rohan Deshpande has just joined the credit-risk team at Narmada Bank. His first task is to work out the regulatory capital on a term loan to Vindhya Cement Ltd, a mid-sized cement maker in Madhya Pradesh. The bank's internal rating model gives the borrower a one-year PD of 2%, and the loan is secured, so the collateral team estimates an LGD of 40%. Under the Basel IRB (Vasicek one-factor) approach, the regulatory asset correlation for this PD is 0.16, and at the 99.9% confidence level (a severe downturn with a 0.1% annual probability) the borrower's default rate rises to a worst-case default rate (WCDR) of 18.62%. The CRO wants to know how much of the loss is already priced in as expected loss and how much capital Narmada Bank must hold. Ignore the maturity adjustment.</t>
  </si>
  <si>
    <t xml:space="preserve">Parameter</t>
  </si>
  <si>
    <t xml:space="preserve">Exposure at Default (EAD)</t>
  </si>
  <si>
    <t xml:space="preserve">₹ crore</t>
  </si>
  <si>
    <t xml:space="preserve">Probability of Default (PD), 1-year</t>
  </si>
  <si>
    <t xml:space="preserve">Loss Given Default (LGD)</t>
  </si>
  <si>
    <t xml:space="preserve">Asset correlation (ρ)</t>
  </si>
  <si>
    <t xml:space="preserve">number</t>
  </si>
  <si>
    <t xml:space="preserve">WCDR at 99.9%</t>
  </si>
  <si>
    <t xml:space="preserve">Basel capital multiplier (1 ÷ 8%)</t>
  </si>
  <si>
    <t xml:space="preserve">a) Compute the Expected Loss (EL) on the loan, in ₹ and as a percentage of EAD. (1 mark)</t>
  </si>
  <si>
    <t xml:space="preserve">b) Using the given WCDR, compute the capital required for Unexpected Loss (K) and the Risk-Weighted Assets (RWA = 12.5 × K). (2 marks)</t>
  </si>
  <si>
    <t xml:space="preserve">Solution a)  Expected Loss:  EL = EAD × PD × LGD</t>
  </si>
  <si>
    <t xml:space="preserve">1. EL as % of EAD</t>
  </si>
  <si>
    <t xml:space="preserve">EL% = PD × LGD</t>
  </si>
  <si>
    <t xml:space="preserve">% of EAD</t>
  </si>
  <si>
    <t xml:space="preserve">2. EL in ₹</t>
  </si>
  <si>
    <t xml:space="preserve">Solution b)  Capital for Unexpected Loss:  K = LGD × (WCDR − PD);   RWA = 12.5 × K × EAD</t>
  </si>
  <si>
    <t xml:space="preserve">1. Loss rate in a 99.9% downturn</t>
  </si>
  <si>
    <t xml:space="preserve">LGD × WCDR</t>
  </si>
  <si>
    <t xml:space="preserve">2. Less: expected loss rate</t>
  </si>
  <si>
    <t xml:space="preserve">PD × LGD  (from a)</t>
  </si>
  <si>
    <t xml:space="preserve">3. Capital ratio K</t>
  </si>
  <si>
    <t xml:space="preserve">K = LGD × (WCDR − PD)</t>
  </si>
  <si>
    <t xml:space="preserve">4. Capital required in ₹</t>
  </si>
  <si>
    <t xml:space="preserve">Capital = K × EAD</t>
  </si>
  <si>
    <t xml:space="preserve">5. Risk weight</t>
  </si>
  <si>
    <t xml:space="preserve">RW = 12.5 × K</t>
  </si>
  <si>
    <t xml:space="preserve">6. Risk-weighted assets</t>
  </si>
  <si>
    <t xml:space="preserve">RWA = 12.5 × K × EAD</t>
  </si>
  <si>
    <t xml:space="preserve">7. Cross-check: 8% of RWA</t>
  </si>
  <si>
    <t xml:space="preserve">Capital = 8% × RWA</t>
  </si>
  <si>
    <t xml:space="preserve">8. Total loss at 99.9%</t>
  </si>
  <si>
    <t xml:space="preserve">EL + Capital = EAD × LGD × WCDR</t>
  </si>
  <si>
    <t xml:space="preserve">Manual / given</t>
  </si>
  <si>
    <t xml:space="preserve">WCDR (Vasicek)</t>
  </si>
  <si>
    <t xml:space="preserve">NORM.S.DIST((NORM.S.INV(PD)+√ρ·NORM.S.INV(0.999))/√(1−ρ))</t>
  </si>
  <si>
    <t xml:space="preserve">Basel corporate ρ</t>
  </si>
  <si>
    <t xml:space="preserve">0.12·w + 0.24·(1−w),  w=(1−e^(−50PD))/(1−e^(−50))</t>
  </si>
  <si>
    <t xml:space="preserve">Capital ₹ (Excel WCDR)</t>
  </si>
  <si>
    <t xml:space="preserve">EAD × LGD × (WCDR − PD)</t>
  </si>
  <si>
    <t xml:space="preserve">RWA ₹ (Excel WCDR)</t>
  </si>
  <si>
    <t xml:space="preserve">12.5 × capital</t>
  </si>
  <si>
    <t xml:space="preserve">Note: given WCDR and ρ are rounded, so small differences (≤0.01% WCDR, ≤0.005 ρ) count as a match. Excel's ρ formula gives 0.164 for PD = 2%.</t>
  </si>
  <si>
    <t xml:space="preserve">Extension (not required by the case): effect of the Basel maturity adjustment at M = 2.5 years</t>
  </si>
  <si>
    <t xml:space="preserve">b = (0.11852 − 0.05478 ln PD)²</t>
  </si>
  <si>
    <t xml:space="preserve">Maturity adjustment = [1 + (M − 2.5)b] ÷ (1 − 1.5b)</t>
  </si>
  <si>
    <t xml:space="preserve">K with maturity adjustment</t>
  </si>
  <si>
    <t xml:space="preserve">Capital with maturity adjustment (₹ crore)</t>
  </si>
  <si>
    <t xml:space="preserve">RWA with maturity adjustment (₹ crore)</t>
  </si>
  <si>
    <t xml:space="preserve">At M = 2.5 the adjustment is about 1.2, not 1, so the case's "ignore the maturity adjustment" answer understates Basel IRB capital.</t>
  </si>
  <si>
    <t xml:space="preserve">Audit log — corrections made to this workbook (1 November 2026)</t>
  </si>
  <si>
    <t xml:space="preserve">Cell(s)</t>
  </si>
  <si>
    <t xml:space="preserve">Issue found</t>
  </si>
  <si>
    <t xml:space="preserve">Correction</t>
  </si>
  <si>
    <t xml:space="preserve">G16</t>
  </si>
  <si>
    <t xml:space="preserve">Note said the maturity adjustment "equals 1 when M = 2.5 years" — contradicts B16:E16 (1.15–1.28).</t>
  </si>
  <si>
    <t xml:space="preserve">Note corrected to explain why MA &gt; 1 at M = 2.5.</t>
  </si>
  <si>
    <t xml:space="preserve">G14</t>
  </si>
  <si>
    <t xml:space="preserve">"1-in-1,000-year economy" reads as a calendar recurrence.</t>
  </si>
  <si>
    <t xml:space="preserve">Reworded as a 99.9% annual confidence statement.</t>
  </si>
  <si>
    <t xml:space="preserve">A44</t>
  </si>
  <si>
    <t xml:space="preserve">Same "1-in-1,000 years" wording.</t>
  </si>
  <si>
    <t xml:space="preserve">Reworded as a 0.1% annual tail probability.</t>
  </si>
  <si>
    <t xml:space="preserve">A5</t>
  </si>
  <si>
    <t xml:space="preserve">Case text used "1-in-1,000-year downturn".</t>
  </si>
  <si>
    <t xml:space="preserve">Reworded to the 99.9% confidence level.</t>
  </si>
  <si>
    <t xml:space="preserve">G23, G25</t>
  </si>
  <si>
    <t xml:space="preserve">Attributed the whole IRB vs Credit VaR gap (17.07 vs 23.55) to name concentration.</t>
  </si>
  <si>
    <t xml:space="preserve">Clarified: different models and correlation types; concentration is only part of the gap.</t>
  </si>
  <si>
    <t xml:space="preserve">C14:C22</t>
  </si>
  <si>
    <t xml:space="preserve">Yellow "Your answer" cells already contained the model-answer formulas, so every check showed ✓ and students could read the answers.</t>
  </si>
  <si>
    <t xml:space="preserve">Cleared the answer cells (checks now stay blank until a student types an answer).</t>
  </si>
  <si>
    <t xml:space="preserve">B31, E16:E21</t>
  </si>
  <si>
    <t xml:space="preserve">Discussion answer and working text read the student cells (C), so they would break once C is blank.</t>
  </si>
  <si>
    <t xml:space="preserve">Re-pointed to the model-answer cells (B).</t>
  </si>
  <si>
    <t xml:space="preserve">A52:A53, A63:A64</t>
  </si>
  <si>
    <t xml:space="preserve">Question c) asked for an interpretation and question d) had no solution at all.</t>
  </si>
  <si>
    <t xml:space="preserve">Added a live interpretation for c) and a model answer for d).</t>
  </si>
  <si>
    <t xml:space="preserve">A44:B51</t>
  </si>
  <si>
    <t xml:space="preserve">Case ignores the maturity adjustment (stated) — students may think this is the full Basel figure.</t>
  </si>
  <si>
    <t xml:space="preserve">Added an optional extension computing MA, K, capital and RWA with M = 2.5.</t>
  </si>
  <si>
    <t xml:space="preserve">C21, C22</t>
  </si>
  <si>
    <t xml:space="preserve">Simulated results were set beside sheet 2 Credit VaR without noting the different correlation type; ES rests on 5 points.</t>
  </si>
  <si>
    <t xml:space="preserve">Added notes on comparability and ES sampling error.</t>
  </si>
  <si>
    <t xml:space="preserve">A41</t>
  </si>
  <si>
    <t xml:space="preserve">Labelled "total loss at 99.9%" — it is a normal approximation, not the true quantile (sheet 7 gives ≈40).</t>
  </si>
  <si>
    <t xml:space="preserve">Label now says normal approximation.</t>
  </si>
  <si>
    <t xml:space="preserve">Index</t>
  </si>
  <si>
    <t xml:space="preserve">A13:C14</t>
  </si>
  <si>
    <t xml:space="preserve">Index listed only sheets 1–8; sheets 9 and 10 were missing.</t>
  </si>
  <si>
    <t xml:space="preserve">Added both sheets.</t>
  </si>
  <si>
    <t xml:space="preserve">Verified without change: all EL/UL, covariance, Euler risk contributions, HHI, Basel correlation, WCDR, b, MA, K, RWA, downturn and conditional-PD formulas; Monte Carlo default flags and frequency tables (totals tie to 5,000).</t>
  </si>
</sst>
</file>

<file path=xl/styles.xml><?xml version="1.0" encoding="utf-8"?>
<styleSheet xmlns="http://schemas.openxmlformats.org/spreadsheetml/2006/main">
  <numFmts count="20">
    <numFmt numFmtId="164" formatCode="General"/>
    <numFmt numFmtId="165" formatCode="#,##0.00;\(#,##0.00\);\-"/>
    <numFmt numFmtId="166" formatCode="0.00%"/>
    <numFmt numFmtId="167" formatCode="0.0%"/>
    <numFmt numFmtId="168" formatCode="#,##0.000;\(#,##0.000\);\-"/>
    <numFmt numFmtId="169" formatCode="0.0000"/>
    <numFmt numFmtId="170" formatCode="0.0\x"/>
    <numFmt numFmtId="171" formatCode="0.000"/>
    <numFmt numFmtId="172" formatCode="0.00"/>
    <numFmt numFmtId="173" formatCode="0.00\x"/>
    <numFmt numFmtId="174" formatCode="#,##0.0"/>
    <numFmt numFmtId="175" formatCode="#,##0"/>
    <numFmt numFmtId="176" formatCode="0.0"/>
    <numFmt numFmtId="177" formatCode="\+0%;\-0%"/>
    <numFmt numFmtId="178" formatCode="0.000%"/>
    <numFmt numFmtId="179" formatCode="0"/>
    <numFmt numFmtId="180" formatCode="#,##0.00000000000000_);\(#,##0.00000000000000\)"/>
    <numFmt numFmtId="181" formatCode="0.00\x"/>
    <numFmt numFmtId="182" formatCode="#,##0.00"/>
    <numFmt numFmtId="183" formatCode="0.000000"/>
  </numFmts>
  <fonts count="60">
    <font>
      <sz val="11"/>
      <color theme="1"/>
      <name val="Calibri"/>
      <family val="2"/>
      <charset val="1"/>
    </font>
    <font>
      <sz val="10"/>
      <name val="Arial"/>
      <family val="0"/>
    </font>
    <font>
      <sz val="10"/>
      <name val="Arial"/>
      <family val="0"/>
    </font>
    <font>
      <sz val="10"/>
      <name val="Arial"/>
      <family val="0"/>
    </font>
    <font>
      <b val="true"/>
      <sz val="14"/>
      <color rgb="FF1F245B"/>
      <name val="Arial"/>
      <family val="2"/>
      <charset val="1"/>
    </font>
    <font>
      <i val="true"/>
      <sz val="10"/>
      <color rgb="FF595959"/>
      <name val="Arial"/>
      <family val="2"/>
      <charset val="1"/>
    </font>
    <font>
      <b val="true"/>
      <sz val="11"/>
      <color rgb="FFFFFFFF"/>
      <name val="Arial"/>
      <family val="2"/>
      <charset val="1"/>
    </font>
    <font>
      <sz val="11"/>
      <name val="Arial"/>
      <family val="2"/>
      <charset val="1"/>
    </font>
    <font>
      <sz val="11"/>
      <color rgb="FF0563C1"/>
      <name val="Arial"/>
      <family val="2"/>
      <charset val="1"/>
    </font>
    <font>
      <b val="true"/>
      <sz val="11"/>
      <color rgb="FFC0504D"/>
      <name val="Arial"/>
      <family val="2"/>
      <charset val="1"/>
    </font>
    <font>
      <sz val="11"/>
      <color rgb="FF0000FF"/>
      <name val="Arial"/>
      <family val="2"/>
      <charset val="1"/>
    </font>
    <font>
      <sz val="11"/>
      <color rgb="FF008000"/>
      <name val="Arial"/>
      <family val="2"/>
      <charset val="1"/>
    </font>
    <font>
      <i val="true"/>
      <sz val="9"/>
      <color rgb="FF595959"/>
      <name val="Arial"/>
      <family val="2"/>
      <charset val="1"/>
    </font>
    <font>
      <sz val="20"/>
      <color theme="1"/>
      <name val="Calibri"/>
      <family val="2"/>
      <charset val="1"/>
    </font>
    <font>
      <b val="true"/>
      <sz val="20"/>
      <color rgb="FF1F245B"/>
      <name val="Arial"/>
      <family val="2"/>
      <charset val="1"/>
    </font>
    <font>
      <i val="true"/>
      <sz val="20"/>
      <color rgb="FF595959"/>
      <name val="Arial"/>
      <family val="2"/>
      <charset val="1"/>
    </font>
    <font>
      <b val="true"/>
      <sz val="20"/>
      <color rgb="FFC0504D"/>
      <name val="Arial"/>
      <family val="2"/>
      <charset val="1"/>
    </font>
    <font>
      <sz val="20"/>
      <name val="Arial"/>
      <family val="2"/>
      <charset val="1"/>
    </font>
    <font>
      <sz val="20"/>
      <color rgb="FF0000FF"/>
      <name val="Arial"/>
      <family val="2"/>
      <charset val="1"/>
    </font>
    <font>
      <b val="true"/>
      <sz val="20"/>
      <color rgb="FFFFFFFF"/>
      <name val="Arial"/>
      <family val="2"/>
      <charset val="1"/>
    </font>
    <font>
      <b val="true"/>
      <sz val="18"/>
      <color rgb="FF000000"/>
      <name val="Calibri"/>
      <family val="2"/>
    </font>
    <font>
      <sz val="10"/>
      <color rgb="FF000000"/>
      <name val="Calibri"/>
      <family val="2"/>
    </font>
    <font>
      <b val="true"/>
      <sz val="10"/>
      <color rgb="FF000000"/>
      <name val="Calibri"/>
      <family val="2"/>
    </font>
    <font>
      <b val="true"/>
      <sz val="20"/>
      <name val="Arial"/>
      <family val="2"/>
      <charset val="1"/>
    </font>
    <font>
      <sz val="22"/>
      <color theme="1"/>
      <name val="Calibri"/>
      <family val="2"/>
      <charset val="1"/>
    </font>
    <font>
      <b val="true"/>
      <sz val="22"/>
      <color rgb="FF1F245B"/>
      <name val="Arial"/>
      <family val="2"/>
      <charset val="1"/>
    </font>
    <font>
      <i val="true"/>
      <sz val="22"/>
      <color rgb="FF595959"/>
      <name val="Arial"/>
      <family val="2"/>
      <charset val="1"/>
    </font>
    <font>
      <sz val="22"/>
      <name val="Arial"/>
      <family val="2"/>
      <charset val="1"/>
    </font>
    <font>
      <sz val="22"/>
      <color rgb="FF008000"/>
      <name val="Arial"/>
      <family val="2"/>
      <charset val="1"/>
    </font>
    <font>
      <b val="true"/>
      <sz val="22"/>
      <color rgb="FFFFFFFF"/>
      <name val="Arial"/>
      <family val="2"/>
      <charset val="1"/>
    </font>
    <font>
      <sz val="22"/>
      <color rgb="FF0000FF"/>
      <name val="Arial"/>
      <family val="2"/>
      <charset val="1"/>
    </font>
    <font>
      <b val="true"/>
      <sz val="22"/>
      <color rgb="FFFFFFFF"/>
      <name val="Calibri"/>
      <family val="2"/>
      <charset val="1"/>
    </font>
    <font>
      <sz val="22"/>
      <color theme="1"/>
      <name val="Arial"/>
      <family val="2"/>
      <charset val="1"/>
    </font>
    <font>
      <b val="true"/>
      <sz val="22"/>
      <color theme="1"/>
      <name val="Arial"/>
      <family val="2"/>
      <charset val="1"/>
    </font>
    <font>
      <i val="true"/>
      <sz val="22"/>
      <color theme="1"/>
      <name val="Arial"/>
      <family val="2"/>
      <charset val="1"/>
    </font>
    <font>
      <sz val="22"/>
      <color theme="1"/>
      <name val="Consolas"/>
      <family val="2"/>
      <charset val="1"/>
    </font>
    <font>
      <sz val="22"/>
      <color rgb="FF404040"/>
      <name val="Calibri"/>
      <family val="2"/>
      <charset val="1"/>
    </font>
    <font>
      <b val="true"/>
      <sz val="11"/>
      <name val="Arial"/>
      <family val="2"/>
      <charset val="1"/>
    </font>
    <font>
      <b val="true"/>
      <sz val="22"/>
      <color rgb="FFC0504D"/>
      <name val="Arial"/>
      <family val="2"/>
      <charset val="1"/>
    </font>
    <font>
      <b val="true"/>
      <sz val="22"/>
      <name val="Arial"/>
      <family val="2"/>
      <charset val="1"/>
    </font>
    <font>
      <sz val="10"/>
      <name val="Arial"/>
      <family val="2"/>
    </font>
    <font>
      <i val="true"/>
      <sz val="22"/>
      <color rgb="FF1F245B"/>
      <name val="Arial"/>
      <family val="2"/>
      <charset val="1"/>
    </font>
    <font>
      <sz val="22"/>
      <color rgb="FF000000"/>
      <name val="Arial"/>
      <family val="2"/>
      <charset val="1"/>
    </font>
    <font>
      <b val="true"/>
      <sz val="22"/>
      <color rgb="FF000000"/>
      <name val="Arial"/>
      <family val="2"/>
      <charset val="1"/>
    </font>
    <font>
      <b val="true"/>
      <sz val="22"/>
      <color theme="1"/>
      <name val="Consolas"/>
      <family val="2"/>
      <charset val="1"/>
    </font>
    <font>
      <b val="true"/>
      <sz val="22"/>
      <color rgb="FF404040"/>
      <name val="Calibri"/>
      <family val="2"/>
      <charset val="1"/>
    </font>
    <font>
      <sz val="22"/>
      <color rgb="FF404040"/>
      <name val="Arial"/>
      <family val="2"/>
      <charset val="1"/>
    </font>
    <font>
      <b val="true"/>
      <sz val="22"/>
      <color rgb="FF404040"/>
      <name val="Arial"/>
      <family val="2"/>
      <charset val="1"/>
    </font>
    <font>
      <b val="true"/>
      <sz val="22"/>
      <color rgb="FFFF0000"/>
      <name val="Arial"/>
      <family val="2"/>
      <charset val="1"/>
    </font>
    <font>
      <sz val="18"/>
      <color theme="1"/>
      <name val="Consolas"/>
      <family val="2"/>
      <charset val="1"/>
    </font>
    <font>
      <sz val="18"/>
      <color rgb="FF404040"/>
      <name val="Calibri"/>
      <family val="2"/>
      <charset val="1"/>
    </font>
    <font>
      <i val="true"/>
      <sz val="16"/>
      <color rgb="FF595959"/>
      <name val="Arial"/>
      <family val="2"/>
      <charset val="1"/>
    </font>
    <font>
      <b val="true"/>
      <sz val="22"/>
      <color rgb="FF1F245B"/>
      <name val="Calibri"/>
      <family val="2"/>
      <charset val="1"/>
    </font>
    <font>
      <sz val="16"/>
      <color theme="1"/>
      <name val="Consolas"/>
      <family val="2"/>
      <charset val="1"/>
    </font>
    <font>
      <b val="true"/>
      <sz val="22"/>
      <color rgb="FF2E7D57"/>
      <name val="Arial"/>
      <family val="2"/>
      <charset val="1"/>
    </font>
    <font>
      <sz val="22"/>
      <color rgb="FFFF0000"/>
      <name val="Consolas"/>
      <family val="2"/>
      <charset val="1"/>
    </font>
    <font>
      <b val="true"/>
      <sz val="14"/>
      <color rgb="FF003366"/>
      <name val="Arial"/>
      <family val="0"/>
      <charset val="1"/>
    </font>
    <font>
      <b val="true"/>
      <sz val="11"/>
      <color rgb="FFFFFFFF"/>
      <name val="Arial"/>
      <family val="0"/>
      <charset val="1"/>
    </font>
    <font>
      <sz val="10"/>
      <name val="Arial"/>
      <family val="0"/>
      <charset val="1"/>
    </font>
    <font>
      <i val="true"/>
      <sz val="10"/>
      <name val="Arial"/>
      <family val="0"/>
      <charset val="1"/>
    </font>
  </fonts>
  <fills count="12">
    <fill>
      <patternFill patternType="none"/>
    </fill>
    <fill>
      <patternFill patternType="gray125"/>
    </fill>
    <fill>
      <patternFill patternType="solid">
        <fgColor rgb="FF1F245B"/>
        <bgColor rgb="FF003366"/>
      </patternFill>
    </fill>
    <fill>
      <patternFill patternType="solid">
        <fgColor rgb="FFFFFF00"/>
        <bgColor rgb="FFFFFF00"/>
      </patternFill>
    </fill>
    <fill>
      <patternFill patternType="solid">
        <fgColor rgb="FFFDE9E7"/>
        <bgColor rgb="FFFFF4D6"/>
      </patternFill>
    </fill>
    <fill>
      <patternFill patternType="solid">
        <fgColor rgb="FFD9DCEB"/>
        <bgColor rgb="FFD9D9D9"/>
      </patternFill>
    </fill>
    <fill>
      <patternFill patternType="solid">
        <fgColor rgb="FFE7ECEF"/>
        <bgColor rgb="FFEAF3F8"/>
      </patternFill>
    </fill>
    <fill>
      <patternFill patternType="solid">
        <fgColor rgb="FFFFF4D6"/>
        <bgColor rgb="FFFDE9E7"/>
      </patternFill>
    </fill>
    <fill>
      <patternFill patternType="solid">
        <fgColor rgb="FFEAF3F8"/>
        <bgColor rgb="FFE7ECEF"/>
      </patternFill>
    </fill>
    <fill>
      <patternFill patternType="solid">
        <fgColor rgb="FF176B9B"/>
        <bgColor rgb="FF0563C1"/>
      </patternFill>
    </fill>
    <fill>
      <patternFill patternType="solid">
        <fgColor theme="0"/>
        <bgColor rgb="FFEAF3F8"/>
      </patternFill>
    </fill>
    <fill>
      <patternFill patternType="solid">
        <fgColor rgb="FF003366"/>
        <bgColor rgb="FF1F245B"/>
      </patternFill>
    </fill>
  </fills>
  <borders count="4">
    <border diagonalUp="false" diagonalDown="false">
      <left/>
      <right/>
      <top/>
      <bottom/>
      <diagonal/>
    </border>
    <border diagonalUp="false" diagonalDown="false">
      <left style="thin">
        <color rgb="FFBFBFBF"/>
      </left>
      <right style="thin">
        <color rgb="FFBFBFBF"/>
      </right>
      <top style="thin">
        <color rgb="FFBFBFBF"/>
      </top>
      <bottom style="thin">
        <color rgb="FFBFBFBF"/>
      </bottom>
      <diagonal/>
    </border>
    <border diagonalUp="false" diagonalDown="false">
      <left style="thin">
        <color rgb="FFBFBFBF"/>
      </left>
      <right/>
      <top style="thin">
        <color rgb="FFBFBFBF"/>
      </top>
      <bottom style="thin">
        <color rgb="FFBFBFBF"/>
      </bottom>
      <diagonal/>
    </border>
    <border diagonalUp="false" diagonalDown="false">
      <left style="thin">
        <color rgb="FF176B9B"/>
      </left>
      <right style="thin">
        <color rgb="FF176B9B"/>
      </right>
      <top style="thin">
        <color rgb="FF176B9B"/>
      </top>
      <bottom style="thin">
        <color rgb="FF176B9B"/>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179">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false" applyProtection="false">
      <alignment horizontal="general" vertical="bottom" textRotation="0" wrapText="false" indent="0" shrinkToFit="false"/>
      <protection locked="true" hidden="false"/>
    </xf>
    <xf numFmtId="164" fontId="5" fillId="0" borderId="0" xfId="0" applyFont="true" applyBorder="false" applyAlignment="false" applyProtection="false">
      <alignment horizontal="general" vertical="bottom" textRotation="0" wrapText="false" indent="0" shrinkToFit="false"/>
      <protection locked="true" hidden="false"/>
    </xf>
    <xf numFmtId="164" fontId="6" fillId="2" borderId="1" xfId="0" applyFont="true" applyBorder="true" applyAlignment="true" applyProtection="false">
      <alignment horizontal="center" vertical="center" textRotation="0" wrapText="true" indent="0" shrinkToFit="false"/>
      <protection locked="true" hidden="false"/>
    </xf>
    <xf numFmtId="164" fontId="7" fillId="0" borderId="1" xfId="0" applyFont="true" applyBorder="true" applyAlignment="true" applyProtection="false">
      <alignment horizontal="center" vertical="bottom" textRotation="0" wrapText="false" indent="0" shrinkToFit="false"/>
      <protection locked="true" hidden="false"/>
    </xf>
    <xf numFmtId="164" fontId="8" fillId="0" borderId="1" xfId="0" applyFont="true" applyBorder="true" applyAlignment="false" applyProtection="false">
      <alignment horizontal="general" vertical="bottom" textRotation="0" wrapText="false" indent="0" shrinkToFit="false"/>
      <protection locked="true" hidden="false"/>
    </xf>
    <xf numFmtId="164" fontId="7" fillId="0" borderId="1" xfId="0" applyFont="true" applyBorder="true" applyAlignment="false" applyProtection="false">
      <alignment horizontal="general" vertical="bottom" textRotation="0" wrapText="false" indent="0" shrinkToFit="false"/>
      <protection locked="true" hidden="false"/>
    </xf>
    <xf numFmtId="164" fontId="9" fillId="0" borderId="0" xfId="0" applyFont="true" applyBorder="false" applyAlignment="false" applyProtection="false">
      <alignment horizontal="general" vertical="bottom" textRotation="0" wrapText="false" indent="0" shrinkToFit="false"/>
      <protection locked="true" hidden="false"/>
    </xf>
    <xf numFmtId="164" fontId="10" fillId="0" borderId="1" xfId="0" applyFont="true" applyBorder="true" applyAlignment="false" applyProtection="false">
      <alignment horizontal="general" vertical="bottom" textRotation="0" wrapText="false" indent="0" shrinkToFit="false"/>
      <protection locked="true" hidden="false"/>
    </xf>
    <xf numFmtId="164" fontId="7" fillId="3" borderId="1" xfId="0" applyFont="true" applyBorder="true" applyAlignment="false" applyProtection="false">
      <alignment horizontal="general" vertical="bottom" textRotation="0" wrapText="false" indent="0" shrinkToFit="false"/>
      <protection locked="true" hidden="false"/>
    </xf>
    <xf numFmtId="164" fontId="11" fillId="0" borderId="1" xfId="0" applyFont="true" applyBorder="true" applyAlignment="false" applyProtection="false">
      <alignment horizontal="general" vertical="bottom" textRotation="0" wrapText="false" indent="0" shrinkToFit="false"/>
      <protection locked="true" hidden="false"/>
    </xf>
    <xf numFmtId="164" fontId="7" fillId="0" borderId="0" xfId="0" applyFont="true" applyBorder="true" applyAlignment="false" applyProtection="false">
      <alignment horizontal="general" vertical="bottom" textRotation="0" wrapText="false" indent="0" shrinkToFit="false"/>
      <protection locked="true" hidden="false"/>
    </xf>
    <xf numFmtId="164" fontId="12" fillId="0" borderId="0" xfId="0" applyFont="true" applyBorder="false" applyAlignment="false" applyProtection="false">
      <alignment horizontal="general" vertical="bottom" textRotation="0" wrapText="false" indent="0" shrinkToFit="false"/>
      <protection locked="true" hidden="false"/>
    </xf>
    <xf numFmtId="164" fontId="13" fillId="0" borderId="0" xfId="0" applyFont="true" applyBorder="false" applyAlignment="false" applyProtection="false">
      <alignment horizontal="general" vertical="bottom" textRotation="0" wrapText="false" indent="0" shrinkToFit="false"/>
      <protection locked="true" hidden="false"/>
    </xf>
    <xf numFmtId="164" fontId="14" fillId="0" borderId="0" xfId="0" applyFont="true" applyBorder="false" applyAlignment="false" applyProtection="false">
      <alignment horizontal="general" vertical="bottom" textRotation="0" wrapText="false" indent="0" shrinkToFit="false"/>
      <protection locked="true" hidden="false"/>
    </xf>
    <xf numFmtId="164" fontId="15" fillId="0" borderId="0" xfId="0" applyFont="true" applyBorder="false" applyAlignment="false" applyProtection="false">
      <alignment horizontal="general" vertical="bottom" textRotation="0" wrapText="false" indent="0" shrinkToFit="false"/>
      <protection locked="true" hidden="false"/>
    </xf>
    <xf numFmtId="164" fontId="16" fillId="0" borderId="0" xfId="0" applyFont="true" applyBorder="false" applyAlignment="false" applyProtection="false">
      <alignment horizontal="general" vertical="bottom" textRotation="0" wrapText="false" indent="0" shrinkToFit="false"/>
      <protection locked="true" hidden="false"/>
    </xf>
    <xf numFmtId="164" fontId="17" fillId="0" borderId="1" xfId="0" applyFont="true" applyBorder="true" applyAlignment="false" applyProtection="false">
      <alignment horizontal="general" vertical="bottom" textRotation="0" wrapText="false" indent="0" shrinkToFit="false"/>
      <protection locked="true" hidden="false"/>
    </xf>
    <xf numFmtId="165" fontId="18" fillId="3" borderId="1" xfId="0" applyFont="true" applyBorder="true" applyAlignment="false" applyProtection="false">
      <alignment horizontal="general" vertical="bottom" textRotation="0" wrapText="false" indent="0" shrinkToFit="false"/>
      <protection locked="true" hidden="false"/>
    </xf>
    <xf numFmtId="166" fontId="18" fillId="3" borderId="1" xfId="0" applyFont="true" applyBorder="true" applyAlignment="false" applyProtection="false">
      <alignment horizontal="general" vertical="bottom" textRotation="0" wrapText="false" indent="0" shrinkToFit="false"/>
      <protection locked="true" hidden="false"/>
    </xf>
    <xf numFmtId="167" fontId="18" fillId="3" borderId="1" xfId="0" applyFont="true" applyBorder="true" applyAlignment="false" applyProtection="false">
      <alignment horizontal="general" vertical="bottom" textRotation="0" wrapText="false" indent="0" shrinkToFit="false"/>
      <protection locked="true" hidden="false"/>
    </xf>
    <xf numFmtId="167" fontId="18" fillId="0" borderId="1" xfId="0" applyFont="true" applyBorder="true" applyAlignment="false" applyProtection="false">
      <alignment horizontal="general" vertical="bottom" textRotation="0" wrapText="false" indent="0" shrinkToFit="false"/>
      <protection locked="true" hidden="false"/>
    </xf>
    <xf numFmtId="168" fontId="17" fillId="0" borderId="1" xfId="0" applyFont="true" applyBorder="true" applyAlignment="false" applyProtection="false">
      <alignment horizontal="general" vertical="bottom" textRotation="0" wrapText="false" indent="0" shrinkToFit="false"/>
      <protection locked="true" hidden="false"/>
    </xf>
    <xf numFmtId="169" fontId="17" fillId="0" borderId="1" xfId="0" applyFont="true" applyBorder="true" applyAlignment="false" applyProtection="false">
      <alignment horizontal="general" vertical="bottom" textRotation="0" wrapText="false" indent="0" shrinkToFit="false"/>
      <protection locked="true" hidden="false"/>
    </xf>
    <xf numFmtId="170" fontId="17" fillId="0" borderId="1" xfId="0" applyFont="true" applyBorder="true" applyAlignment="false" applyProtection="false">
      <alignment horizontal="general" vertical="bottom" textRotation="0" wrapText="false" indent="0" shrinkToFit="false"/>
      <protection locked="true" hidden="false"/>
    </xf>
    <xf numFmtId="171" fontId="17" fillId="0" borderId="1" xfId="0" applyFont="true" applyBorder="true" applyAlignment="false" applyProtection="false">
      <alignment horizontal="general" vertical="bottom" textRotation="0" wrapText="false" indent="0" shrinkToFit="false"/>
      <protection locked="true" hidden="false"/>
    </xf>
    <xf numFmtId="164" fontId="19" fillId="2" borderId="1" xfId="0" applyFont="true" applyBorder="true" applyAlignment="true" applyProtection="false">
      <alignment horizontal="center" vertical="center" textRotation="0" wrapText="true" indent="0" shrinkToFit="false"/>
      <protection locked="true" hidden="false"/>
    </xf>
    <xf numFmtId="166" fontId="18" fillId="0" borderId="1" xfId="0" applyFont="true" applyBorder="true" applyAlignment="false" applyProtection="false">
      <alignment horizontal="general" vertical="bottom" textRotation="0" wrapText="false" indent="0" shrinkToFit="false"/>
      <protection locked="true" hidden="false"/>
    </xf>
    <xf numFmtId="172" fontId="18" fillId="3" borderId="1" xfId="0" applyFont="true" applyBorder="true" applyAlignment="false" applyProtection="false">
      <alignment horizontal="general" vertical="bottom" textRotation="0" wrapText="false" indent="0" shrinkToFit="false"/>
      <protection locked="true" hidden="false"/>
    </xf>
    <xf numFmtId="167" fontId="17" fillId="0" borderId="1" xfId="0" applyFont="true" applyBorder="true" applyAlignment="false" applyProtection="false">
      <alignment horizontal="general" vertical="bottom" textRotation="0" wrapText="false" indent="0" shrinkToFit="false"/>
      <protection locked="true" hidden="false"/>
    </xf>
    <xf numFmtId="164" fontId="23" fillId="4" borderId="1" xfId="0" applyFont="true" applyBorder="true" applyAlignment="false" applyProtection="false">
      <alignment horizontal="general" vertical="bottom" textRotation="0" wrapText="false" indent="0" shrinkToFit="false"/>
      <protection locked="true" hidden="false"/>
    </xf>
    <xf numFmtId="165" fontId="23" fillId="4" borderId="1" xfId="0" applyFont="true" applyBorder="true" applyAlignment="false" applyProtection="false">
      <alignment horizontal="general" vertical="bottom" textRotation="0" wrapText="false" indent="0" shrinkToFit="false"/>
      <protection locked="true" hidden="false"/>
    </xf>
    <xf numFmtId="164" fontId="18" fillId="4" borderId="1" xfId="0" applyFont="true" applyBorder="true" applyAlignment="false" applyProtection="false">
      <alignment horizontal="general" vertical="bottom" textRotation="0" wrapText="false" indent="0" shrinkToFit="false"/>
      <protection locked="true" hidden="false"/>
    </xf>
    <xf numFmtId="168" fontId="23" fillId="4" borderId="1" xfId="0" applyFont="true" applyBorder="true" applyAlignment="false" applyProtection="false">
      <alignment horizontal="general" vertical="bottom" textRotation="0" wrapText="false" indent="0" shrinkToFit="false"/>
      <protection locked="true" hidden="false"/>
    </xf>
    <xf numFmtId="167" fontId="23" fillId="4" borderId="1" xfId="0" applyFont="true" applyBorder="true" applyAlignment="false" applyProtection="false">
      <alignment horizontal="general" vertical="bottom" textRotation="0" wrapText="false" indent="0" shrinkToFit="false"/>
      <protection locked="true" hidden="false"/>
    </xf>
    <xf numFmtId="164" fontId="23" fillId="0" borderId="1" xfId="0" applyFont="true" applyBorder="true" applyAlignment="false" applyProtection="false">
      <alignment horizontal="general" vertical="bottom" textRotation="0" wrapText="false" indent="0" shrinkToFit="false"/>
      <protection locked="true" hidden="false"/>
    </xf>
    <xf numFmtId="172" fontId="18" fillId="0" borderId="1" xfId="0" applyFont="true" applyBorder="true" applyAlignment="false" applyProtection="false">
      <alignment horizontal="general" vertical="bottom" textRotation="0" wrapText="false" indent="0" shrinkToFit="false"/>
      <protection locked="true" hidden="false"/>
    </xf>
    <xf numFmtId="172" fontId="17" fillId="0" borderId="1" xfId="0" applyFont="true" applyBorder="true" applyAlignment="false" applyProtection="false">
      <alignment horizontal="general" vertical="bottom" textRotation="0" wrapText="false" indent="0" shrinkToFit="false"/>
      <protection locked="true" hidden="false"/>
    </xf>
    <xf numFmtId="173" fontId="17" fillId="0" borderId="1" xfId="0" applyFont="true" applyBorder="true" applyAlignment="false" applyProtection="false">
      <alignment horizontal="general" vertical="bottom" textRotation="0" wrapText="false" indent="0" shrinkToFit="false"/>
      <protection locked="true" hidden="false"/>
    </xf>
    <xf numFmtId="164" fontId="24" fillId="0" borderId="0" xfId="0" applyFont="true" applyBorder="false" applyAlignment="false" applyProtection="false">
      <alignment horizontal="general" vertical="bottom" textRotation="0" wrapText="false" indent="0" shrinkToFit="false"/>
      <protection locked="true" hidden="false"/>
    </xf>
    <xf numFmtId="164" fontId="25" fillId="0" borderId="0" xfId="0" applyFont="true" applyBorder="false" applyAlignment="false" applyProtection="false">
      <alignment horizontal="general" vertical="bottom" textRotation="0" wrapText="false" indent="0" shrinkToFit="false"/>
      <protection locked="true" hidden="false"/>
    </xf>
    <xf numFmtId="164" fontId="26" fillId="0" borderId="0" xfId="0" applyFont="true" applyBorder="false" applyAlignment="false" applyProtection="false">
      <alignment horizontal="general" vertical="bottom" textRotation="0" wrapText="false" indent="0" shrinkToFit="false"/>
      <protection locked="true" hidden="false"/>
    </xf>
    <xf numFmtId="164" fontId="27" fillId="0" borderId="1" xfId="0" applyFont="true" applyBorder="true" applyAlignment="false" applyProtection="false">
      <alignment horizontal="general" vertical="bottom" textRotation="0" wrapText="false" indent="0" shrinkToFit="false"/>
      <protection locked="true" hidden="false"/>
    </xf>
    <xf numFmtId="168" fontId="28" fillId="0" borderId="1" xfId="0" applyFont="true" applyBorder="true" applyAlignment="false" applyProtection="false">
      <alignment horizontal="general" vertical="bottom" textRotation="0" wrapText="false" indent="0" shrinkToFit="false"/>
      <protection locked="true" hidden="false"/>
    </xf>
    <xf numFmtId="169" fontId="28" fillId="0" borderId="1" xfId="0" applyFont="true" applyBorder="true" applyAlignment="false" applyProtection="false">
      <alignment horizontal="general" vertical="bottom" textRotation="0" wrapText="false" indent="0" shrinkToFit="false"/>
      <protection locked="true" hidden="false"/>
    </xf>
    <xf numFmtId="164" fontId="29" fillId="2" borderId="1" xfId="0" applyFont="true" applyBorder="true" applyAlignment="true" applyProtection="false">
      <alignment horizontal="center" vertical="center" textRotation="0" wrapText="true" indent="0" shrinkToFit="false"/>
      <protection locked="true" hidden="false"/>
    </xf>
    <xf numFmtId="172" fontId="30" fillId="0" borderId="1" xfId="0" applyFont="true" applyBorder="true" applyAlignment="false" applyProtection="false">
      <alignment horizontal="general" vertical="bottom" textRotation="0" wrapText="false" indent="0" shrinkToFit="false"/>
      <protection locked="true" hidden="false"/>
    </xf>
    <xf numFmtId="168" fontId="27" fillId="0" borderId="1" xfId="0" applyFont="true" applyBorder="true" applyAlignment="false" applyProtection="false">
      <alignment horizontal="general" vertical="bottom" textRotation="0" wrapText="false" indent="0" shrinkToFit="false"/>
      <protection locked="true" hidden="false"/>
    </xf>
    <xf numFmtId="167" fontId="27" fillId="0" borderId="1" xfId="0" applyFont="true" applyBorder="true" applyAlignment="false" applyProtection="false">
      <alignment horizontal="general" vertical="bottom" textRotation="0" wrapText="false" indent="0" shrinkToFit="false"/>
      <protection locked="true" hidden="false"/>
    </xf>
    <xf numFmtId="164" fontId="31" fillId="2" borderId="0" xfId="0" applyFont="true" applyBorder="true" applyAlignment="true" applyProtection="false">
      <alignment horizontal="left" vertical="bottom" textRotation="0" wrapText="false" indent="0" shrinkToFit="false"/>
      <protection locked="true" hidden="false"/>
    </xf>
    <xf numFmtId="164" fontId="32" fillId="0" borderId="0" xfId="0" applyFont="true" applyBorder="false" applyAlignment="false" applyProtection="false">
      <alignment horizontal="general" vertical="bottom" textRotation="0" wrapText="false" indent="0" shrinkToFit="false"/>
      <protection locked="true" hidden="false"/>
    </xf>
    <xf numFmtId="164" fontId="25" fillId="5" borderId="1" xfId="0" applyFont="true" applyBorder="true" applyAlignment="true" applyProtection="false">
      <alignment horizontal="center" vertical="bottom" textRotation="0" wrapText="false" indent="0" shrinkToFit="false"/>
      <protection locked="true" hidden="false"/>
    </xf>
    <xf numFmtId="164" fontId="25" fillId="5" borderId="1" xfId="0" applyFont="true" applyBorder="true" applyAlignment="true" applyProtection="false">
      <alignment horizontal="center" vertical="bottom" textRotation="0" wrapText="true" indent="0" shrinkToFit="false"/>
      <protection locked="true" hidden="false"/>
    </xf>
    <xf numFmtId="164" fontId="28" fillId="0" borderId="1" xfId="0" applyFont="true" applyBorder="true" applyAlignment="false" applyProtection="false">
      <alignment horizontal="general" vertical="bottom" textRotation="0" wrapText="false" indent="0" shrinkToFit="false"/>
      <protection locked="true" hidden="false"/>
    </xf>
    <xf numFmtId="174" fontId="28" fillId="0" borderId="1" xfId="0" applyFont="true" applyBorder="true" applyAlignment="false" applyProtection="false">
      <alignment horizontal="general" vertical="bottom" textRotation="0" wrapText="false" indent="0" shrinkToFit="false"/>
      <protection locked="true" hidden="false"/>
    </xf>
    <xf numFmtId="167" fontId="28" fillId="0" borderId="1" xfId="0" applyFont="true" applyBorder="true" applyAlignment="false" applyProtection="false">
      <alignment horizontal="general" vertical="bottom" textRotation="0" wrapText="false" indent="0" shrinkToFit="false"/>
      <protection locked="true" hidden="false"/>
    </xf>
    <xf numFmtId="169" fontId="32" fillId="0" borderId="1" xfId="0" applyFont="true" applyBorder="true" applyAlignment="false" applyProtection="false">
      <alignment horizontal="general" vertical="bottom" textRotation="0" wrapText="false" indent="0" shrinkToFit="false"/>
      <protection locked="true" hidden="false"/>
    </xf>
    <xf numFmtId="168" fontId="32" fillId="0" borderId="1" xfId="0" applyFont="true" applyBorder="true" applyAlignment="false" applyProtection="false">
      <alignment horizontal="general" vertical="bottom" textRotation="0" wrapText="false" indent="0" shrinkToFit="false"/>
      <protection locked="true" hidden="false"/>
    </xf>
    <xf numFmtId="164" fontId="33" fillId="6" borderId="1" xfId="0" applyFont="true" applyBorder="true" applyAlignment="false" applyProtection="false">
      <alignment horizontal="general" vertical="bottom" textRotation="0" wrapText="false" indent="0" shrinkToFit="false"/>
      <protection locked="true" hidden="false"/>
    </xf>
    <xf numFmtId="174" fontId="33" fillId="6" borderId="1" xfId="0" applyFont="true" applyBorder="true" applyAlignment="false" applyProtection="false">
      <alignment horizontal="general" vertical="bottom" textRotation="0" wrapText="false" indent="0" shrinkToFit="false"/>
      <protection locked="true" hidden="false"/>
    </xf>
    <xf numFmtId="168" fontId="33" fillId="6" borderId="1" xfId="0" applyFont="true" applyBorder="true" applyAlignment="false" applyProtection="false">
      <alignment horizontal="general" vertical="bottom" textRotation="0" wrapText="false" indent="0" shrinkToFit="false"/>
      <protection locked="true" hidden="false"/>
    </xf>
    <xf numFmtId="164" fontId="34" fillId="0" borderId="0" xfId="0" applyFont="true" applyBorder="false" applyAlignment="false" applyProtection="false">
      <alignment horizontal="general" vertical="bottom" textRotation="0" wrapText="false" indent="0" shrinkToFit="false"/>
      <protection locked="true" hidden="false"/>
    </xf>
    <xf numFmtId="164" fontId="32" fillId="0" borderId="1" xfId="0" applyFont="true" applyBorder="true" applyAlignment="false" applyProtection="false">
      <alignment horizontal="general" vertical="bottom" textRotation="0" wrapText="false" indent="0" shrinkToFit="false"/>
      <protection locked="true" hidden="false"/>
    </xf>
    <xf numFmtId="172" fontId="30" fillId="7" borderId="1" xfId="0" applyFont="true" applyBorder="true" applyAlignment="false" applyProtection="false">
      <alignment horizontal="general" vertical="bottom" textRotation="0" wrapText="false" indent="0" shrinkToFit="false"/>
      <protection locked="true" hidden="false"/>
    </xf>
    <xf numFmtId="164" fontId="35" fillId="8" borderId="1" xfId="0" applyFont="true" applyBorder="true" applyAlignment="false" applyProtection="false">
      <alignment horizontal="general" vertical="bottom" textRotation="0" wrapText="false" indent="0" shrinkToFit="false"/>
      <protection locked="true" hidden="false"/>
    </xf>
    <xf numFmtId="164" fontId="36" fillId="0" borderId="1" xfId="0" applyFont="true" applyBorder="true" applyAlignment="false" applyProtection="false">
      <alignment horizontal="general" vertical="bottom" textRotation="0" wrapText="false" indent="0" shrinkToFit="false"/>
      <protection locked="true" hidden="false"/>
    </xf>
    <xf numFmtId="168" fontId="33" fillId="0" borderId="1" xfId="0" applyFont="true" applyBorder="true" applyAlignment="false" applyProtection="false">
      <alignment horizontal="general" vertical="bottom" textRotation="0" wrapText="false" indent="0" shrinkToFit="false"/>
      <protection locked="true" hidden="false"/>
    </xf>
    <xf numFmtId="164" fontId="32" fillId="0" borderId="1" xfId="0" applyFont="true" applyBorder="true" applyAlignment="true" applyProtection="false">
      <alignment horizontal="center" vertical="bottom" textRotation="0" wrapText="false" indent="0" shrinkToFit="false"/>
      <protection locked="true" hidden="false"/>
    </xf>
    <xf numFmtId="164" fontId="35" fillId="8" borderId="1" xfId="0" applyFont="true" applyBorder="true" applyAlignment="true" applyProtection="false">
      <alignment horizontal="general" vertical="bottom" textRotation="0" wrapText="true" indent="0" shrinkToFit="false"/>
      <protection locked="true" hidden="false"/>
    </xf>
    <xf numFmtId="168" fontId="33" fillId="7" borderId="1" xfId="0" applyFont="true" applyBorder="true" applyAlignment="false" applyProtection="false">
      <alignment horizontal="general" vertical="bottom" textRotation="0" wrapText="false" indent="0" shrinkToFit="false"/>
      <protection locked="true" hidden="false"/>
    </xf>
    <xf numFmtId="167" fontId="33" fillId="0" borderId="1" xfId="0" applyFont="true" applyBorder="true" applyAlignment="false" applyProtection="false">
      <alignment horizontal="general" vertical="bottom" textRotation="0" wrapText="false" indent="0" shrinkToFit="false"/>
      <protection locked="true" hidden="false"/>
    </xf>
    <xf numFmtId="164" fontId="31" fillId="2" borderId="0" xfId="0" applyFont="true" applyBorder="true" applyAlignment="false" applyProtection="false">
      <alignment horizontal="general" vertical="bottom" textRotation="0" wrapText="false" indent="0" shrinkToFit="false"/>
      <protection locked="true" hidden="false"/>
    </xf>
    <xf numFmtId="164" fontId="35" fillId="0" borderId="1" xfId="0" applyFont="true" applyBorder="true" applyAlignment="false" applyProtection="false">
      <alignment horizontal="general" vertical="bottom" textRotation="0" wrapText="false" indent="0" shrinkToFit="false"/>
      <protection locked="true" hidden="false"/>
    </xf>
    <xf numFmtId="164" fontId="33" fillId="0" borderId="1" xfId="0" applyFont="true" applyBorder="true" applyAlignment="true" applyProtection="false">
      <alignment horizontal="center" vertical="bottom" textRotation="0" wrapText="false" indent="0" shrinkToFit="false"/>
      <protection locked="true" hidden="false"/>
    </xf>
    <xf numFmtId="165" fontId="10" fillId="3" borderId="1" xfId="0" applyFont="true" applyBorder="true" applyAlignment="false" applyProtection="false">
      <alignment horizontal="general" vertical="bottom" textRotation="0" wrapText="false" indent="0" shrinkToFit="false"/>
      <protection locked="true" hidden="false"/>
    </xf>
    <xf numFmtId="166" fontId="10" fillId="3" borderId="1" xfId="0" applyFont="true" applyBorder="true" applyAlignment="false" applyProtection="false">
      <alignment horizontal="general" vertical="bottom" textRotation="0" wrapText="false" indent="0" shrinkToFit="false"/>
      <protection locked="true" hidden="false"/>
    </xf>
    <xf numFmtId="167" fontId="10" fillId="3" borderId="1" xfId="0" applyFont="true" applyBorder="true" applyAlignment="false" applyProtection="false">
      <alignment horizontal="general" vertical="bottom" textRotation="0" wrapText="false" indent="0" shrinkToFit="false"/>
      <protection locked="true" hidden="false"/>
    </xf>
    <xf numFmtId="172" fontId="10" fillId="3" borderId="1" xfId="0" applyFont="true" applyBorder="true" applyAlignment="false" applyProtection="false">
      <alignment horizontal="general" vertical="bottom" textRotation="0" wrapText="false" indent="0" shrinkToFit="false"/>
      <protection locked="true" hidden="false"/>
    </xf>
    <xf numFmtId="169" fontId="11" fillId="0" borderId="1" xfId="0" applyFont="true" applyBorder="true" applyAlignment="false" applyProtection="false">
      <alignment horizontal="general" vertical="bottom" textRotation="0" wrapText="false" indent="0" shrinkToFit="false"/>
      <protection locked="true" hidden="false"/>
    </xf>
    <xf numFmtId="168" fontId="7" fillId="0" borderId="1" xfId="0" applyFont="true" applyBorder="true" applyAlignment="false" applyProtection="false">
      <alignment horizontal="general" vertical="bottom" textRotation="0" wrapText="false" indent="0" shrinkToFit="false"/>
      <protection locked="true" hidden="false"/>
    </xf>
    <xf numFmtId="175" fontId="10" fillId="0" borderId="1" xfId="0" applyFont="true" applyBorder="true" applyAlignment="true" applyProtection="false">
      <alignment horizontal="center" vertical="bottom" textRotation="0" wrapText="false" indent="0" shrinkToFit="false"/>
      <protection locked="true" hidden="false"/>
    </xf>
    <xf numFmtId="167" fontId="7" fillId="0" borderId="1" xfId="0" applyFont="true" applyBorder="true" applyAlignment="false" applyProtection="false">
      <alignment horizontal="general" vertical="bottom" textRotation="0" wrapText="false" indent="0" shrinkToFit="false"/>
      <protection locked="true" hidden="false"/>
    </xf>
    <xf numFmtId="167" fontId="11" fillId="0" borderId="1" xfId="0" applyFont="true" applyBorder="true" applyAlignment="false" applyProtection="false">
      <alignment horizontal="general" vertical="bottom" textRotation="0" wrapText="false" indent="0" shrinkToFit="false"/>
      <protection locked="true" hidden="false"/>
    </xf>
    <xf numFmtId="169" fontId="7" fillId="0" borderId="1" xfId="0" applyFont="true" applyBorder="true" applyAlignment="false" applyProtection="false">
      <alignment horizontal="general" vertical="bottom" textRotation="0" wrapText="false" indent="0" shrinkToFit="false"/>
      <protection locked="true" hidden="false"/>
    </xf>
    <xf numFmtId="164" fontId="37" fillId="4" borderId="1" xfId="0" applyFont="true" applyBorder="true" applyAlignment="false" applyProtection="false">
      <alignment horizontal="general" vertical="bottom" textRotation="0" wrapText="false" indent="0" shrinkToFit="false"/>
      <protection locked="true" hidden="false"/>
    </xf>
    <xf numFmtId="169" fontId="37" fillId="4" borderId="1" xfId="0" applyFont="true" applyBorder="true" applyAlignment="false" applyProtection="false">
      <alignment horizontal="general" vertical="bottom" textRotation="0" wrapText="false" indent="0" shrinkToFit="false"/>
      <protection locked="true" hidden="false"/>
    </xf>
    <xf numFmtId="172" fontId="7" fillId="0" borderId="1" xfId="0" applyFont="true" applyBorder="true" applyAlignment="false" applyProtection="false">
      <alignment horizontal="general" vertical="bottom" textRotation="0" wrapText="false" indent="0" shrinkToFit="false"/>
      <protection locked="true" hidden="false"/>
    </xf>
    <xf numFmtId="164" fontId="38" fillId="0" borderId="0" xfId="0" applyFont="true" applyBorder="false" applyAlignment="false" applyProtection="false">
      <alignment horizontal="general" vertical="bottom" textRotation="0" wrapText="false" indent="0" shrinkToFit="false"/>
      <protection locked="true" hidden="false"/>
    </xf>
    <xf numFmtId="167" fontId="30" fillId="3" borderId="1" xfId="0" applyFont="true" applyBorder="true" applyAlignment="false" applyProtection="false">
      <alignment horizontal="general" vertical="bottom" textRotation="0" wrapText="false" indent="0" shrinkToFit="false"/>
      <protection locked="true" hidden="false"/>
    </xf>
    <xf numFmtId="176" fontId="30" fillId="3" borderId="1" xfId="0" applyFont="true" applyBorder="true" applyAlignment="false" applyProtection="false">
      <alignment horizontal="general" vertical="bottom" textRotation="0" wrapText="false" indent="0" shrinkToFit="false"/>
      <protection locked="true" hidden="false"/>
    </xf>
    <xf numFmtId="166" fontId="30" fillId="0" borderId="1" xfId="0" applyFont="true" applyBorder="true" applyAlignment="false" applyProtection="false">
      <alignment horizontal="general" vertical="bottom" textRotation="0" wrapText="false" indent="0" shrinkToFit="false"/>
      <protection locked="true" hidden="false"/>
    </xf>
    <xf numFmtId="165" fontId="28" fillId="0" borderId="1" xfId="0" applyFont="true" applyBorder="true" applyAlignment="false" applyProtection="false">
      <alignment horizontal="general" vertical="bottom" textRotation="0" wrapText="false" indent="0" shrinkToFit="false"/>
      <protection locked="true" hidden="false"/>
    </xf>
    <xf numFmtId="166" fontId="28" fillId="0" borderId="1" xfId="0" applyFont="true" applyBorder="true" applyAlignment="false" applyProtection="false">
      <alignment horizontal="general" vertical="bottom" textRotation="0" wrapText="false" indent="0" shrinkToFit="false"/>
      <protection locked="true" hidden="false"/>
    </xf>
    <xf numFmtId="169" fontId="27" fillId="0" borderId="1" xfId="0" applyFont="true" applyBorder="true" applyAlignment="false" applyProtection="false">
      <alignment horizontal="general" vertical="bottom" textRotation="0" wrapText="false" indent="0" shrinkToFit="false"/>
      <protection locked="true" hidden="false"/>
    </xf>
    <xf numFmtId="166" fontId="27" fillId="0" borderId="1" xfId="0" applyFont="true" applyBorder="true" applyAlignment="false" applyProtection="false">
      <alignment horizontal="general" vertical="bottom" textRotation="0" wrapText="false" indent="0" shrinkToFit="false"/>
      <protection locked="true" hidden="false"/>
    </xf>
    <xf numFmtId="165" fontId="27" fillId="0" borderId="1" xfId="0" applyFont="true" applyBorder="true" applyAlignment="false" applyProtection="false">
      <alignment horizontal="general" vertical="bottom" textRotation="0" wrapText="false" indent="0" shrinkToFit="false"/>
      <protection locked="true" hidden="false"/>
    </xf>
    <xf numFmtId="168" fontId="39" fillId="4" borderId="1" xfId="0" applyFont="true" applyBorder="true" applyAlignment="false" applyProtection="false">
      <alignment horizontal="general" vertical="bottom" textRotation="0" wrapText="false" indent="0" shrinkToFit="false"/>
      <protection locked="true" hidden="false"/>
    </xf>
    <xf numFmtId="170" fontId="10" fillId="3" borderId="1" xfId="0" applyFont="true" applyBorder="true" applyAlignment="false" applyProtection="false">
      <alignment horizontal="general" vertical="bottom" textRotation="0" wrapText="false" indent="0" shrinkToFit="false"/>
      <protection locked="true" hidden="false"/>
    </xf>
    <xf numFmtId="172" fontId="11" fillId="0" borderId="1" xfId="0" applyFont="true" applyBorder="true" applyAlignment="false" applyProtection="false">
      <alignment horizontal="general" vertical="bottom" textRotation="0" wrapText="false" indent="0" shrinkToFit="false"/>
      <protection locked="true" hidden="false"/>
    </xf>
    <xf numFmtId="165" fontId="11" fillId="0" borderId="1" xfId="0" applyFont="true" applyBorder="true" applyAlignment="false" applyProtection="false">
      <alignment horizontal="general" vertical="bottom" textRotation="0" wrapText="false" indent="0" shrinkToFit="false"/>
      <protection locked="true" hidden="false"/>
    </xf>
    <xf numFmtId="166" fontId="11" fillId="0" borderId="1" xfId="0" applyFont="true" applyBorder="true" applyAlignment="false" applyProtection="false">
      <alignment horizontal="general" vertical="bottom" textRotation="0" wrapText="false" indent="0" shrinkToFit="false"/>
      <protection locked="true" hidden="false"/>
    </xf>
    <xf numFmtId="168" fontId="11" fillId="0" borderId="1" xfId="0" applyFont="true" applyBorder="true" applyAlignment="false" applyProtection="false">
      <alignment horizontal="general" vertical="bottom" textRotation="0" wrapText="false" indent="0" shrinkToFit="false"/>
      <protection locked="true" hidden="false"/>
    </xf>
    <xf numFmtId="166" fontId="7" fillId="0" borderId="1" xfId="0" applyFont="true" applyBorder="true" applyAlignment="false" applyProtection="false">
      <alignment horizontal="general" vertical="bottom" textRotation="0" wrapText="false" indent="0" shrinkToFit="false"/>
      <protection locked="true" hidden="false"/>
    </xf>
    <xf numFmtId="168" fontId="37" fillId="4" borderId="1" xfId="0" applyFont="true" applyBorder="true" applyAlignment="false" applyProtection="false">
      <alignment horizontal="general" vertical="bottom" textRotation="0" wrapText="false" indent="0" shrinkToFit="false"/>
      <protection locked="true" hidden="false"/>
    </xf>
    <xf numFmtId="177" fontId="7" fillId="0" borderId="1" xfId="0" applyFont="true" applyBorder="true" applyAlignment="false" applyProtection="false">
      <alignment horizontal="general" vertical="bottom" textRotation="0" wrapText="false" indent="0" shrinkToFit="false"/>
      <protection locked="true" hidden="false"/>
    </xf>
    <xf numFmtId="172" fontId="10" fillId="0" borderId="1" xfId="0" applyFont="true" applyBorder="true" applyAlignment="false" applyProtection="false">
      <alignment horizontal="general" vertical="bottom" textRotation="0" wrapText="false" indent="0" shrinkToFit="false"/>
      <protection locked="true" hidden="false"/>
    </xf>
    <xf numFmtId="178" fontId="7" fillId="0" borderId="1" xfId="0" applyFont="true" applyBorder="true" applyAlignment="false" applyProtection="false">
      <alignment horizontal="general" vertical="bottom" textRotation="0" wrapText="false" indent="0" shrinkToFit="false"/>
      <protection locked="true" hidden="false"/>
    </xf>
    <xf numFmtId="175" fontId="7" fillId="0" borderId="1" xfId="0" applyFont="true" applyBorder="true" applyAlignment="false" applyProtection="false">
      <alignment horizontal="general" vertical="bottom" textRotation="0" wrapText="false" indent="0" shrinkToFit="false"/>
      <protection locked="true" hidden="false"/>
    </xf>
    <xf numFmtId="164" fontId="7" fillId="0" borderId="0" xfId="0" applyFont="true" applyBorder="false" applyAlignment="false" applyProtection="false">
      <alignment horizontal="general" vertical="bottom" textRotation="0" wrapText="false" indent="0" shrinkToFit="false"/>
      <protection locked="true" hidden="false"/>
    </xf>
    <xf numFmtId="169" fontId="10" fillId="0" borderId="0" xfId="0" applyFont="true" applyBorder="false" applyAlignment="false" applyProtection="false">
      <alignment horizontal="general" vertical="bottom" textRotation="0" wrapText="false" indent="0" shrinkToFit="false"/>
      <protection locked="true" hidden="false"/>
    </xf>
    <xf numFmtId="165" fontId="7" fillId="0" borderId="0" xfId="0" applyFont="true" applyBorder="false" applyAlignment="false" applyProtection="false">
      <alignment horizontal="general" vertical="bottom" textRotation="0" wrapText="false" indent="0" shrinkToFit="false"/>
      <protection locked="true" hidden="false"/>
    </xf>
    <xf numFmtId="165" fontId="10" fillId="0" borderId="1" xfId="0" applyFont="true" applyBorder="true" applyAlignment="false" applyProtection="false">
      <alignment horizontal="general" vertical="bottom" textRotation="0" wrapText="false" indent="0" shrinkToFit="false"/>
      <protection locked="true" hidden="false"/>
    </xf>
    <xf numFmtId="175" fontId="37" fillId="4" borderId="1" xfId="0" applyFont="true" applyBorder="true" applyAlignment="false" applyProtection="false">
      <alignment horizontal="general" vertical="bottom" textRotation="0" wrapText="false" indent="0" shrinkToFit="false"/>
      <protection locked="true" hidden="false"/>
    </xf>
    <xf numFmtId="166" fontId="37" fillId="4" borderId="1" xfId="0" applyFont="true" applyBorder="true" applyAlignment="false" applyProtection="false">
      <alignment horizontal="general" vertical="bottom" textRotation="0" wrapText="false" indent="0" shrinkToFit="false"/>
      <protection locked="true" hidden="false"/>
    </xf>
    <xf numFmtId="179" fontId="10" fillId="0" borderId="1" xfId="0" applyFont="true" applyBorder="true" applyAlignment="false" applyProtection="false">
      <alignment horizontal="general" vertical="bottom" textRotation="0" wrapText="false" indent="0" shrinkToFit="false"/>
      <protection locked="true" hidden="false"/>
    </xf>
    <xf numFmtId="165" fontId="30" fillId="0" borderId="1" xfId="0" applyFont="true" applyBorder="true" applyAlignment="false" applyProtection="false">
      <alignment horizontal="general" vertical="bottom" textRotation="0" wrapText="false" indent="0" shrinkToFit="false"/>
      <protection locked="true" hidden="false"/>
    </xf>
    <xf numFmtId="167" fontId="30" fillId="0" borderId="1" xfId="0" applyFont="true" applyBorder="true" applyAlignment="false" applyProtection="false">
      <alignment horizontal="general" vertical="bottom" textRotation="0" wrapText="false" indent="0" shrinkToFit="false"/>
      <protection locked="true" hidden="false"/>
    </xf>
    <xf numFmtId="171" fontId="30" fillId="0" borderId="1" xfId="0" applyFont="true" applyBorder="true" applyAlignment="false" applyProtection="false">
      <alignment horizontal="general" vertical="bottom" textRotation="0" wrapText="false" indent="0" shrinkToFit="false"/>
      <protection locked="true" hidden="false"/>
    </xf>
    <xf numFmtId="175" fontId="30" fillId="0" borderId="1" xfId="0" applyFont="true" applyBorder="true" applyAlignment="false" applyProtection="false">
      <alignment horizontal="general" vertical="bottom" textRotation="0" wrapText="false" indent="0" shrinkToFit="false"/>
      <protection locked="true" hidden="false"/>
    </xf>
    <xf numFmtId="164" fontId="29" fillId="2" borderId="2" xfId="0" applyFont="true" applyBorder="true" applyAlignment="true" applyProtection="false">
      <alignment horizontal="center" vertical="center" textRotation="0" wrapText="true" indent="0" shrinkToFit="false"/>
      <protection locked="true" hidden="false"/>
    </xf>
    <xf numFmtId="164" fontId="29" fillId="2" borderId="1" xfId="0" applyFont="true" applyBorder="true" applyAlignment="true" applyProtection="false">
      <alignment horizontal="center" vertical="bottom" textRotation="0" wrapText="false" indent="0" shrinkToFit="false"/>
      <protection locked="true" hidden="false"/>
    </xf>
    <xf numFmtId="168" fontId="30" fillId="3" borderId="1" xfId="0" applyFont="true" applyBorder="true" applyAlignment="false" applyProtection="false">
      <alignment horizontal="general" vertical="bottom" textRotation="0" wrapText="false" indent="0" shrinkToFit="false"/>
      <protection locked="true" hidden="false"/>
    </xf>
    <xf numFmtId="164" fontId="27" fillId="0" borderId="2" xfId="0" applyFont="true" applyBorder="true" applyAlignment="true" applyProtection="false">
      <alignment horizontal="center" vertical="bottom" textRotation="0" wrapText="false" indent="0" shrinkToFit="false"/>
      <protection locked="true" hidden="false"/>
    </xf>
    <xf numFmtId="180" fontId="24" fillId="0" borderId="0" xfId="0" applyFont="true" applyBorder="false" applyAlignment="false" applyProtection="false">
      <alignment horizontal="general" vertical="bottom" textRotation="0" wrapText="false" indent="0" shrinkToFit="false"/>
      <protection locked="true" hidden="false"/>
    </xf>
    <xf numFmtId="164" fontId="27" fillId="0" borderId="0" xfId="0" applyFont="true" applyBorder="false" applyAlignment="false" applyProtection="false">
      <alignment horizontal="general" vertical="bottom" textRotation="0" wrapText="false" indent="0" shrinkToFit="false"/>
      <protection locked="true" hidden="false"/>
    </xf>
    <xf numFmtId="164" fontId="25" fillId="0" borderId="0" xfId="0" applyFont="true" applyBorder="false" applyAlignment="true" applyProtection="false">
      <alignment horizontal="general" vertical="top" textRotation="0" wrapText="false" indent="0" shrinkToFit="false"/>
      <protection locked="true" hidden="false"/>
    </xf>
    <xf numFmtId="164" fontId="41" fillId="7" borderId="1" xfId="0" applyFont="true" applyBorder="true" applyAlignment="true" applyProtection="false">
      <alignment horizontal="general" vertical="top" textRotation="0" wrapText="true" indent="0" shrinkToFit="false"/>
      <protection locked="true" hidden="false"/>
    </xf>
    <xf numFmtId="164" fontId="42" fillId="0" borderId="0" xfId="0" applyFont="true" applyBorder="false" applyAlignment="false" applyProtection="false">
      <alignment horizontal="general" vertical="bottom" textRotation="0" wrapText="false" indent="0" shrinkToFit="false"/>
      <protection locked="true" hidden="false"/>
    </xf>
    <xf numFmtId="164" fontId="32" fillId="8" borderId="3" xfId="0" applyFont="true" applyBorder="true" applyAlignment="true" applyProtection="false">
      <alignment horizontal="general" vertical="top" textRotation="0" wrapText="true" indent="0" shrinkToFit="false"/>
      <protection locked="true" hidden="false"/>
    </xf>
    <xf numFmtId="164" fontId="42" fillId="0" borderId="1" xfId="0" applyFont="true" applyBorder="true" applyAlignment="false" applyProtection="false">
      <alignment horizontal="general" vertical="bottom" textRotation="0" wrapText="false" indent="0" shrinkToFit="false"/>
      <protection locked="true" hidden="false"/>
    </xf>
    <xf numFmtId="164" fontId="43" fillId="6" borderId="1" xfId="0" applyFont="true" applyBorder="true" applyAlignment="false" applyProtection="false">
      <alignment horizontal="general" vertical="bottom" textRotation="0" wrapText="false" indent="0" shrinkToFit="false"/>
      <protection locked="true" hidden="false"/>
    </xf>
    <xf numFmtId="175" fontId="43" fillId="6" borderId="1" xfId="0" applyFont="true" applyBorder="true" applyAlignment="false" applyProtection="false">
      <alignment horizontal="general" vertical="bottom" textRotation="0" wrapText="false" indent="0" shrinkToFit="false"/>
      <protection locked="true" hidden="false"/>
    </xf>
    <xf numFmtId="171" fontId="30" fillId="7" borderId="1" xfId="0" applyFont="true" applyBorder="true" applyAlignment="false" applyProtection="false">
      <alignment horizontal="general" vertical="bottom" textRotation="0" wrapText="false" indent="0" shrinkToFit="false"/>
      <protection locked="true" hidden="false"/>
    </xf>
    <xf numFmtId="164" fontId="32" fillId="0" borderId="0" xfId="0" applyFont="true" applyBorder="true" applyAlignment="true" applyProtection="false">
      <alignment horizontal="general" vertical="bottom" textRotation="0" wrapText="true" indent="0" shrinkToFit="false"/>
      <protection locked="true" hidden="false"/>
    </xf>
    <xf numFmtId="164" fontId="31" fillId="9" borderId="0" xfId="0" applyFont="true" applyBorder="true" applyAlignment="true" applyProtection="false">
      <alignment horizontal="general" vertical="bottom" textRotation="0" wrapText="true" indent="0" shrinkToFit="false"/>
      <protection locked="true" hidden="false"/>
    </xf>
    <xf numFmtId="168" fontId="42" fillId="0" borderId="1" xfId="0" applyFont="true" applyBorder="true" applyAlignment="false" applyProtection="false">
      <alignment horizontal="general" vertical="bottom" textRotation="0" wrapText="false" indent="0" shrinkToFit="false"/>
      <protection locked="true" hidden="false"/>
    </xf>
    <xf numFmtId="167" fontId="42" fillId="0" borderId="1" xfId="0" applyFont="true" applyBorder="true" applyAlignment="false" applyProtection="false">
      <alignment horizontal="general" vertical="bottom" textRotation="0" wrapText="false" indent="0" shrinkToFit="false"/>
      <protection locked="true" hidden="false"/>
    </xf>
    <xf numFmtId="164" fontId="44" fillId="6" borderId="1" xfId="0" applyFont="true" applyBorder="true" applyAlignment="false" applyProtection="false">
      <alignment horizontal="general" vertical="bottom" textRotation="0" wrapText="false" indent="0" shrinkToFit="false"/>
      <protection locked="true" hidden="false"/>
    </xf>
    <xf numFmtId="164" fontId="45" fillId="6" borderId="1" xfId="0" applyFont="true" applyBorder="true" applyAlignment="false" applyProtection="false">
      <alignment horizontal="general" vertical="bottom" textRotation="0" wrapText="false" indent="0" shrinkToFit="false"/>
      <protection locked="true" hidden="false"/>
    </xf>
    <xf numFmtId="168" fontId="43" fillId="6" borderId="1" xfId="0" applyFont="true" applyBorder="true" applyAlignment="false" applyProtection="false">
      <alignment horizontal="general" vertical="bottom" textRotation="0" wrapText="false" indent="0" shrinkToFit="false"/>
      <protection locked="true" hidden="false"/>
    </xf>
    <xf numFmtId="167" fontId="43" fillId="6" borderId="1" xfId="0" applyFont="true" applyBorder="true" applyAlignment="false" applyProtection="false">
      <alignment horizontal="general" vertical="bottom" textRotation="0" wrapText="false" indent="0" shrinkToFit="false"/>
      <protection locked="true" hidden="false"/>
    </xf>
    <xf numFmtId="164" fontId="46" fillId="0" borderId="0" xfId="0" applyFont="true" applyBorder="false" applyAlignment="false" applyProtection="false">
      <alignment horizontal="general" vertical="bottom" textRotation="0" wrapText="false" indent="0" shrinkToFit="false"/>
      <protection locked="true" hidden="false"/>
    </xf>
    <xf numFmtId="164" fontId="31" fillId="9" borderId="0" xfId="0" applyFont="true" applyBorder="true" applyAlignment="false" applyProtection="false">
      <alignment horizontal="general" vertical="bottom" textRotation="0" wrapText="false" indent="0" shrinkToFit="false"/>
      <protection locked="true" hidden="false"/>
    </xf>
    <xf numFmtId="164" fontId="47" fillId="5" borderId="1" xfId="0" applyFont="true" applyBorder="true" applyAlignment="true" applyProtection="false">
      <alignment horizontal="center" vertical="bottom" textRotation="0" wrapText="false" indent="0" shrinkToFit="false"/>
      <protection locked="true" hidden="false"/>
    </xf>
    <xf numFmtId="168" fontId="48" fillId="3" borderId="1" xfId="0" applyFont="true" applyBorder="true" applyAlignment="false" applyProtection="false">
      <alignment horizontal="general" vertical="bottom" textRotation="0" wrapText="false" indent="0" shrinkToFit="false"/>
      <protection locked="true" hidden="false"/>
    </xf>
    <xf numFmtId="164" fontId="42" fillId="0" borderId="1" xfId="0" applyFont="true" applyBorder="true" applyAlignment="true" applyProtection="false">
      <alignment horizontal="center" vertical="bottom" textRotation="0" wrapText="false" indent="0" shrinkToFit="false"/>
      <protection locked="true" hidden="false"/>
    </xf>
    <xf numFmtId="168" fontId="25" fillId="7" borderId="1" xfId="0" applyFont="true" applyBorder="true" applyAlignment="false" applyProtection="false">
      <alignment horizontal="general" vertical="bottom" textRotation="0" wrapText="false" indent="0" shrinkToFit="false"/>
      <protection locked="true" hidden="false"/>
    </xf>
    <xf numFmtId="164" fontId="49" fillId="8" borderId="1" xfId="0" applyFont="true" applyBorder="true" applyAlignment="false" applyProtection="false">
      <alignment horizontal="general" vertical="bottom" textRotation="0" wrapText="false" indent="0" shrinkToFit="false"/>
      <protection locked="true" hidden="false"/>
    </xf>
    <xf numFmtId="164" fontId="50" fillId="0" borderId="1" xfId="0" applyFont="true" applyBorder="true" applyAlignment="false" applyProtection="false">
      <alignment horizontal="general" vertical="bottom" textRotation="0" wrapText="false" indent="0" shrinkToFit="false"/>
      <protection locked="true" hidden="false"/>
    </xf>
    <xf numFmtId="181" fontId="42" fillId="0" borderId="1" xfId="0" applyFont="true" applyBorder="true" applyAlignment="false" applyProtection="false">
      <alignment horizontal="general" vertical="bottom" textRotation="0" wrapText="false" indent="0" shrinkToFit="false"/>
      <protection locked="true" hidden="false"/>
    </xf>
    <xf numFmtId="164" fontId="51" fillId="0" borderId="0" xfId="0" applyFont="true" applyBorder="true" applyAlignment="true" applyProtection="false">
      <alignment horizontal="general" vertical="top" textRotation="0" wrapText="true" indent="0" shrinkToFit="false"/>
      <protection locked="true" hidden="false"/>
    </xf>
    <xf numFmtId="164" fontId="52" fillId="5" borderId="1" xfId="0" applyFont="true" applyBorder="true" applyAlignment="true" applyProtection="false">
      <alignment horizontal="center" vertical="bottom" textRotation="0" wrapText="false" indent="0" shrinkToFit="false"/>
      <protection locked="true" hidden="false"/>
    </xf>
    <xf numFmtId="164" fontId="53" fillId="0" borderId="1" xfId="0" applyFont="true" applyBorder="true" applyAlignment="false" applyProtection="false">
      <alignment horizontal="general" vertical="bottom" textRotation="0" wrapText="false" indent="0" shrinkToFit="false"/>
      <protection locked="true" hidden="false"/>
    </xf>
    <xf numFmtId="168" fontId="24" fillId="0" borderId="1" xfId="0" applyFont="true" applyBorder="true" applyAlignment="false" applyProtection="false">
      <alignment horizontal="general" vertical="bottom" textRotation="0" wrapText="false" indent="0" shrinkToFit="false"/>
      <protection locked="true" hidden="false"/>
    </xf>
    <xf numFmtId="164" fontId="43" fillId="0" borderId="1" xfId="0" applyFont="true" applyBorder="true" applyAlignment="true" applyProtection="false">
      <alignment horizontal="center" vertical="bottom" textRotation="0" wrapText="false" indent="0" shrinkToFit="false"/>
      <protection locked="true" hidden="false"/>
    </xf>
    <xf numFmtId="164" fontId="51" fillId="0" borderId="0" xfId="0" applyFont="true" applyBorder="false" applyAlignment="false" applyProtection="false">
      <alignment horizontal="general" vertical="bottom" textRotation="0" wrapText="false" indent="0" shrinkToFit="false"/>
      <protection locked="true" hidden="false"/>
    </xf>
    <xf numFmtId="164" fontId="24" fillId="8" borderId="3" xfId="0" applyFont="true" applyBorder="true" applyAlignment="true" applyProtection="false">
      <alignment horizontal="general" vertical="top" textRotation="0" wrapText="true" indent="0" shrinkToFit="false"/>
      <protection locked="true" hidden="false"/>
    </xf>
    <xf numFmtId="182" fontId="30" fillId="7" borderId="1" xfId="0" applyFont="true" applyBorder="true" applyAlignment="false" applyProtection="false">
      <alignment horizontal="general" vertical="bottom" textRotation="0" wrapText="false" indent="0" shrinkToFit="false"/>
      <protection locked="true" hidden="false"/>
    </xf>
    <xf numFmtId="167" fontId="30" fillId="7" borderId="1" xfId="0" applyFont="true" applyBorder="true" applyAlignment="false" applyProtection="false">
      <alignment horizontal="general" vertical="bottom" textRotation="0" wrapText="false" indent="0" shrinkToFit="false"/>
      <protection locked="true" hidden="false"/>
    </xf>
    <xf numFmtId="166" fontId="30" fillId="7" borderId="1" xfId="0" applyFont="true" applyBorder="true" applyAlignment="false" applyProtection="false">
      <alignment horizontal="general" vertical="bottom" textRotation="0" wrapText="false" indent="0" shrinkToFit="false"/>
      <protection locked="true" hidden="false"/>
    </xf>
    <xf numFmtId="176" fontId="30" fillId="7" borderId="1" xfId="0" applyFont="true" applyBorder="true" applyAlignment="false" applyProtection="false">
      <alignment horizontal="general" vertical="bottom" textRotation="0" wrapText="false" indent="0" shrinkToFit="false"/>
      <protection locked="true" hidden="false"/>
    </xf>
    <xf numFmtId="164" fontId="24" fillId="0" borderId="0" xfId="0" applyFont="true" applyBorder="true" applyAlignment="true" applyProtection="false">
      <alignment horizontal="general" vertical="bottom" textRotation="0" wrapText="true" indent="0" shrinkToFit="false"/>
      <protection locked="true" hidden="false"/>
    </xf>
    <xf numFmtId="166" fontId="25" fillId="7" borderId="1" xfId="0" applyFont="true" applyBorder="true" applyAlignment="false" applyProtection="false">
      <alignment horizontal="general" vertical="bottom" textRotation="0" wrapText="false" indent="0" shrinkToFit="false"/>
      <protection locked="true" hidden="false"/>
    </xf>
    <xf numFmtId="164" fontId="35" fillId="0" borderId="0" xfId="0" applyFont="true" applyBorder="false" applyAlignment="false" applyProtection="false">
      <alignment horizontal="general" vertical="bottom" textRotation="0" wrapText="false" indent="0" shrinkToFit="false"/>
      <protection locked="true" hidden="false"/>
    </xf>
    <xf numFmtId="164" fontId="32" fillId="0" borderId="0" xfId="0" applyFont="true" applyBorder="false" applyAlignment="true" applyProtection="false">
      <alignment horizontal="center" vertical="bottom" textRotation="0" wrapText="false" indent="0" shrinkToFit="false"/>
      <protection locked="true" hidden="false"/>
    </xf>
    <xf numFmtId="164" fontId="45" fillId="5" borderId="1" xfId="0" applyFont="true" applyBorder="true" applyAlignment="true" applyProtection="false">
      <alignment horizontal="center" vertical="bottom" textRotation="0" wrapText="false" indent="0" shrinkToFit="false"/>
      <protection locked="true" hidden="false"/>
    </xf>
    <xf numFmtId="166" fontId="32" fillId="0" borderId="1" xfId="0" applyFont="true" applyBorder="true" applyAlignment="false" applyProtection="false">
      <alignment horizontal="general" vertical="bottom" textRotation="0" wrapText="false" indent="0" shrinkToFit="false"/>
      <protection locked="true" hidden="false"/>
    </xf>
    <xf numFmtId="167" fontId="32" fillId="0" borderId="1" xfId="0" applyFont="true" applyBorder="true" applyAlignment="false" applyProtection="false">
      <alignment horizontal="general" vertical="bottom" textRotation="0" wrapText="false" indent="0" shrinkToFit="false"/>
      <protection locked="true" hidden="false"/>
    </xf>
    <xf numFmtId="166" fontId="24" fillId="0" borderId="1" xfId="0" applyFont="true" applyBorder="true" applyAlignment="false" applyProtection="false">
      <alignment horizontal="general" vertical="bottom" textRotation="0" wrapText="false" indent="0" shrinkToFit="false"/>
      <protection locked="true" hidden="false"/>
    </xf>
    <xf numFmtId="164" fontId="54" fillId="0" borderId="1" xfId="0" applyFont="true" applyBorder="true" applyAlignment="true" applyProtection="false">
      <alignment horizontal="center" vertical="bottom" textRotation="0" wrapText="false" indent="0" shrinkToFit="false"/>
      <protection locked="true" hidden="false"/>
    </xf>
    <xf numFmtId="164" fontId="55" fillId="10" borderId="1" xfId="0" applyFont="true" applyBorder="true" applyAlignment="false" applyProtection="false">
      <alignment horizontal="general" vertical="bottom" textRotation="0" wrapText="false" indent="0" shrinkToFit="false"/>
      <protection locked="true" hidden="false"/>
    </xf>
    <xf numFmtId="171" fontId="24" fillId="0" borderId="1" xfId="0" applyFont="true" applyBorder="true" applyAlignment="false" applyProtection="false">
      <alignment horizontal="general" vertical="bottom" textRotation="0" wrapText="false" indent="0" shrinkToFit="false"/>
      <protection locked="true" hidden="false"/>
    </xf>
    <xf numFmtId="171" fontId="32" fillId="0" borderId="1" xfId="0" applyFont="true" applyBorder="true" applyAlignment="false" applyProtection="false">
      <alignment horizontal="general" vertical="bottom" textRotation="0" wrapText="false" indent="0" shrinkToFit="false"/>
      <protection locked="true" hidden="false"/>
    </xf>
    <xf numFmtId="164" fontId="55" fillId="3" borderId="1" xfId="0" applyFont="true" applyBorder="true" applyAlignment="false" applyProtection="false">
      <alignment horizontal="general" vertical="bottom" textRotation="0" wrapText="false" indent="0" shrinkToFit="false"/>
      <protection locked="true" hidden="false"/>
    </xf>
    <xf numFmtId="183" fontId="32" fillId="0" borderId="1" xfId="0" applyFont="true" applyBorder="true" applyAlignment="false" applyProtection="false">
      <alignment horizontal="general" vertical="bottom" textRotation="0" wrapText="false" indent="0" shrinkToFit="false"/>
      <protection locked="true" hidden="false"/>
    </xf>
    <xf numFmtId="164" fontId="56" fillId="0" borderId="0" xfId="0" applyFont="true" applyBorder="false" applyAlignment="false" applyProtection="false">
      <alignment horizontal="general" vertical="bottom" textRotation="0" wrapText="false" indent="0" shrinkToFit="false"/>
      <protection locked="true" hidden="false"/>
    </xf>
    <xf numFmtId="164" fontId="57" fillId="11" borderId="0" xfId="0" applyFont="true" applyBorder="false" applyAlignment="false" applyProtection="false">
      <alignment horizontal="general" vertical="bottom" textRotation="0" wrapText="false" indent="0" shrinkToFit="false"/>
      <protection locked="true" hidden="false"/>
    </xf>
    <xf numFmtId="164" fontId="58" fillId="0" borderId="0" xfId="0" applyFont="true" applyBorder="false" applyAlignment="true" applyProtection="false">
      <alignment horizontal="general" vertical="top" textRotation="0" wrapText="true" indent="0" shrinkToFit="false"/>
      <protection locked="true" hidden="false"/>
    </xf>
    <xf numFmtId="164" fontId="59" fillId="0" borderId="0" xfId="0" applyFont="true" applyBorder="false" applyAlignment="false" applyProtection="false">
      <alignment horizontal="general" vertical="bottom"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dxfs count="3">
    <dxf>
      <font>
        <color rgb="FF2E7D57"/>
      </font>
    </dxf>
    <dxf>
      <font>
        <color rgb="FFB23A48"/>
      </font>
    </dxf>
    <dxf>
      <font>
        <name val="Calibri"/>
        <charset val="1"/>
        <family val="2"/>
        <color rgb="FF000000"/>
        <sz val="11"/>
      </font>
      <alignment horizontal="general" vertical="bottom" textRotation="0" wrapText="false" indent="0" shrinkToFit="false"/>
    </dxf>
  </dxf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176B9B"/>
      <rgbColor rgb="FFBFBFBF"/>
      <rgbColor rgb="FF878787"/>
      <rgbColor rgb="FF9999FF"/>
      <rgbColor rgb="FFB23A48"/>
      <rgbColor rgb="FFFFF4D6"/>
      <rgbColor rgb="FFEAF3F8"/>
      <rgbColor rgb="FF660066"/>
      <rgbColor rgb="FFFF8080"/>
      <rgbColor rgb="FF0563C1"/>
      <rgbColor rgb="FFD9DCEB"/>
      <rgbColor rgb="FF000080"/>
      <rgbColor rgb="FFFF00FF"/>
      <rgbColor rgb="FFFFFF00"/>
      <rgbColor rgb="FF00FFFF"/>
      <rgbColor rgb="FF800080"/>
      <rgbColor rgb="FF800000"/>
      <rgbColor rgb="FF008080"/>
      <rgbColor rgb="FF0000FF"/>
      <rgbColor rgb="FF00CCFF"/>
      <rgbColor rgb="FFE7ECEF"/>
      <rgbColor rgb="FFD9D9D9"/>
      <rgbColor rgb="FFFDE9E7"/>
      <rgbColor rgb="FF99CCFF"/>
      <rgbColor rgb="FFFF99CC"/>
      <rgbColor rgb="FFCC99FF"/>
      <rgbColor rgb="FFFFCC99"/>
      <rgbColor rgb="FF4A7EBB"/>
      <rgbColor rgb="FF33CCCC"/>
      <rgbColor rgb="FF99CC00"/>
      <rgbColor rgb="FFFFCC00"/>
      <rgbColor rgb="FFFF9900"/>
      <rgbColor rgb="FFFF6600"/>
      <rgbColor rgb="FF595959"/>
      <rgbColor rgb="FF4F81BD"/>
      <rgbColor rgb="FF003366"/>
      <rgbColor rgb="FF2E7D57"/>
      <rgbColor rgb="FF003300"/>
      <rgbColor rgb="FF333300"/>
      <rgbColor rgb="FFC0504D"/>
      <rgbColor rgb="FFBE4B48"/>
      <rgbColor rgb="FF1F245B"/>
      <rgbColor rgb="FF404040"/>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worksheet" Target="worksheets/sheet5.xml"/><Relationship Id="rId8" Type="http://schemas.openxmlformats.org/officeDocument/2006/relationships/worksheet" Target="worksheets/sheet6.xml"/><Relationship Id="rId9" Type="http://schemas.openxmlformats.org/officeDocument/2006/relationships/worksheet" Target="worksheets/sheet7.xml"/><Relationship Id="rId10" Type="http://schemas.openxmlformats.org/officeDocument/2006/relationships/worksheet" Target="worksheets/sheet8.xml"/><Relationship Id="rId11" Type="http://schemas.openxmlformats.org/officeDocument/2006/relationships/worksheet" Target="worksheets/sheet9.xml"/><Relationship Id="rId12" Type="http://schemas.openxmlformats.org/officeDocument/2006/relationships/worksheet" Target="worksheets/sheet10.xml"/><Relationship Id="rId13" Type="http://schemas.openxmlformats.org/officeDocument/2006/relationships/worksheet" Target="worksheets/sheet11.xml"/><Relationship Id="rId14" Type="http://schemas.openxmlformats.org/officeDocument/2006/relationships/worksheet" Target="worksheets/sheet12.xml"/><Relationship Id="rId15" Type="http://schemas.openxmlformats.org/officeDocument/2006/relationships/sharedStrings" Target="sharedStrings.xml"/>
</Relationships>
</file>

<file path=xl/charts/chart1.xml><?xml version="1.0" encoding="utf-8"?>
<c:chartSpace xmlns:c="http://schemas.openxmlformats.org/drawingml/2006/chart" xmlns:a="http://schemas.openxmlformats.org/drawingml/2006/main" xmlns:r="http://schemas.openxmlformats.org/officeDocument/2006/relationships">
  <c:lang val="en-US"/>
  <c:roundedCorners val="0"/>
  <c:chart>
    <c:title>
      <c:tx>
        <c:rich>
          <a:bodyPr rot="0"/>
          <a:lstStyle/>
          <a:p>
            <a:pPr>
              <a:defRPr b="1" lang="en-IN" sz="1800" spc="-1" strike="noStrike">
                <a:solidFill>
                  <a:srgbClr val="000000"/>
                </a:solidFill>
                <a:latin typeface="Calibri"/>
              </a:defRPr>
            </a:pPr>
            <a:r>
              <a:rPr b="1" lang="en-IN" sz="1800" spc="-1" strike="noStrike">
                <a:solidFill>
                  <a:srgbClr val="000000"/>
                </a:solidFill>
                <a:latin typeface="Calibri"/>
              </a:rPr>
              <a:t>EL and UL across PD</a:t>
            </a:r>
          </a:p>
        </c:rich>
      </c:tx>
      <c:overlay val="0"/>
      <c:spPr>
        <a:noFill/>
        <a:ln w="0">
          <a:noFill/>
        </a:ln>
      </c:spPr>
    </c:title>
    <c:autoTitleDeleted val="0"/>
    <c:plotArea>
      <c:lineChart>
        <c:grouping val="standard"/>
        <c:varyColors val="0"/>
        <c:ser>
          <c:idx val="0"/>
          <c:order val="0"/>
          <c:tx>
            <c:strRef>
              <c:f>1_Single_Loan!$B$21</c:f>
              <c:strCache>
                <c:ptCount val="1"/>
                <c:pt idx="0">
                  <c:v>EL</c:v>
                </c:pt>
              </c:strCache>
            </c:strRef>
          </c:tx>
          <c:spPr>
            <a:solidFill>
              <a:srgbClr val="4a7ebb"/>
            </a:solidFill>
            <a:ln w="28440">
              <a:solidFill>
                <a:srgbClr val="4a7ebb"/>
              </a:solidFill>
              <a:round/>
            </a:ln>
          </c:spPr>
          <c:marker>
            <c:symbol val="none"/>
          </c:marker>
          <c:dLbls>
            <c:txPr>
              <a:bodyPr wrap="square"/>
              <a:lstStyle/>
              <a:p>
                <a:pPr>
                  <a:defRPr b="0" sz="1000" spc="-1" strike="noStrike">
                    <a:solidFill>
                      <a:srgbClr val="000000"/>
                    </a:solidFill>
                    <a:latin typeface="Arial"/>
                  </a:defRPr>
                </a:pPr>
              </a:p>
            </c:txPr>
            <c:dLblPos val="r"/>
            <c:showLegendKey val="0"/>
            <c:showVal val="0"/>
            <c:showCatName val="0"/>
            <c:showSerName val="0"/>
            <c:showPercent val="0"/>
            <c:separator>; </c:separator>
            <c:showLeaderLines val="0"/>
            <c:extLst>
              <c:ext xmlns:c15="http://schemas.microsoft.com/office/drawing/2012/chart" uri="{CE6537A1-D6FC-4f65-9D91-7224C49458BB}">
                <c15:showLeaderLines val="0"/>
              </c:ext>
            </c:extLst>
          </c:dLbls>
          <c:cat>
            <c:strRef>
              <c:f>1_Single_Loan!$A$22:$A$31</c:f>
              <c:strCache>
                <c:ptCount val="10"/>
                <c:pt idx="0">
                  <c:v>0.05%</c:v>
                </c:pt>
                <c:pt idx="1">
                  <c:v>0.10%</c:v>
                </c:pt>
                <c:pt idx="2">
                  <c:v>0.25%</c:v>
                </c:pt>
                <c:pt idx="3">
                  <c:v>0.50%</c:v>
                </c:pt>
                <c:pt idx="4">
                  <c:v>1.00%</c:v>
                </c:pt>
                <c:pt idx="5">
                  <c:v>2.00%</c:v>
                </c:pt>
                <c:pt idx="6">
                  <c:v>5.00%</c:v>
                </c:pt>
                <c:pt idx="7">
                  <c:v>10.00%</c:v>
                </c:pt>
                <c:pt idx="8">
                  <c:v>20.00%</c:v>
                </c:pt>
                <c:pt idx="9">
                  <c:v>50.00%</c:v>
                </c:pt>
              </c:strCache>
            </c:strRef>
          </c:cat>
          <c:val>
            <c:numRef>
              <c:f>1_Single_Loan!$B$22:$B$31</c:f>
              <c:numCache>
                <c:formatCode>#,##0.000;\(#,##0.000\);\-</c:formatCode>
                <c:ptCount val="10"/>
                <c:pt idx="0">
                  <c:v>0.025</c:v>
                </c:pt>
                <c:pt idx="1">
                  <c:v>0.05</c:v>
                </c:pt>
                <c:pt idx="2">
                  <c:v>0.125</c:v>
                </c:pt>
                <c:pt idx="3">
                  <c:v>0.25</c:v>
                </c:pt>
                <c:pt idx="4">
                  <c:v>0.5</c:v>
                </c:pt>
                <c:pt idx="5">
                  <c:v>1</c:v>
                </c:pt>
                <c:pt idx="6">
                  <c:v>2.5</c:v>
                </c:pt>
                <c:pt idx="7">
                  <c:v>5</c:v>
                </c:pt>
                <c:pt idx="8">
                  <c:v>10</c:v>
                </c:pt>
                <c:pt idx="9">
                  <c:v>25</c:v>
                </c:pt>
              </c:numCache>
            </c:numRef>
          </c:val>
          <c:smooth val="1"/>
        </c:ser>
        <c:ser>
          <c:idx val="1"/>
          <c:order val="1"/>
          <c:tx>
            <c:strRef>
              <c:f>1_Single_Loan!$C$21</c:f>
              <c:strCache>
                <c:ptCount val="1"/>
                <c:pt idx="0">
                  <c:v>UL</c:v>
                </c:pt>
              </c:strCache>
            </c:strRef>
          </c:tx>
          <c:spPr>
            <a:solidFill>
              <a:srgbClr val="be4b48"/>
            </a:solidFill>
            <a:ln w="28440">
              <a:solidFill>
                <a:srgbClr val="be4b48"/>
              </a:solidFill>
              <a:round/>
            </a:ln>
          </c:spPr>
          <c:marker>
            <c:symbol val="none"/>
          </c:marker>
          <c:dLbls>
            <c:txPr>
              <a:bodyPr wrap="square"/>
              <a:lstStyle/>
              <a:p>
                <a:pPr>
                  <a:defRPr b="0" sz="1000" spc="-1" strike="noStrike">
                    <a:solidFill>
                      <a:srgbClr val="000000"/>
                    </a:solidFill>
                    <a:latin typeface="Arial"/>
                  </a:defRPr>
                </a:pPr>
              </a:p>
            </c:txPr>
            <c:dLblPos val="r"/>
            <c:showLegendKey val="0"/>
            <c:showVal val="0"/>
            <c:showCatName val="0"/>
            <c:showSerName val="0"/>
            <c:showPercent val="0"/>
            <c:separator>; </c:separator>
            <c:showLeaderLines val="0"/>
            <c:extLst>
              <c:ext xmlns:c15="http://schemas.microsoft.com/office/drawing/2012/chart" uri="{CE6537A1-D6FC-4f65-9D91-7224C49458BB}">
                <c15:showLeaderLines val="0"/>
              </c:ext>
            </c:extLst>
          </c:dLbls>
          <c:cat>
            <c:strRef>
              <c:f>1_Single_Loan!$A$22:$A$31</c:f>
              <c:strCache>
                <c:ptCount val="10"/>
                <c:pt idx="0">
                  <c:v>0.05%</c:v>
                </c:pt>
                <c:pt idx="1">
                  <c:v>0.10%</c:v>
                </c:pt>
                <c:pt idx="2">
                  <c:v>0.25%</c:v>
                </c:pt>
                <c:pt idx="3">
                  <c:v>0.50%</c:v>
                </c:pt>
                <c:pt idx="4">
                  <c:v>1.00%</c:v>
                </c:pt>
                <c:pt idx="5">
                  <c:v>2.00%</c:v>
                </c:pt>
                <c:pt idx="6">
                  <c:v>5.00%</c:v>
                </c:pt>
                <c:pt idx="7">
                  <c:v>10.00%</c:v>
                </c:pt>
                <c:pt idx="8">
                  <c:v>20.00%</c:v>
                </c:pt>
                <c:pt idx="9">
                  <c:v>50.00%</c:v>
                </c:pt>
              </c:strCache>
            </c:strRef>
          </c:cat>
          <c:val>
            <c:numRef>
              <c:f>1_Single_Loan!$C$22:$C$31</c:f>
              <c:numCache>
                <c:formatCode>#,##0.000;\(#,##0.000\);\-</c:formatCode>
                <c:ptCount val="10"/>
                <c:pt idx="0">
                  <c:v>1.11775444530541</c:v>
                </c:pt>
                <c:pt idx="1">
                  <c:v>1.58034806292791</c:v>
                </c:pt>
                <c:pt idx="2">
                  <c:v>2.49687304442977</c:v>
                </c:pt>
                <c:pt idx="3">
                  <c:v>3.52668399491647</c:v>
                </c:pt>
                <c:pt idx="4">
                  <c:v>4.9749371855331</c:v>
                </c:pt>
                <c:pt idx="5">
                  <c:v>7</c:v>
                </c:pt>
                <c:pt idx="6">
                  <c:v>10.8972473588517</c:v>
                </c:pt>
                <c:pt idx="7">
                  <c:v>15</c:v>
                </c:pt>
                <c:pt idx="8">
                  <c:v>20</c:v>
                </c:pt>
                <c:pt idx="9">
                  <c:v>25</c:v>
                </c:pt>
              </c:numCache>
            </c:numRef>
          </c:val>
          <c:smooth val="1"/>
        </c:ser>
        <c:hiLowLines>
          <c:spPr>
            <a:ln w="0">
              <a:noFill/>
            </a:ln>
          </c:spPr>
        </c:hiLowLines>
        <c:marker val="0"/>
        <c:axId val="72314343"/>
        <c:axId val="51911867"/>
      </c:lineChart>
      <c:catAx>
        <c:axId val="72314343"/>
        <c:scaling>
          <c:orientation val="minMax"/>
        </c:scaling>
        <c:delete val="0"/>
        <c:axPos val="b"/>
        <c:title>
          <c:tx>
            <c:rich>
              <a:bodyPr rot="0"/>
              <a:lstStyle/>
              <a:p>
                <a:pPr>
                  <a:defRPr b="1" lang="en-IN" sz="1000" spc="-1" strike="noStrike">
                    <a:solidFill>
                      <a:srgbClr val="000000"/>
                    </a:solidFill>
                    <a:latin typeface="Calibri"/>
                  </a:defRPr>
                </a:pPr>
                <a:r>
                  <a:rPr b="1" lang="en-IN" sz="1000" spc="-1" strike="noStrike">
                    <a:solidFill>
                      <a:srgbClr val="000000"/>
                    </a:solidFill>
                    <a:latin typeface="Calibri"/>
                  </a:rPr>
                  <a:t>PD</a:t>
                </a:r>
              </a:p>
            </c:rich>
          </c:tx>
          <c:overlay val="0"/>
          <c:spPr>
            <a:noFill/>
            <a:ln w="0">
              <a:noFill/>
            </a:ln>
          </c:spPr>
        </c:title>
        <c:numFmt formatCode="0.00%" sourceLinked="0"/>
        <c:majorTickMark val="none"/>
        <c:minorTickMark val="none"/>
        <c:tickLblPos val="nextTo"/>
        <c:spPr>
          <a:ln w="9360">
            <a:solidFill>
              <a:srgbClr val="878787"/>
            </a:solidFill>
            <a:round/>
          </a:ln>
        </c:spPr>
        <c:txPr>
          <a:bodyPr/>
          <a:lstStyle/>
          <a:p>
            <a:pPr>
              <a:defRPr b="0" sz="1000" spc="-1" strike="noStrike">
                <a:solidFill>
                  <a:srgbClr val="000000"/>
                </a:solidFill>
                <a:latin typeface="Calibri"/>
              </a:defRPr>
            </a:pPr>
          </a:p>
        </c:txPr>
        <c:crossAx val="51911867"/>
        <c:crosses val="autoZero"/>
        <c:auto val="1"/>
        <c:lblAlgn val="ctr"/>
        <c:lblOffset val="100"/>
        <c:noMultiLvlLbl val="0"/>
      </c:catAx>
      <c:valAx>
        <c:axId val="51911867"/>
        <c:scaling>
          <c:orientation val="minMax"/>
        </c:scaling>
        <c:delete val="0"/>
        <c:axPos val="l"/>
        <c:majorGridlines>
          <c:spPr>
            <a:ln w="9360">
              <a:solidFill>
                <a:srgbClr val="878787"/>
              </a:solidFill>
              <a:round/>
            </a:ln>
          </c:spPr>
        </c:majorGridlines>
        <c:title>
          <c:tx>
            <c:rich>
              <a:bodyPr rot="-5400000"/>
              <a:lstStyle/>
              <a:p>
                <a:pPr>
                  <a:defRPr b="1" lang="en-IN" sz="1000" spc="-1" strike="noStrike">
                    <a:solidFill>
                      <a:srgbClr val="000000"/>
                    </a:solidFill>
                    <a:latin typeface="Calibri"/>
                  </a:defRPr>
                </a:pPr>
                <a:r>
                  <a:rPr b="1" lang="en-IN" sz="1000" spc="-1" strike="noStrike">
                    <a:solidFill>
                      <a:srgbClr val="000000"/>
                    </a:solidFill>
                    <a:latin typeface="Calibri"/>
                  </a:rPr>
                  <a:t>₹ cr</a:t>
                </a:r>
              </a:p>
            </c:rich>
          </c:tx>
          <c:overlay val="0"/>
          <c:spPr>
            <a:noFill/>
            <a:ln w="0">
              <a:noFill/>
            </a:ln>
          </c:spPr>
        </c:title>
        <c:numFmt formatCode="#,##0.000;\(#,##0.000\);\-" sourceLinked="0"/>
        <c:majorTickMark val="none"/>
        <c:minorTickMark val="none"/>
        <c:tickLblPos val="nextTo"/>
        <c:spPr>
          <a:ln w="9360">
            <a:solidFill>
              <a:srgbClr val="878787"/>
            </a:solidFill>
            <a:round/>
          </a:ln>
        </c:spPr>
        <c:txPr>
          <a:bodyPr/>
          <a:lstStyle/>
          <a:p>
            <a:pPr>
              <a:defRPr b="0" sz="1000" spc="-1" strike="noStrike">
                <a:solidFill>
                  <a:srgbClr val="000000"/>
                </a:solidFill>
                <a:latin typeface="Calibri"/>
              </a:defRPr>
            </a:pPr>
          </a:p>
        </c:txPr>
        <c:crossAx val="72314343"/>
        <c:crosses val="autoZero"/>
        <c:crossBetween val="between"/>
      </c:valAx>
      <c:spPr>
        <a:noFill/>
        <a:ln w="0">
          <a:noFill/>
        </a:ln>
      </c:spPr>
    </c:plotArea>
    <c:legend>
      <c:legendPos val="r"/>
      <c:overlay val="0"/>
      <c:spPr>
        <a:noFill/>
        <a:ln w="0">
          <a:noFill/>
        </a:ln>
      </c:spPr>
      <c:txPr>
        <a:bodyPr/>
        <a:lstStyle/>
        <a:p>
          <a:pPr>
            <a:defRPr b="0" sz="1000" spc="-1" strike="noStrike">
              <a:solidFill>
                <a:srgbClr val="000000"/>
              </a:solidFill>
              <a:latin typeface="Calibri"/>
            </a:defRPr>
          </a:pPr>
        </a:p>
      </c:txPr>
    </c:legend>
    <c:plotVisOnly val="1"/>
    <c:dispBlanksAs val="gap"/>
  </c:chart>
  <c:spPr>
    <a:solidFill>
      <a:srgbClr val="ffffff"/>
    </a:solidFill>
    <a:ln w="9360">
      <a:solidFill>
        <a:srgbClr val="d9d9d9"/>
      </a:solidFill>
      <a:round/>
    </a:ln>
  </c:spPr>
</c:chartSpace>
</file>

<file path=xl/charts/chart2.xml><?xml version="1.0" encoding="utf-8"?>
<c:chartSpace xmlns:c="http://schemas.openxmlformats.org/drawingml/2006/chart" xmlns:a="http://schemas.openxmlformats.org/drawingml/2006/main" xmlns:r="http://schemas.openxmlformats.org/officeDocument/2006/relationships">
  <c:lang val="en-US"/>
  <c:roundedCorners val="0"/>
  <c:chart>
    <c:title>
      <c:tx>
        <c:rich>
          <a:bodyPr rot="0"/>
          <a:lstStyle/>
          <a:p>
            <a:pPr>
              <a:defRPr b="1" lang="en-IN" sz="1800" spc="-1" strike="noStrike">
                <a:solidFill>
                  <a:srgbClr val="000000"/>
                </a:solidFill>
                <a:latin typeface="Calibri"/>
              </a:defRPr>
            </a:pPr>
            <a:r>
              <a:rPr b="1" lang="en-IN" sz="1800" spc="-1" strike="noStrike">
                <a:solidFill>
                  <a:srgbClr val="000000"/>
                </a:solidFill>
                <a:latin typeface="Calibri"/>
              </a:rPr>
              <a:t>Credit VaR (99.9%) vs default correlation</a:t>
            </a:r>
          </a:p>
        </c:rich>
      </c:tx>
      <c:overlay val="0"/>
      <c:spPr>
        <a:noFill/>
        <a:ln w="0">
          <a:noFill/>
        </a:ln>
      </c:spPr>
    </c:title>
    <c:autoTitleDeleted val="0"/>
    <c:plotArea>
      <c:lineChart>
        <c:grouping val="standard"/>
        <c:varyColors val="0"/>
        <c:ser>
          <c:idx val="0"/>
          <c:order val="0"/>
          <c:tx>
            <c:strRef>
              <c:f>3_Corr_Sensitivity!$C$8</c:f>
              <c:strCache>
                <c:ptCount val="1"/>
                <c:pt idx="0">
                  <c:v>Credit VaR (₹ cr)</c:v>
                </c:pt>
              </c:strCache>
            </c:strRef>
          </c:tx>
          <c:spPr>
            <a:solidFill>
              <a:srgbClr val="4a7ebb"/>
            </a:solidFill>
            <a:ln w="28440">
              <a:solidFill>
                <a:srgbClr val="4a7ebb"/>
              </a:solidFill>
              <a:round/>
            </a:ln>
          </c:spPr>
          <c:marker>
            <c:symbol val="none"/>
          </c:marker>
          <c:dLbls>
            <c:txPr>
              <a:bodyPr wrap="square"/>
              <a:lstStyle/>
              <a:p>
                <a:pPr>
                  <a:defRPr b="0" sz="1000" spc="-1" strike="noStrike">
                    <a:solidFill>
                      <a:srgbClr val="000000"/>
                    </a:solidFill>
                    <a:latin typeface="Arial"/>
                  </a:defRPr>
                </a:pPr>
              </a:p>
            </c:txPr>
            <c:dLblPos val="r"/>
            <c:showLegendKey val="0"/>
            <c:showVal val="0"/>
            <c:showCatName val="0"/>
            <c:showSerName val="0"/>
            <c:showPercent val="0"/>
            <c:separator>; </c:separator>
            <c:showLeaderLines val="0"/>
            <c:extLst>
              <c:ext xmlns:c15="http://schemas.microsoft.com/office/drawing/2012/chart" uri="{CE6537A1-D6FC-4f65-9D91-7224C49458BB}">
                <c15:showLeaderLines val="0"/>
              </c:ext>
            </c:extLst>
          </c:dLbls>
          <c:cat>
            <c:strRef>
              <c:f>3_Corr_Sensitivity!$A$9:$A$19</c:f>
              <c:strCache>
                <c:ptCount val="11"/>
                <c:pt idx="0">
                  <c:v>0.00</c:v>
                </c:pt>
                <c:pt idx="1">
                  <c:v>0.10</c:v>
                </c:pt>
                <c:pt idx="2">
                  <c:v>0.20</c:v>
                </c:pt>
                <c:pt idx="3">
                  <c:v>0.30</c:v>
                </c:pt>
                <c:pt idx="4">
                  <c:v>0.40</c:v>
                </c:pt>
                <c:pt idx="5">
                  <c:v>0.50</c:v>
                </c:pt>
                <c:pt idx="6">
                  <c:v>0.60</c:v>
                </c:pt>
                <c:pt idx="7">
                  <c:v>0.70</c:v>
                </c:pt>
                <c:pt idx="8">
                  <c:v>0.80</c:v>
                </c:pt>
                <c:pt idx="9">
                  <c:v>0.90</c:v>
                </c:pt>
                <c:pt idx="10">
                  <c:v>1.00</c:v>
                </c:pt>
              </c:strCache>
            </c:strRef>
          </c:cat>
          <c:val>
            <c:numRef>
              <c:f>3_Corr_Sensitivity!$C$9:$C$19</c:f>
              <c:numCache>
                <c:formatCode>#,##0.000;\(#,##0.000\);\-</c:formatCode>
                <c:ptCount val="11"/>
                <c:pt idx="0">
                  <c:v>17.9123800225916</c:v>
                </c:pt>
                <c:pt idx="1">
                  <c:v>20.3568982659692</c:v>
                </c:pt>
                <c:pt idx="2">
                  <c:v>22.5378183493501</c:v>
                </c:pt>
                <c:pt idx="3">
                  <c:v>24.5255622746062</c:v>
                </c:pt>
                <c:pt idx="4">
                  <c:v>26.3638607533659</c:v>
                </c:pt>
                <c:pt idx="5">
                  <c:v>28.0820779637147</c:v>
                </c:pt>
                <c:pt idx="6">
                  <c:v>29.7010614574199</c:v>
                </c:pt>
                <c:pt idx="7">
                  <c:v>31.2362449829475</c:v>
                </c:pt>
                <c:pt idx="8">
                  <c:v>32.6994334747867</c:v>
                </c:pt>
                <c:pt idx="9">
                  <c:v>34.0998958724111</c:v>
                </c:pt>
                <c:pt idx="10">
                  <c:v>35.4450680271115</c:v>
                </c:pt>
              </c:numCache>
            </c:numRef>
          </c:val>
          <c:smooth val="1"/>
        </c:ser>
        <c:hiLowLines>
          <c:spPr>
            <a:ln w="0">
              <a:noFill/>
            </a:ln>
          </c:spPr>
        </c:hiLowLines>
        <c:marker val="0"/>
        <c:axId val="41240657"/>
        <c:axId val="48072989"/>
      </c:lineChart>
      <c:catAx>
        <c:axId val="41240657"/>
        <c:scaling>
          <c:orientation val="minMax"/>
        </c:scaling>
        <c:delete val="0"/>
        <c:axPos val="b"/>
        <c:title>
          <c:tx>
            <c:rich>
              <a:bodyPr rot="0"/>
              <a:lstStyle/>
              <a:p>
                <a:pPr>
                  <a:defRPr b="1" lang="el-GR" sz="1000" spc="-1" strike="noStrike">
                    <a:solidFill>
                      <a:srgbClr val="000000"/>
                    </a:solidFill>
                    <a:latin typeface="Calibri"/>
                  </a:defRPr>
                </a:pPr>
                <a:r>
                  <a:rPr b="1" lang="el-GR" sz="1000" spc="-1" strike="noStrike">
                    <a:solidFill>
                      <a:srgbClr val="000000"/>
                    </a:solidFill>
                    <a:latin typeface="Calibri"/>
                  </a:rPr>
                  <a:t>ρ</a:t>
                </a:r>
              </a:p>
            </c:rich>
          </c:tx>
          <c:overlay val="0"/>
          <c:spPr>
            <a:noFill/>
            <a:ln w="0">
              <a:noFill/>
            </a:ln>
          </c:spPr>
        </c:title>
        <c:numFmt formatCode="0.00" sourceLinked="0"/>
        <c:majorTickMark val="none"/>
        <c:minorTickMark val="none"/>
        <c:tickLblPos val="nextTo"/>
        <c:spPr>
          <a:ln w="9360">
            <a:solidFill>
              <a:srgbClr val="878787"/>
            </a:solidFill>
            <a:round/>
          </a:ln>
        </c:spPr>
        <c:txPr>
          <a:bodyPr/>
          <a:lstStyle/>
          <a:p>
            <a:pPr>
              <a:defRPr b="0" sz="1000" spc="-1" strike="noStrike">
                <a:solidFill>
                  <a:srgbClr val="000000"/>
                </a:solidFill>
                <a:latin typeface="Calibri"/>
              </a:defRPr>
            </a:pPr>
          </a:p>
        </c:txPr>
        <c:crossAx val="48072989"/>
        <c:crosses val="autoZero"/>
        <c:auto val="1"/>
        <c:lblAlgn val="ctr"/>
        <c:lblOffset val="100"/>
        <c:noMultiLvlLbl val="0"/>
      </c:catAx>
      <c:valAx>
        <c:axId val="48072989"/>
        <c:scaling>
          <c:orientation val="minMax"/>
        </c:scaling>
        <c:delete val="0"/>
        <c:axPos val="l"/>
        <c:majorGridlines>
          <c:spPr>
            <a:ln w="9360">
              <a:solidFill>
                <a:srgbClr val="878787"/>
              </a:solidFill>
              <a:round/>
            </a:ln>
          </c:spPr>
        </c:majorGridlines>
        <c:title>
          <c:tx>
            <c:rich>
              <a:bodyPr rot="-5400000"/>
              <a:lstStyle/>
              <a:p>
                <a:pPr>
                  <a:defRPr b="1" lang="en-IN" sz="1000" spc="-1" strike="noStrike">
                    <a:solidFill>
                      <a:srgbClr val="000000"/>
                    </a:solidFill>
                    <a:latin typeface="Calibri"/>
                  </a:defRPr>
                </a:pPr>
                <a:r>
                  <a:rPr b="1" lang="en-IN" sz="1000" spc="-1" strike="noStrike">
                    <a:solidFill>
                      <a:srgbClr val="000000"/>
                    </a:solidFill>
                    <a:latin typeface="Calibri"/>
                  </a:rPr>
                  <a:t>₹ cr</a:t>
                </a:r>
              </a:p>
            </c:rich>
          </c:tx>
          <c:overlay val="0"/>
          <c:spPr>
            <a:noFill/>
            <a:ln w="0">
              <a:noFill/>
            </a:ln>
          </c:spPr>
        </c:title>
        <c:numFmt formatCode="#,##0.000;\(#,##0.000\);\-" sourceLinked="0"/>
        <c:majorTickMark val="none"/>
        <c:minorTickMark val="none"/>
        <c:tickLblPos val="nextTo"/>
        <c:spPr>
          <a:ln w="9360">
            <a:solidFill>
              <a:srgbClr val="878787"/>
            </a:solidFill>
            <a:round/>
          </a:ln>
        </c:spPr>
        <c:txPr>
          <a:bodyPr/>
          <a:lstStyle/>
          <a:p>
            <a:pPr>
              <a:defRPr b="0" sz="1000" spc="-1" strike="noStrike">
                <a:solidFill>
                  <a:srgbClr val="000000"/>
                </a:solidFill>
                <a:latin typeface="Calibri"/>
              </a:defRPr>
            </a:pPr>
          </a:p>
        </c:txPr>
        <c:crossAx val="41240657"/>
        <c:crosses val="autoZero"/>
        <c:crossBetween val="between"/>
      </c:valAx>
      <c:spPr>
        <a:noFill/>
        <a:ln w="0">
          <a:noFill/>
        </a:ln>
      </c:spPr>
    </c:plotArea>
    <c:legend>
      <c:legendPos val="r"/>
      <c:overlay val="0"/>
      <c:spPr>
        <a:noFill/>
        <a:ln w="0">
          <a:noFill/>
        </a:ln>
      </c:spPr>
      <c:txPr>
        <a:bodyPr/>
        <a:lstStyle/>
        <a:p>
          <a:pPr>
            <a:defRPr b="0" sz="1000" spc="-1" strike="noStrike">
              <a:solidFill>
                <a:srgbClr val="000000"/>
              </a:solidFill>
              <a:latin typeface="Calibri"/>
            </a:defRPr>
          </a:pPr>
        </a:p>
      </c:txPr>
    </c:legend>
    <c:plotVisOnly val="1"/>
    <c:dispBlanksAs val="gap"/>
  </c:chart>
  <c:spPr>
    <a:solidFill>
      <a:srgbClr val="ffffff"/>
    </a:solidFill>
    <a:ln w="9360">
      <a:solidFill>
        <a:srgbClr val="d9d9d9"/>
      </a:solidFill>
      <a:round/>
    </a:ln>
  </c:spPr>
</c:chartSpace>
</file>

<file path=xl/charts/chart3.xml><?xml version="1.0" encoding="utf-8"?>
<c:chartSpace xmlns:c="http://schemas.openxmlformats.org/drawingml/2006/chart" xmlns:a="http://schemas.openxmlformats.org/drawingml/2006/main" xmlns:r="http://schemas.openxmlformats.org/officeDocument/2006/relationships">
  <c:lang val="en-US"/>
  <c:roundedCorners val="0"/>
  <c:chart>
    <c:title>
      <c:tx>
        <c:rich>
          <a:bodyPr rot="0"/>
          <a:lstStyle/>
          <a:p>
            <a:pPr>
              <a:defRPr b="1" lang="en-IN" sz="1800" spc="-1" strike="noStrike">
                <a:solidFill>
                  <a:srgbClr val="000000"/>
                </a:solidFill>
                <a:latin typeface="Calibri"/>
              </a:defRPr>
            </a:pPr>
            <a:r>
              <a:rPr b="1" lang="en-IN" sz="1800" spc="-1" strike="noStrike">
                <a:solidFill>
                  <a:srgbClr val="000000"/>
                </a:solidFill>
                <a:latin typeface="Calibri"/>
              </a:rPr>
              <a:t>Credit VaR vs number of loans</a:t>
            </a:r>
          </a:p>
        </c:rich>
      </c:tx>
      <c:overlay val="0"/>
      <c:spPr>
        <a:noFill/>
        <a:ln w="0">
          <a:noFill/>
        </a:ln>
      </c:spPr>
    </c:title>
    <c:autoTitleDeleted val="0"/>
    <c:plotArea>
      <c:lineChart>
        <c:grouping val="standard"/>
        <c:varyColors val="0"/>
        <c:ser>
          <c:idx val="0"/>
          <c:order val="0"/>
          <c:tx>
            <c:strRef>
              <c:f>4_Concentration!$E$12</c:f>
              <c:strCache>
                <c:ptCount val="1"/>
                <c:pt idx="0">
                  <c:v>Credit VaR (₹ cr)</c:v>
                </c:pt>
              </c:strCache>
            </c:strRef>
          </c:tx>
          <c:spPr>
            <a:solidFill>
              <a:srgbClr val="4a7ebb"/>
            </a:solidFill>
            <a:ln w="28440">
              <a:solidFill>
                <a:srgbClr val="4a7ebb"/>
              </a:solidFill>
              <a:round/>
            </a:ln>
          </c:spPr>
          <c:marker>
            <c:symbol val="none"/>
          </c:marker>
          <c:dLbls>
            <c:txPr>
              <a:bodyPr wrap="square"/>
              <a:lstStyle/>
              <a:p>
                <a:pPr>
                  <a:defRPr b="0" sz="1000" spc="-1" strike="noStrike">
                    <a:solidFill>
                      <a:srgbClr val="000000"/>
                    </a:solidFill>
                    <a:latin typeface="Arial"/>
                  </a:defRPr>
                </a:pPr>
              </a:p>
            </c:txPr>
            <c:dLblPos val="r"/>
            <c:showLegendKey val="0"/>
            <c:showVal val="0"/>
            <c:showCatName val="0"/>
            <c:showSerName val="0"/>
            <c:showPercent val="0"/>
            <c:separator>; </c:separator>
            <c:showLeaderLines val="0"/>
            <c:extLst>
              <c:ext xmlns:c15="http://schemas.microsoft.com/office/drawing/2012/chart" uri="{CE6537A1-D6FC-4f65-9D91-7224C49458BB}">
                <c15:showLeaderLines val="0"/>
              </c:ext>
            </c:extLst>
          </c:dLbls>
          <c:cat>
            <c:strRef>
              <c:f>4_Concentration!$A$13:$A$21</c:f>
              <c:strCache>
                <c:ptCount val="9"/>
                <c:pt idx="0">
                  <c:v>1</c:v>
                </c:pt>
                <c:pt idx="1">
                  <c:v>2</c:v>
                </c:pt>
                <c:pt idx="2">
                  <c:v>4</c:v>
                </c:pt>
                <c:pt idx="3">
                  <c:v>5</c:v>
                </c:pt>
                <c:pt idx="4">
                  <c:v>10</c:v>
                </c:pt>
                <c:pt idx="5">
                  <c:v>20</c:v>
                </c:pt>
                <c:pt idx="6">
                  <c:v>50</c:v>
                </c:pt>
                <c:pt idx="7">
                  <c:v>100</c:v>
                </c:pt>
                <c:pt idx="8">
                  <c:v>1,000</c:v>
                </c:pt>
              </c:strCache>
            </c:strRef>
          </c:cat>
          <c:val>
            <c:numRef>
              <c:f>4_Concentration!$E$13:$E$21</c:f>
              <c:numCache>
                <c:formatCode>#,##0.000;\(#,##0.000\);\-</c:formatCode>
                <c:ptCount val="9"/>
                <c:pt idx="0">
                  <c:v>38.9369270577144</c:v>
                </c:pt>
                <c:pt idx="1">
                  <c:v>28.8763979537576</c:v>
                </c:pt>
                <c:pt idx="2">
                  <c:v>22.1974636800418</c:v>
                </c:pt>
                <c:pt idx="3">
                  <c:v>20.6034851623549</c:v>
                </c:pt>
                <c:pt idx="4">
                  <c:v>16.9722130216592</c:v>
                </c:pt>
                <c:pt idx="5">
                  <c:v>14.8267400955563</c:v>
                </c:pt>
                <c:pt idx="6">
                  <c:v>13.3752736819228</c:v>
                </c:pt>
                <c:pt idx="7">
                  <c:v>12.8550841097232</c:v>
                </c:pt>
                <c:pt idx="8">
                  <c:v>12.3682215669677</c:v>
                </c:pt>
              </c:numCache>
            </c:numRef>
          </c:val>
          <c:smooth val="1"/>
        </c:ser>
        <c:hiLowLines>
          <c:spPr>
            <a:ln w="0">
              <a:noFill/>
            </a:ln>
          </c:spPr>
        </c:hiLowLines>
        <c:marker val="0"/>
        <c:axId val="51583974"/>
        <c:axId val="10358477"/>
      </c:lineChart>
      <c:catAx>
        <c:axId val="51583974"/>
        <c:scaling>
          <c:orientation val="minMax"/>
        </c:scaling>
        <c:delete val="0"/>
        <c:axPos val="b"/>
        <c:title>
          <c:tx>
            <c:rich>
              <a:bodyPr rot="0"/>
              <a:lstStyle/>
              <a:p>
                <a:pPr>
                  <a:defRPr b="1" lang="en-IN" sz="1000" spc="-1" strike="noStrike">
                    <a:solidFill>
                      <a:srgbClr val="000000"/>
                    </a:solidFill>
                    <a:latin typeface="Calibri"/>
                  </a:defRPr>
                </a:pPr>
                <a:r>
                  <a:rPr b="1" lang="en-IN" sz="1000" spc="-1" strike="noStrike">
                    <a:solidFill>
                      <a:srgbClr val="000000"/>
                    </a:solidFill>
                    <a:latin typeface="Calibri"/>
                  </a:rPr>
                  <a:t>n</a:t>
                </a:r>
              </a:p>
            </c:rich>
          </c:tx>
          <c:overlay val="0"/>
          <c:spPr>
            <a:noFill/>
            <a:ln w="0">
              <a:noFill/>
            </a:ln>
          </c:spPr>
        </c:title>
        <c:numFmt formatCode="#,##0" sourceLinked="0"/>
        <c:majorTickMark val="none"/>
        <c:minorTickMark val="none"/>
        <c:tickLblPos val="nextTo"/>
        <c:spPr>
          <a:ln w="9360">
            <a:solidFill>
              <a:srgbClr val="878787"/>
            </a:solidFill>
            <a:round/>
          </a:ln>
        </c:spPr>
        <c:txPr>
          <a:bodyPr/>
          <a:lstStyle/>
          <a:p>
            <a:pPr>
              <a:defRPr b="0" sz="1000" spc="-1" strike="noStrike">
                <a:solidFill>
                  <a:srgbClr val="000000"/>
                </a:solidFill>
                <a:latin typeface="Calibri"/>
              </a:defRPr>
            </a:pPr>
          </a:p>
        </c:txPr>
        <c:crossAx val="10358477"/>
        <c:crosses val="autoZero"/>
        <c:auto val="1"/>
        <c:lblAlgn val="ctr"/>
        <c:lblOffset val="100"/>
        <c:noMultiLvlLbl val="0"/>
      </c:catAx>
      <c:valAx>
        <c:axId val="10358477"/>
        <c:scaling>
          <c:orientation val="minMax"/>
        </c:scaling>
        <c:delete val="0"/>
        <c:axPos val="l"/>
        <c:majorGridlines>
          <c:spPr>
            <a:ln w="9360">
              <a:solidFill>
                <a:srgbClr val="878787"/>
              </a:solidFill>
              <a:round/>
            </a:ln>
          </c:spPr>
        </c:majorGridlines>
        <c:title>
          <c:tx>
            <c:rich>
              <a:bodyPr rot="-5400000"/>
              <a:lstStyle/>
              <a:p>
                <a:pPr>
                  <a:defRPr b="1" lang="en-IN" sz="1000" spc="-1" strike="noStrike">
                    <a:solidFill>
                      <a:srgbClr val="000000"/>
                    </a:solidFill>
                    <a:latin typeface="Calibri"/>
                  </a:defRPr>
                </a:pPr>
                <a:r>
                  <a:rPr b="1" lang="en-IN" sz="1000" spc="-1" strike="noStrike">
                    <a:solidFill>
                      <a:srgbClr val="000000"/>
                    </a:solidFill>
                    <a:latin typeface="Calibri"/>
                  </a:rPr>
                  <a:t>₹ cr</a:t>
                </a:r>
              </a:p>
            </c:rich>
          </c:tx>
          <c:overlay val="0"/>
          <c:spPr>
            <a:noFill/>
            <a:ln w="0">
              <a:noFill/>
            </a:ln>
          </c:spPr>
        </c:title>
        <c:numFmt formatCode="#,##0.000;\(#,##0.000\);\-" sourceLinked="0"/>
        <c:majorTickMark val="none"/>
        <c:minorTickMark val="none"/>
        <c:tickLblPos val="nextTo"/>
        <c:spPr>
          <a:ln w="9360">
            <a:solidFill>
              <a:srgbClr val="878787"/>
            </a:solidFill>
            <a:round/>
          </a:ln>
        </c:spPr>
        <c:txPr>
          <a:bodyPr/>
          <a:lstStyle/>
          <a:p>
            <a:pPr>
              <a:defRPr b="0" sz="1000" spc="-1" strike="noStrike">
                <a:solidFill>
                  <a:srgbClr val="000000"/>
                </a:solidFill>
                <a:latin typeface="Calibri"/>
              </a:defRPr>
            </a:pPr>
          </a:p>
        </c:txPr>
        <c:crossAx val="51583974"/>
        <c:crosses val="autoZero"/>
        <c:crossBetween val="between"/>
      </c:valAx>
      <c:spPr>
        <a:noFill/>
        <a:ln w="0">
          <a:noFill/>
        </a:ln>
      </c:spPr>
    </c:plotArea>
    <c:legend>
      <c:legendPos val="r"/>
      <c:overlay val="0"/>
      <c:spPr>
        <a:noFill/>
        <a:ln w="0">
          <a:noFill/>
        </a:ln>
      </c:spPr>
      <c:txPr>
        <a:bodyPr/>
        <a:lstStyle/>
        <a:p>
          <a:pPr>
            <a:defRPr b="0" sz="1000" spc="-1" strike="noStrike">
              <a:solidFill>
                <a:srgbClr val="000000"/>
              </a:solidFill>
              <a:latin typeface="Calibri"/>
            </a:defRPr>
          </a:pPr>
        </a:p>
      </c:txPr>
    </c:legend>
    <c:plotVisOnly val="1"/>
    <c:dispBlanksAs val="gap"/>
  </c:chart>
  <c:spPr>
    <a:solidFill>
      <a:srgbClr val="ffffff"/>
    </a:solidFill>
    <a:ln w="9360">
      <a:solidFill>
        <a:srgbClr val="d9d9d9"/>
      </a:solidFill>
      <a:round/>
    </a:ln>
  </c:spPr>
</c:chartSpace>
</file>

<file path=xl/charts/chart4.xml><?xml version="1.0" encoding="utf-8"?>
<c:chartSpace xmlns:c="http://schemas.openxmlformats.org/drawingml/2006/chart" xmlns:a="http://schemas.openxmlformats.org/drawingml/2006/main" xmlns:r="http://schemas.openxmlformats.org/officeDocument/2006/relationships">
  <c:lang val="en-US"/>
  <c:roundedCorners val="0"/>
  <c:chart>
    <c:title>
      <c:tx>
        <c:rich>
          <a:bodyPr rot="0"/>
          <a:lstStyle/>
          <a:p>
            <a:pPr>
              <a:defRPr b="1" lang="en-IN" sz="1800" spc="-1" strike="noStrike">
                <a:solidFill>
                  <a:srgbClr val="000000"/>
                </a:solidFill>
                <a:latin typeface="Calibri"/>
              </a:defRPr>
            </a:pPr>
            <a:r>
              <a:rPr b="1" lang="en-IN" sz="1800" spc="-1" strike="noStrike">
                <a:solidFill>
                  <a:srgbClr val="000000"/>
                </a:solidFill>
                <a:latin typeface="Calibri"/>
              </a:rPr>
              <a:t>Conditional PD vs economy factor</a:t>
            </a:r>
          </a:p>
        </c:rich>
      </c:tx>
      <c:overlay val="0"/>
      <c:spPr>
        <a:noFill/>
        <a:ln w="0">
          <a:noFill/>
        </a:ln>
      </c:spPr>
    </c:title>
    <c:autoTitleDeleted val="0"/>
    <c:plotArea>
      <c:lineChart>
        <c:grouping val="standard"/>
        <c:varyColors val="0"/>
        <c:ser>
          <c:idx val="0"/>
          <c:order val="0"/>
          <c:tx>
            <c:strRef>
              <c:f>6_Downturn!$D$31</c:f>
              <c:strCache>
                <c:ptCount val="1"/>
                <c:pt idx="0">
                  <c:v>Conditional PD</c:v>
                </c:pt>
              </c:strCache>
            </c:strRef>
          </c:tx>
          <c:spPr>
            <a:solidFill>
              <a:srgbClr val="4a7ebb"/>
            </a:solidFill>
            <a:ln w="28440">
              <a:solidFill>
                <a:srgbClr val="4a7ebb"/>
              </a:solidFill>
              <a:round/>
            </a:ln>
          </c:spPr>
          <c:marker>
            <c:symbol val="none"/>
          </c:marker>
          <c:dLbls>
            <c:txPr>
              <a:bodyPr wrap="square"/>
              <a:lstStyle/>
              <a:p>
                <a:pPr>
                  <a:defRPr b="0" sz="1000" spc="-1" strike="noStrike">
                    <a:solidFill>
                      <a:srgbClr val="000000"/>
                    </a:solidFill>
                    <a:latin typeface="Arial"/>
                  </a:defRPr>
                </a:pPr>
              </a:p>
            </c:txPr>
            <c:dLblPos val="r"/>
            <c:showLegendKey val="0"/>
            <c:showVal val="0"/>
            <c:showCatName val="0"/>
            <c:showSerName val="0"/>
            <c:showPercent val="0"/>
            <c:separator>; </c:separator>
            <c:showLeaderLines val="0"/>
            <c:extLst>
              <c:ext xmlns:c15="http://schemas.microsoft.com/office/drawing/2012/chart" uri="{CE6537A1-D6FC-4f65-9D91-7224C49458BB}">
                <c15:showLeaderLines val="0"/>
              </c:ext>
            </c:extLst>
          </c:dLbls>
          <c:cat>
            <c:strRef>
              <c:f>6_Downturn!$A$32:$A$42</c:f>
              <c:strCache>
                <c:ptCount val="11"/>
                <c:pt idx="0">
                  <c:v>2.00</c:v>
                </c:pt>
                <c:pt idx="1">
                  <c:v>1.00</c:v>
                </c:pt>
                <c:pt idx="2">
                  <c:v>0.00</c:v>
                </c:pt>
                <c:pt idx="3">
                  <c:v>-0.50</c:v>
                </c:pt>
                <c:pt idx="4">
                  <c:v>-1.00</c:v>
                </c:pt>
                <c:pt idx="5">
                  <c:v>-1.50</c:v>
                </c:pt>
                <c:pt idx="6">
                  <c:v>-2.00</c:v>
                </c:pt>
                <c:pt idx="7">
                  <c:v>-2.50</c:v>
                </c:pt>
                <c:pt idx="8">
                  <c:v>-3.09</c:v>
                </c:pt>
                <c:pt idx="9">
                  <c:v>-3.50</c:v>
                </c:pt>
                <c:pt idx="10">
                  <c:v>-4.00</c:v>
                </c:pt>
              </c:strCache>
            </c:strRef>
          </c:cat>
          <c:val>
            <c:numRef>
              <c:f>6_Downturn!$D$32:$D$42</c:f>
              <c:numCache>
                <c:formatCode>0.00%</c:formatCode>
                <c:ptCount val="11"/>
                <c:pt idx="0">
                  <c:v>0.00107830724494225</c:v>
                </c:pt>
                <c:pt idx="1">
                  <c:v>0.0040522203716071</c:v>
                </c:pt>
                <c:pt idx="2">
                  <c:v>0.0129534849657455</c:v>
                </c:pt>
                <c:pt idx="3">
                  <c:v>0.0218184778558494</c:v>
                </c:pt>
                <c:pt idx="4">
                  <c:v>0.0353406638343807</c:v>
                </c:pt>
                <c:pt idx="5">
                  <c:v>0.0550796635842415</c:v>
                </c:pt>
                <c:pt idx="6">
                  <c:v>0.0826545173606738</c:v>
                </c:pt>
                <c:pt idx="7">
                  <c:v>0.119519262642504</c:v>
                </c:pt>
                <c:pt idx="8">
                  <c:v>0.176303663618862</c:v>
                </c:pt>
                <c:pt idx="9">
                  <c:v>0.224432269613892</c:v>
                </c:pt>
                <c:pt idx="10">
                  <c:v>0.292097533578154</c:v>
                </c:pt>
              </c:numCache>
            </c:numRef>
          </c:val>
          <c:smooth val="1"/>
        </c:ser>
        <c:hiLowLines>
          <c:spPr>
            <a:ln w="0">
              <a:noFill/>
            </a:ln>
          </c:spPr>
        </c:hiLowLines>
        <c:marker val="0"/>
        <c:axId val="92674289"/>
        <c:axId val="5922415"/>
      </c:lineChart>
      <c:catAx>
        <c:axId val="92674289"/>
        <c:scaling>
          <c:orientation val="minMax"/>
        </c:scaling>
        <c:delete val="0"/>
        <c:axPos val="b"/>
        <c:title>
          <c:tx>
            <c:rich>
              <a:bodyPr rot="0"/>
              <a:lstStyle/>
              <a:p>
                <a:pPr>
                  <a:defRPr b="1" lang="en-IN" sz="1000" spc="-1" strike="noStrike">
                    <a:solidFill>
                      <a:srgbClr val="000000"/>
                    </a:solidFill>
                    <a:latin typeface="Calibri"/>
                  </a:defRPr>
                </a:pPr>
                <a:r>
                  <a:rPr b="1" lang="en-IN" sz="1000" spc="-1" strike="noStrike">
                    <a:solidFill>
                      <a:srgbClr val="000000"/>
                    </a:solidFill>
                    <a:latin typeface="Calibri"/>
                  </a:rPr>
                  <a:t>Z (σ)</a:t>
                </a:r>
              </a:p>
            </c:rich>
          </c:tx>
          <c:overlay val="0"/>
          <c:spPr>
            <a:noFill/>
            <a:ln w="0">
              <a:noFill/>
            </a:ln>
          </c:spPr>
        </c:title>
        <c:numFmt formatCode="0.00" sourceLinked="0"/>
        <c:majorTickMark val="none"/>
        <c:minorTickMark val="none"/>
        <c:tickLblPos val="nextTo"/>
        <c:spPr>
          <a:ln w="9360">
            <a:solidFill>
              <a:srgbClr val="878787"/>
            </a:solidFill>
            <a:round/>
          </a:ln>
        </c:spPr>
        <c:txPr>
          <a:bodyPr/>
          <a:lstStyle/>
          <a:p>
            <a:pPr>
              <a:defRPr b="0" sz="1000" spc="-1" strike="noStrike">
                <a:solidFill>
                  <a:srgbClr val="000000"/>
                </a:solidFill>
                <a:latin typeface="Calibri"/>
              </a:defRPr>
            </a:pPr>
          </a:p>
        </c:txPr>
        <c:crossAx val="5922415"/>
        <c:crosses val="autoZero"/>
        <c:auto val="1"/>
        <c:lblAlgn val="ctr"/>
        <c:lblOffset val="100"/>
        <c:noMultiLvlLbl val="0"/>
      </c:catAx>
      <c:valAx>
        <c:axId val="5922415"/>
        <c:scaling>
          <c:orientation val="minMax"/>
        </c:scaling>
        <c:delete val="0"/>
        <c:axPos val="l"/>
        <c:majorGridlines>
          <c:spPr>
            <a:ln w="9360">
              <a:solidFill>
                <a:srgbClr val="878787"/>
              </a:solidFill>
              <a:round/>
            </a:ln>
          </c:spPr>
        </c:majorGridlines>
        <c:title>
          <c:tx>
            <c:rich>
              <a:bodyPr rot="-5400000"/>
              <a:lstStyle/>
              <a:p>
                <a:pPr>
                  <a:defRPr b="1" lang="en-IN" sz="1000" spc="-1" strike="noStrike">
                    <a:solidFill>
                      <a:srgbClr val="000000"/>
                    </a:solidFill>
                    <a:latin typeface="Calibri"/>
                  </a:defRPr>
                </a:pPr>
                <a:r>
                  <a:rPr b="1" lang="en-IN" sz="1000" spc="-1" strike="noStrike">
                    <a:solidFill>
                      <a:srgbClr val="000000"/>
                    </a:solidFill>
                    <a:latin typeface="Calibri"/>
                  </a:rPr>
                  <a:t>PD</a:t>
                </a:r>
              </a:p>
            </c:rich>
          </c:tx>
          <c:overlay val="0"/>
          <c:spPr>
            <a:noFill/>
            <a:ln w="0">
              <a:noFill/>
            </a:ln>
          </c:spPr>
        </c:title>
        <c:numFmt formatCode="0.00%" sourceLinked="0"/>
        <c:majorTickMark val="none"/>
        <c:minorTickMark val="none"/>
        <c:tickLblPos val="nextTo"/>
        <c:spPr>
          <a:ln w="9360">
            <a:solidFill>
              <a:srgbClr val="878787"/>
            </a:solidFill>
            <a:round/>
          </a:ln>
        </c:spPr>
        <c:txPr>
          <a:bodyPr/>
          <a:lstStyle/>
          <a:p>
            <a:pPr>
              <a:defRPr b="0" sz="1000" spc="-1" strike="noStrike">
                <a:solidFill>
                  <a:srgbClr val="000000"/>
                </a:solidFill>
                <a:latin typeface="Calibri"/>
              </a:defRPr>
            </a:pPr>
          </a:p>
        </c:txPr>
        <c:crossAx val="92674289"/>
        <c:crosses val="autoZero"/>
        <c:crossBetween val="between"/>
      </c:valAx>
      <c:spPr>
        <a:noFill/>
        <a:ln w="0">
          <a:noFill/>
        </a:ln>
      </c:spPr>
    </c:plotArea>
    <c:legend>
      <c:legendPos val="r"/>
      <c:overlay val="0"/>
      <c:spPr>
        <a:noFill/>
        <a:ln w="0">
          <a:noFill/>
        </a:ln>
      </c:spPr>
      <c:txPr>
        <a:bodyPr/>
        <a:lstStyle/>
        <a:p>
          <a:pPr>
            <a:defRPr b="0" sz="1000" spc="-1" strike="noStrike">
              <a:solidFill>
                <a:srgbClr val="000000"/>
              </a:solidFill>
              <a:latin typeface="Calibri"/>
            </a:defRPr>
          </a:pPr>
        </a:p>
      </c:txPr>
    </c:legend>
    <c:plotVisOnly val="1"/>
    <c:dispBlanksAs val="gap"/>
  </c:chart>
  <c:spPr>
    <a:solidFill>
      <a:srgbClr val="ffffff"/>
    </a:solidFill>
    <a:ln w="9360">
      <a:solidFill>
        <a:srgbClr val="d9d9d9"/>
      </a:solidFill>
      <a:round/>
    </a:ln>
  </c:spPr>
</c:chartSpace>
</file>

<file path=xl/charts/chart5.xml><?xml version="1.0" encoding="utf-8"?>
<c:chartSpace xmlns:c="http://schemas.openxmlformats.org/drawingml/2006/chart" xmlns:a="http://schemas.openxmlformats.org/drawingml/2006/main" xmlns:r="http://schemas.openxmlformats.org/officeDocument/2006/relationships">
  <c:lang val="en-US"/>
  <c:roundedCorners val="0"/>
  <c:chart>
    <c:title>
      <c:tx>
        <c:rich>
          <a:bodyPr rot="0"/>
          <a:lstStyle/>
          <a:p>
            <a:pPr>
              <a:defRPr b="1" lang="en-IN" sz="1800" spc="-1" strike="noStrike">
                <a:solidFill>
                  <a:srgbClr val="000000"/>
                </a:solidFill>
                <a:latin typeface="Calibri"/>
              </a:defRPr>
            </a:pPr>
            <a:r>
              <a:rPr b="1" lang="en-IN" sz="1800" spc="-1" strike="noStrike">
                <a:solidFill>
                  <a:srgbClr val="000000"/>
                </a:solidFill>
                <a:latin typeface="Calibri"/>
              </a:rPr>
              <a:t>Years by number of defaults</a:t>
            </a:r>
          </a:p>
        </c:rich>
      </c:tx>
      <c:overlay val="0"/>
      <c:spPr>
        <a:noFill/>
        <a:ln w="0">
          <a:noFill/>
        </a:ln>
      </c:spPr>
    </c:title>
    <c:autoTitleDeleted val="0"/>
    <c:plotArea>
      <c:barChart>
        <c:barDir val="col"/>
        <c:grouping val="clustered"/>
        <c:varyColors val="0"/>
        <c:ser>
          <c:idx val="0"/>
          <c:order val="0"/>
          <c:tx>
            <c:strRef>
              <c:f>7_Monte_Carlo!$B$37</c:f>
              <c:strCache>
                <c:ptCount val="1"/>
                <c:pt idx="0">
                  <c:v>Years</c:v>
                </c:pt>
              </c:strCache>
            </c:strRef>
          </c:tx>
          <c:spPr>
            <a:solidFill>
              <a:srgbClr val="4f81bd"/>
            </a:solidFill>
            <a:ln w="0">
              <a:noFill/>
            </a:ln>
          </c:spPr>
          <c:invertIfNegative val="0"/>
          <c:dLbls>
            <c:txPr>
              <a:bodyPr wrap="square"/>
              <a:lstStyle/>
              <a:p>
                <a:pPr>
                  <a:defRPr b="0" sz="1000" spc="-1" strike="noStrike">
                    <a:solidFill>
                      <a:srgbClr val="000000"/>
                    </a:solidFill>
                    <a:latin typeface="Arial"/>
                  </a:defRPr>
                </a:pPr>
              </a:p>
            </c:txPr>
            <c:dLblPos val="outEnd"/>
            <c:showLegendKey val="0"/>
            <c:showVal val="0"/>
            <c:showCatName val="0"/>
            <c:showSerName val="0"/>
            <c:showPercent val="0"/>
            <c:separator>; </c:separator>
            <c:showLeaderLines val="0"/>
            <c:extLst>
              <c:ext xmlns:c15="http://schemas.microsoft.com/office/drawing/2012/chart" uri="{CE6537A1-D6FC-4f65-9D91-7224C49458BB}">
                <c15:showLeaderLines val="0"/>
              </c:ext>
            </c:extLst>
          </c:dLbls>
          <c:cat>
            <c:strRef>
              <c:f>7_Monte_Carlo!$A$38:$A$42</c:f>
              <c:strCache>
                <c:ptCount val="5"/>
                <c:pt idx="0">
                  <c:v>0</c:v>
                </c:pt>
                <c:pt idx="1">
                  <c:v>1</c:v>
                </c:pt>
                <c:pt idx="2">
                  <c:v>2</c:v>
                </c:pt>
                <c:pt idx="3">
                  <c:v>3</c:v>
                </c:pt>
                <c:pt idx="4">
                  <c:v>4</c:v>
                </c:pt>
              </c:strCache>
            </c:strRef>
          </c:cat>
          <c:val>
            <c:numRef>
              <c:f>7_Monte_Carlo!$B$38:$B$42</c:f>
              <c:numCache>
                <c:formatCode>#,##0</c:formatCode>
                <c:ptCount val="5"/>
                <c:pt idx="0">
                  <c:v>4605</c:v>
                </c:pt>
                <c:pt idx="1">
                  <c:v>360</c:v>
                </c:pt>
                <c:pt idx="2">
                  <c:v>34</c:v>
                </c:pt>
                <c:pt idx="3">
                  <c:v>1</c:v>
                </c:pt>
                <c:pt idx="4">
                  <c:v>0</c:v>
                </c:pt>
              </c:numCache>
            </c:numRef>
          </c:val>
        </c:ser>
        <c:gapWidth val="150"/>
        <c:overlap val="0"/>
        <c:axId val="51266837"/>
        <c:axId val="21826831"/>
      </c:barChart>
      <c:catAx>
        <c:axId val="51266837"/>
        <c:scaling>
          <c:orientation val="minMax"/>
        </c:scaling>
        <c:delete val="0"/>
        <c:axPos val="b"/>
        <c:title>
          <c:tx>
            <c:rich>
              <a:bodyPr rot="0"/>
              <a:lstStyle/>
              <a:p>
                <a:pPr>
                  <a:defRPr b="1" lang="en-IN" sz="1000" spc="-1" strike="noStrike">
                    <a:solidFill>
                      <a:srgbClr val="000000"/>
                    </a:solidFill>
                    <a:latin typeface="Calibri"/>
                  </a:defRPr>
                </a:pPr>
                <a:r>
                  <a:rPr b="1" lang="en-IN" sz="1000" spc="-1" strike="noStrike">
                    <a:solidFill>
                      <a:srgbClr val="000000"/>
                    </a:solidFill>
                    <a:latin typeface="Calibri"/>
                  </a:rPr>
                  <a:t>Defaults</a:t>
                </a:r>
              </a:p>
            </c:rich>
          </c:tx>
          <c:overlay val="0"/>
          <c:spPr>
            <a:noFill/>
            <a:ln w="0">
              <a:noFill/>
            </a:ln>
          </c:spPr>
        </c:title>
        <c:numFmt formatCode="0" sourceLinked="0"/>
        <c:majorTickMark val="none"/>
        <c:minorTickMark val="none"/>
        <c:tickLblPos val="nextTo"/>
        <c:spPr>
          <a:ln w="9360">
            <a:solidFill>
              <a:srgbClr val="878787"/>
            </a:solidFill>
            <a:round/>
          </a:ln>
        </c:spPr>
        <c:txPr>
          <a:bodyPr/>
          <a:lstStyle/>
          <a:p>
            <a:pPr>
              <a:defRPr b="0" sz="1000" spc="-1" strike="noStrike">
                <a:solidFill>
                  <a:srgbClr val="000000"/>
                </a:solidFill>
                <a:latin typeface="Calibri"/>
              </a:defRPr>
            </a:pPr>
          </a:p>
        </c:txPr>
        <c:crossAx val="21826831"/>
        <c:crosses val="autoZero"/>
        <c:auto val="1"/>
        <c:lblAlgn val="ctr"/>
        <c:lblOffset val="100"/>
        <c:noMultiLvlLbl val="0"/>
      </c:catAx>
      <c:valAx>
        <c:axId val="21826831"/>
        <c:scaling>
          <c:orientation val="minMax"/>
        </c:scaling>
        <c:delete val="0"/>
        <c:axPos val="l"/>
        <c:majorGridlines>
          <c:spPr>
            <a:ln w="9360">
              <a:solidFill>
                <a:srgbClr val="878787"/>
              </a:solidFill>
              <a:round/>
            </a:ln>
          </c:spPr>
        </c:majorGridlines>
        <c:title>
          <c:tx>
            <c:rich>
              <a:bodyPr rot="-5400000"/>
              <a:lstStyle/>
              <a:p>
                <a:pPr>
                  <a:defRPr b="1" lang="en-IN" sz="1000" spc="-1" strike="noStrike">
                    <a:solidFill>
                      <a:srgbClr val="000000"/>
                    </a:solidFill>
                    <a:latin typeface="Calibri"/>
                  </a:defRPr>
                </a:pPr>
                <a:r>
                  <a:rPr b="1" lang="en-IN" sz="1000" spc="-1" strike="noStrike">
                    <a:solidFill>
                      <a:srgbClr val="000000"/>
                    </a:solidFill>
                    <a:latin typeface="Calibri"/>
                  </a:rPr>
                  <a:t>Years</a:t>
                </a:r>
              </a:p>
            </c:rich>
          </c:tx>
          <c:overlay val="0"/>
          <c:spPr>
            <a:noFill/>
            <a:ln w="0">
              <a:noFill/>
            </a:ln>
          </c:spPr>
        </c:title>
        <c:numFmt formatCode="#,##0" sourceLinked="0"/>
        <c:majorTickMark val="none"/>
        <c:minorTickMark val="none"/>
        <c:tickLblPos val="nextTo"/>
        <c:spPr>
          <a:ln w="9360">
            <a:solidFill>
              <a:srgbClr val="878787"/>
            </a:solidFill>
            <a:round/>
          </a:ln>
        </c:spPr>
        <c:txPr>
          <a:bodyPr/>
          <a:lstStyle/>
          <a:p>
            <a:pPr>
              <a:defRPr b="0" sz="1000" spc="-1" strike="noStrike">
                <a:solidFill>
                  <a:srgbClr val="000000"/>
                </a:solidFill>
                <a:latin typeface="Calibri"/>
              </a:defRPr>
            </a:pPr>
          </a:p>
        </c:txPr>
        <c:crossAx val="51266837"/>
        <c:crosses val="autoZero"/>
        <c:crossBetween val="between"/>
      </c:valAx>
      <c:spPr>
        <a:noFill/>
        <a:ln w="0">
          <a:noFill/>
        </a:ln>
      </c:spPr>
    </c:plotArea>
    <c:legend>
      <c:legendPos val="r"/>
      <c:overlay val="0"/>
      <c:spPr>
        <a:noFill/>
        <a:ln w="0">
          <a:noFill/>
        </a:ln>
      </c:spPr>
      <c:txPr>
        <a:bodyPr/>
        <a:lstStyle/>
        <a:p>
          <a:pPr>
            <a:defRPr b="0" sz="1000" spc="-1" strike="noStrike">
              <a:solidFill>
                <a:srgbClr val="000000"/>
              </a:solidFill>
              <a:latin typeface="Calibri"/>
            </a:defRPr>
          </a:pPr>
        </a:p>
      </c:txPr>
    </c:legend>
    <c:plotVisOnly val="1"/>
    <c:dispBlanksAs val="gap"/>
  </c:chart>
  <c:spPr>
    <a:solidFill>
      <a:srgbClr val="ffffff"/>
    </a:solidFill>
    <a:ln w="9360">
      <a:solidFill>
        <a:srgbClr val="d9d9d9"/>
      </a:solidFill>
      <a:round/>
    </a:ln>
  </c:spPr>
</c:chartSpace>
</file>

<file path=xl/drawings/_rels/drawing1.xml.rels><?xml version="1.0" encoding="UTF-8"?>
<Relationships xmlns="http://schemas.openxmlformats.org/package/2006/relationships"><Relationship Id="rId1" Type="http://schemas.openxmlformats.org/officeDocument/2006/relationships/chart" Target="../charts/chart1.xml"/>
</Relationships>
</file>

<file path=xl/drawings/_rels/drawing2.xml.rels><?xml version="1.0" encoding="UTF-8"?>
<Relationships xmlns="http://schemas.openxmlformats.org/package/2006/relationships"><Relationship Id="rId1" Type="http://schemas.openxmlformats.org/officeDocument/2006/relationships/chart" Target="../charts/chart2.xml"/>
</Relationships>
</file>

<file path=xl/drawings/_rels/drawing3.xml.rels><?xml version="1.0" encoding="UTF-8"?>
<Relationships xmlns="http://schemas.openxmlformats.org/package/2006/relationships"><Relationship Id="rId1" Type="http://schemas.openxmlformats.org/officeDocument/2006/relationships/chart" Target="../charts/chart3.xml"/>
</Relationships>
</file>

<file path=xl/drawings/_rels/drawing4.xml.rels><?xml version="1.0" encoding="UTF-8"?>
<Relationships xmlns="http://schemas.openxmlformats.org/package/2006/relationships"><Relationship Id="rId1" Type="http://schemas.openxmlformats.org/officeDocument/2006/relationships/chart" Target="../charts/chart4.xml"/>
</Relationships>
</file>

<file path=xl/drawings/_rels/drawing5.xml.rels><?xml version="1.0" encoding="UTF-8"?>
<Relationships xmlns="http://schemas.openxmlformats.org/package/2006/relationships"><Relationship Id="rId1" Type="http://schemas.openxmlformats.org/officeDocument/2006/relationships/chart" Target="../charts/chart5.xml"/>
</Relationships>
</file>

<file path=xl/drawings/drawing1.xml><?xml version="1.0" encoding="utf-8"?>
<xdr:wsDr xmlns:xdr="http://schemas.openxmlformats.org/drawingml/2006/spreadsheetDrawing" xmlns:a="http://schemas.openxmlformats.org/drawingml/2006/main" xmlns:r="http://schemas.openxmlformats.org/officeDocument/2006/relationships">
  <xdr:twoCellAnchor editAs="oneCell">
    <xdr:from>
      <xdr:col>7</xdr:col>
      <xdr:colOff>2844720</xdr:colOff>
      <xdr:row>19</xdr:row>
      <xdr:rowOff>8280</xdr:rowOff>
    </xdr:from>
    <xdr:to>
      <xdr:col>15</xdr:col>
      <xdr:colOff>603720</xdr:colOff>
      <xdr:row>25</xdr:row>
      <xdr:rowOff>322200</xdr:rowOff>
    </xdr:to>
    <xdr:graphicFrame>
      <xdr:nvGraphicFramePr>
        <xdr:cNvPr id="0" name="Chart 1"/>
        <xdr:cNvGraphicFramePr/>
      </xdr:nvGraphicFramePr>
      <xdr:xfrm>
        <a:off x="14780160" y="6161400"/>
        <a:ext cx="5559480" cy="284760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xml><?xml version="1.0" encoding="utf-8"?>
<xdr:wsDr xmlns:xdr="http://schemas.openxmlformats.org/drawingml/2006/spreadsheetDrawing" xmlns:a="http://schemas.openxmlformats.org/drawingml/2006/main" xmlns:r="http://schemas.openxmlformats.org/officeDocument/2006/relationships">
  <xdr:twoCellAnchor editAs="oneCell">
    <xdr:from>
      <xdr:col>10</xdr:col>
      <xdr:colOff>88920</xdr:colOff>
      <xdr:row>5</xdr:row>
      <xdr:rowOff>173520</xdr:rowOff>
    </xdr:from>
    <xdr:to>
      <xdr:col>16</xdr:col>
      <xdr:colOff>571320</xdr:colOff>
      <xdr:row>15</xdr:row>
      <xdr:rowOff>126720</xdr:rowOff>
    </xdr:to>
    <xdr:graphicFrame>
      <xdr:nvGraphicFramePr>
        <xdr:cNvPr id="1" name="Chart 1"/>
        <xdr:cNvGraphicFramePr/>
      </xdr:nvGraphicFramePr>
      <xdr:xfrm>
        <a:off x="18920520" y="1983240"/>
        <a:ext cx="8940600" cy="402048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3.xml><?xml version="1.0" encoding="utf-8"?>
<xdr:wsDr xmlns:xdr="http://schemas.openxmlformats.org/drawingml/2006/spreadsheetDrawing" xmlns:a="http://schemas.openxmlformats.org/drawingml/2006/main" xmlns:r="http://schemas.openxmlformats.org/officeDocument/2006/relationships">
  <xdr:twoCellAnchor editAs="oneCell">
    <xdr:from>
      <xdr:col>7</xdr:col>
      <xdr:colOff>0</xdr:colOff>
      <xdr:row>2</xdr:row>
      <xdr:rowOff>160920</xdr:rowOff>
    </xdr:from>
    <xdr:to>
      <xdr:col>16</xdr:col>
      <xdr:colOff>255600</xdr:colOff>
      <xdr:row>16</xdr:row>
      <xdr:rowOff>182520</xdr:rowOff>
    </xdr:to>
    <xdr:graphicFrame>
      <xdr:nvGraphicFramePr>
        <xdr:cNvPr id="2" name="Chart 1"/>
        <xdr:cNvGraphicFramePr/>
      </xdr:nvGraphicFramePr>
      <xdr:xfrm>
        <a:off x="8035200" y="579960"/>
        <a:ext cx="5753520" cy="287928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4.xml><?xml version="1.0" encoding="utf-8"?>
<xdr:wsDr xmlns:xdr="http://schemas.openxmlformats.org/drawingml/2006/spreadsheetDrawing" xmlns:a="http://schemas.openxmlformats.org/drawingml/2006/main" xmlns:r="http://schemas.openxmlformats.org/officeDocument/2006/relationships">
  <xdr:twoCellAnchor editAs="oneCell">
    <xdr:from>
      <xdr:col>5</xdr:col>
      <xdr:colOff>0</xdr:colOff>
      <xdr:row>25</xdr:row>
      <xdr:rowOff>160920</xdr:rowOff>
    </xdr:from>
    <xdr:to>
      <xdr:col>12</xdr:col>
      <xdr:colOff>259560</xdr:colOff>
      <xdr:row>39</xdr:row>
      <xdr:rowOff>182520</xdr:rowOff>
    </xdr:to>
    <xdr:graphicFrame>
      <xdr:nvGraphicFramePr>
        <xdr:cNvPr id="3" name="Chart 1"/>
        <xdr:cNvGraphicFramePr/>
      </xdr:nvGraphicFramePr>
      <xdr:xfrm>
        <a:off x="5779800" y="5342400"/>
        <a:ext cx="5757480" cy="287928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5.xml><?xml version="1.0" encoding="utf-8"?>
<xdr:wsDr xmlns:xdr="http://schemas.openxmlformats.org/drawingml/2006/spreadsheetDrawing" xmlns:a="http://schemas.openxmlformats.org/drawingml/2006/main" xmlns:r="http://schemas.openxmlformats.org/officeDocument/2006/relationships">
  <xdr:twoCellAnchor editAs="oneCell">
    <xdr:from>
      <xdr:col>0</xdr:col>
      <xdr:colOff>0</xdr:colOff>
      <xdr:row>43</xdr:row>
      <xdr:rowOff>160560</xdr:rowOff>
    </xdr:from>
    <xdr:to>
      <xdr:col>3</xdr:col>
      <xdr:colOff>732240</xdr:colOff>
      <xdr:row>57</xdr:row>
      <xdr:rowOff>12960</xdr:rowOff>
    </xdr:to>
    <xdr:graphicFrame>
      <xdr:nvGraphicFramePr>
        <xdr:cNvPr id="4" name="Chart 1"/>
        <xdr:cNvGraphicFramePr/>
      </xdr:nvGraphicFramePr>
      <xdr:xfrm>
        <a:off x="0" y="9152280"/>
        <a:ext cx="4679280" cy="251928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_rels/sheet1.xml.rels><?xml version="1.0" encoding="UTF-8"?>
<Relationships xmlns="http://schemas.openxmlformats.org/package/2006/relationships"><Relationship Id="rId1" Type="http://schemas.openxmlformats.org/officeDocument/2006/relationships/hyperlink" Target="../../../../../../../Downloads/Credit_VaR_Illustrations_Lecture12.xlsx" TargetMode="External"/><Relationship Id="rId2" Type="http://schemas.openxmlformats.org/officeDocument/2006/relationships/hyperlink" Target="../../../../../../../Downloads/Credit_VaR_Illustrations_Lecture12.xlsx" TargetMode="External"/><Relationship Id="rId3" Type="http://schemas.openxmlformats.org/officeDocument/2006/relationships/hyperlink" Target="../../../../../../../Downloads/Credit_VaR_Illustrations_Lecture12.xlsx" TargetMode="External"/><Relationship Id="rId4" Type="http://schemas.openxmlformats.org/officeDocument/2006/relationships/hyperlink" Target="../../../../../../../Downloads/Credit_VaR_Illustrations_Lecture12.xlsx" TargetMode="External"/><Relationship Id="rId5" Type="http://schemas.openxmlformats.org/officeDocument/2006/relationships/hyperlink" Target="../../../../../../../Downloads/Credit_VaR_Illustrations_Lecture12.xlsx" TargetMode="External"/><Relationship Id="rId6" Type="http://schemas.openxmlformats.org/officeDocument/2006/relationships/hyperlink" Target="../../../../../../../Downloads/Credit_VaR_Illustrations_Lecture12.xlsx" TargetMode="External"/><Relationship Id="rId7" Type="http://schemas.openxmlformats.org/officeDocument/2006/relationships/hyperlink" Target="../../../../../../../Downloads/Credit_VaR_Illustrations_Lecture12.xlsx" TargetMode="External"/><Relationship Id="rId8" Type="http://schemas.openxmlformats.org/officeDocument/2006/relationships/hyperlink" Target="../../../../../../../Downloads/Credit_VaR_Illustrations_Lecture12.xlsx" TargetMode="External"/>
</Relationships>
</file>

<file path=xl/worksheets/_rels/sheet2.xml.rels><?xml version="1.0" encoding="UTF-8"?>
<Relationships xmlns="http://schemas.openxmlformats.org/package/2006/relationships"><Relationship Id="rId1" Type="http://schemas.openxmlformats.org/officeDocument/2006/relationships/drawing" Target="../drawings/drawing1.xml"/>
</Relationships>
</file>

<file path=xl/worksheets/_rels/sheet4.xml.rels><?xml version="1.0" encoding="UTF-8"?>
<Relationships xmlns="http://schemas.openxmlformats.org/package/2006/relationships"><Relationship Id="rId1" Type="http://schemas.openxmlformats.org/officeDocument/2006/relationships/drawing" Target="../drawings/drawing2.xml"/>
</Relationships>
</file>

<file path=xl/worksheets/_rels/sheet5.xml.rels><?xml version="1.0" encoding="UTF-8"?>
<Relationships xmlns="http://schemas.openxmlformats.org/package/2006/relationships"><Relationship Id="rId1" Type="http://schemas.openxmlformats.org/officeDocument/2006/relationships/drawing" Target="../drawings/drawing3.xml"/>
</Relationships>
</file>

<file path=xl/worksheets/_rels/sheet6.xml.rels><?xml version="1.0" encoding="UTF-8"?>
<Relationships xmlns="http://schemas.openxmlformats.org/package/2006/relationships"><Relationship Id="rId1" Type="http://schemas.openxmlformats.org/officeDocument/2006/relationships/comments" Target="../comments6.xml"/><Relationship Id="rId2" Type="http://schemas.openxmlformats.org/officeDocument/2006/relationships/vmlDrawing" Target="../drawings/vmlDrawing1.vml"/>
</Relationships>
</file>

<file path=xl/worksheets/_rels/sheet7.xml.rels><?xml version="1.0" encoding="UTF-8"?>
<Relationships xmlns="http://schemas.openxmlformats.org/package/2006/relationships"><Relationship Id="rId1" Type="http://schemas.openxmlformats.org/officeDocument/2006/relationships/drawing" Target="../drawings/drawing4.xml"/>
</Relationships>
</file>

<file path=xl/worksheets/_rels/sheet8.xml.rels><?xml version="1.0" encoding="UTF-8"?>
<Relationships xmlns="http://schemas.openxmlformats.org/package/2006/relationships"><Relationship Id="rId1" Type="http://schemas.openxmlformats.org/officeDocument/2006/relationships/drawing" Target="../drawings/drawing5.x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1F245B"/>
    <pageSetUpPr fitToPage="false"/>
  </sheetPr>
  <dimension ref="A1:C29"/>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selection pane="topLeft" activeCell="D34" activeCellId="0" sqref="D34"/>
    </sheetView>
  </sheetViews>
  <sheetFormatPr defaultColWidth="8.66796875" defaultRowHeight="15" zeroHeight="false" outlineLevelRow="0" outlineLevelCol="0"/>
  <cols>
    <col collapsed="false" customWidth="true" hidden="false" outlineLevel="0" max="1" min="1" style="0" width="6"/>
    <col collapsed="false" customWidth="true" hidden="false" outlineLevel="0" max="2" min="2" style="0" width="30"/>
    <col collapsed="false" customWidth="true" hidden="false" outlineLevel="0" max="3" min="3" style="0" width="95"/>
  </cols>
  <sheetData>
    <row r="1" customFormat="false" ht="18" hidden="false" customHeight="true" outlineLevel="0" collapsed="false">
      <c r="A1" s="1" t="s">
        <v>0</v>
      </c>
    </row>
    <row r="2" customFormat="false" ht="15" hidden="false" customHeight="false" outlineLevel="0" collapsed="false">
      <c r="A2" s="2" t="s">
        <v>1</v>
      </c>
    </row>
    <row r="4" customFormat="false" ht="30" hidden="false" customHeight="true" outlineLevel="0" collapsed="false">
      <c r="A4" s="3" t="s">
        <v>2</v>
      </c>
      <c r="B4" s="3" t="s">
        <v>3</v>
      </c>
      <c r="C4" s="3" t="s">
        <v>4</v>
      </c>
    </row>
    <row r="5" customFormat="false" ht="15" hidden="false" customHeight="false" outlineLevel="0" collapsed="false">
      <c r="A5" s="4" t="n">
        <v>1</v>
      </c>
      <c r="B5" s="5" t="s">
        <v>5</v>
      </c>
      <c r="C5" s="6" t="s">
        <v>6</v>
      </c>
    </row>
    <row r="6" customFormat="false" ht="15" hidden="false" customHeight="false" outlineLevel="0" collapsed="false">
      <c r="A6" s="4" t="n">
        <v>2</v>
      </c>
      <c r="B6" s="5" t="s">
        <v>7</v>
      </c>
      <c r="C6" s="6" t="s">
        <v>8</v>
      </c>
    </row>
    <row r="7" customFormat="false" ht="15" hidden="false" customHeight="false" outlineLevel="0" collapsed="false">
      <c r="A7" s="4" t="n">
        <v>3</v>
      </c>
      <c r="B7" s="5" t="s">
        <v>9</v>
      </c>
      <c r="C7" s="6" t="s">
        <v>10</v>
      </c>
    </row>
    <row r="8" customFormat="false" ht="15" hidden="false" customHeight="false" outlineLevel="0" collapsed="false">
      <c r="A8" s="4" t="n">
        <v>4</v>
      </c>
      <c r="B8" s="5" t="s">
        <v>11</v>
      </c>
      <c r="C8" s="6" t="s">
        <v>12</v>
      </c>
    </row>
    <row r="9" customFormat="false" ht="15" hidden="false" customHeight="false" outlineLevel="0" collapsed="false">
      <c r="A9" s="4" t="n">
        <v>5</v>
      </c>
      <c r="B9" s="5" t="s">
        <v>13</v>
      </c>
      <c r="C9" s="6" t="s">
        <v>14</v>
      </c>
    </row>
    <row r="10" customFormat="false" ht="15" hidden="false" customHeight="false" outlineLevel="0" collapsed="false">
      <c r="A10" s="4" t="n">
        <v>6</v>
      </c>
      <c r="B10" s="5" t="s">
        <v>15</v>
      </c>
      <c r="C10" s="6" t="s">
        <v>16</v>
      </c>
    </row>
    <row r="11" customFormat="false" ht="15" hidden="false" customHeight="false" outlineLevel="0" collapsed="false">
      <c r="A11" s="4" t="n">
        <v>7</v>
      </c>
      <c r="B11" s="5" t="s">
        <v>17</v>
      </c>
      <c r="C11" s="6" t="s">
        <v>18</v>
      </c>
    </row>
    <row r="12" customFormat="false" ht="15" hidden="false" customHeight="false" outlineLevel="0" collapsed="false">
      <c r="A12" s="4" t="n">
        <v>8</v>
      </c>
      <c r="B12" s="5" t="s">
        <v>19</v>
      </c>
      <c r="C12" s="6" t="s">
        <v>20</v>
      </c>
    </row>
    <row r="13" customFormat="false" ht="15" hidden="false" customHeight="false" outlineLevel="0" collapsed="false">
      <c r="A13" s="4" t="n">
        <v>9</v>
      </c>
      <c r="B13" s="5" t="s">
        <v>21</v>
      </c>
      <c r="C13" s="6" t="s">
        <v>22</v>
      </c>
    </row>
    <row r="14" customFormat="false" ht="15" hidden="false" customHeight="false" outlineLevel="0" collapsed="false">
      <c r="A14" s="4" t="n">
        <v>10</v>
      </c>
      <c r="B14" s="5" t="s">
        <v>23</v>
      </c>
      <c r="C14" s="6" t="s">
        <v>24</v>
      </c>
    </row>
    <row r="15" customFormat="false" ht="15" hidden="false" customHeight="false" outlineLevel="0" collapsed="false">
      <c r="A15" s="7" t="s">
        <v>25</v>
      </c>
    </row>
    <row r="16" customFormat="false" ht="15" hidden="false" customHeight="false" outlineLevel="0" collapsed="false">
      <c r="B16" s="8" t="s">
        <v>26</v>
      </c>
      <c r="C16" s="6" t="s">
        <v>27</v>
      </c>
    </row>
    <row r="17" customFormat="false" ht="15" hidden="false" customHeight="false" outlineLevel="0" collapsed="false">
      <c r="B17" s="9" t="s">
        <v>28</v>
      </c>
      <c r="C17" s="6" t="s">
        <v>29</v>
      </c>
    </row>
    <row r="18" customFormat="false" ht="15" hidden="false" customHeight="false" outlineLevel="0" collapsed="false">
      <c r="B18" s="6" t="s">
        <v>30</v>
      </c>
      <c r="C18" s="6" t="s">
        <v>31</v>
      </c>
    </row>
    <row r="19" customFormat="false" ht="15" hidden="false" customHeight="false" outlineLevel="0" collapsed="false">
      <c r="B19" s="10" t="s">
        <v>32</v>
      </c>
      <c r="C19" s="6" t="s">
        <v>33</v>
      </c>
    </row>
    <row r="22" customFormat="false" ht="15" hidden="false" customHeight="false" outlineLevel="0" collapsed="false">
      <c r="A22" s="7" t="s">
        <v>34</v>
      </c>
    </row>
    <row r="23" customFormat="false" ht="15" hidden="false" customHeight="false" outlineLevel="0" collapsed="false">
      <c r="B23" s="11" t="s">
        <v>35</v>
      </c>
      <c r="C23" s="11"/>
    </row>
    <row r="24" customFormat="false" ht="15" hidden="false" customHeight="false" outlineLevel="0" collapsed="false">
      <c r="B24" s="11" t="s">
        <v>36</v>
      </c>
      <c r="C24" s="11"/>
    </row>
    <row r="25" customFormat="false" ht="15" hidden="false" customHeight="false" outlineLevel="0" collapsed="false">
      <c r="B25" s="11" t="s">
        <v>37</v>
      </c>
      <c r="C25" s="11"/>
    </row>
    <row r="26" customFormat="false" ht="15" hidden="false" customHeight="false" outlineLevel="0" collapsed="false">
      <c r="B26" s="11" t="s">
        <v>38</v>
      </c>
      <c r="C26" s="11"/>
    </row>
    <row r="27" customFormat="false" ht="15" hidden="false" customHeight="false" outlineLevel="0" collapsed="false">
      <c r="B27" s="11" t="s">
        <v>39</v>
      </c>
      <c r="C27" s="11"/>
    </row>
    <row r="29" customFormat="false" ht="15" hidden="false" customHeight="false" outlineLevel="0" collapsed="false">
      <c r="B29" s="12" t="s">
        <v>40</v>
      </c>
    </row>
  </sheetData>
  <mergeCells count="5">
    <mergeCell ref="B23:C23"/>
    <mergeCell ref="B24:C24"/>
    <mergeCell ref="B25:C25"/>
    <mergeCell ref="B26:C26"/>
    <mergeCell ref="B27:C27"/>
  </mergeCells>
  <hyperlinks>
    <hyperlink ref="B5" r:id="rId1" location="'1_Single_Loan'!A1" display="1_Single_Loan"/>
    <hyperlink ref="B6" r:id="rId2" location="'2_Portfolio_CVaR'!A1" display="2_Portfolio_CVaR"/>
    <hyperlink ref="B7" r:id="rId3" location="'3_Corr_Sensitivity'!A1" display="3_Corr_Sensitivity"/>
    <hyperlink ref="B8" r:id="rId4" location="'4_Concentration'!A1" display="4_Concentration"/>
    <hyperlink ref="B9" r:id="rId5" location="'5_Vasicek_IRB'!A1" display="5_Vasicek_IRB"/>
    <hyperlink ref="B10" r:id="rId6" location="'6_Downturn'!A1" display="6_Downturn"/>
    <hyperlink ref="B11" r:id="rId7" location="'7_Monte_Carlo'!A1" display="7_Monte_Carlo"/>
    <hyperlink ref="B12" r:id="rId8" location="'8_Practice'!A1" display="8_Practice"/>
  </hyperlink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4F81BD"/>
    <pageSetUpPr fitToPage="false"/>
  </sheetPr>
  <dimension ref="A1:H33"/>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4" activeCellId="0" sqref="A14"/>
    </sheetView>
  </sheetViews>
  <sheetFormatPr defaultColWidth="8.66796875" defaultRowHeight="25.5" zeroHeight="false" outlineLevelRow="0" outlineLevelCol="0"/>
  <cols>
    <col collapsed="false" customWidth="true" hidden="false" outlineLevel="0" max="1" min="1" style="13" width="57.16"/>
    <col collapsed="false" customWidth="true" hidden="false" outlineLevel="0" max="2" min="2" style="13" width="38.51"/>
    <col collapsed="false" customWidth="true" hidden="false" outlineLevel="0" max="5" min="3" style="13" width="14"/>
    <col collapsed="false" customWidth="true" hidden="false" outlineLevel="0" max="6" min="6" style="13" width="27.67"/>
    <col collapsed="false" customWidth="true" hidden="false" outlineLevel="0" max="7" min="7" style="13" width="4"/>
    <col collapsed="false" customWidth="true" hidden="false" outlineLevel="0" max="8" min="8" style="13" width="50"/>
    <col collapsed="false" customWidth="false" hidden="false" outlineLevel="0" max="16384" min="9" style="13" width="8.67"/>
  </cols>
  <sheetData>
    <row r="1" customFormat="false" ht="25.5" hidden="false" customHeight="false" outlineLevel="0" collapsed="false">
      <c r="A1" s="14" t="s">
        <v>41</v>
      </c>
    </row>
    <row r="2" customFormat="false" ht="25.5" hidden="false" customHeight="false" outlineLevel="0" collapsed="false">
      <c r="A2" s="15" t="s">
        <v>42</v>
      </c>
    </row>
    <row r="4" customFormat="false" ht="25.5" hidden="false" customHeight="false" outlineLevel="0" collapsed="false">
      <c r="A4" s="16" t="s">
        <v>43</v>
      </c>
    </row>
    <row r="5" customFormat="false" ht="25.5" hidden="false" customHeight="false" outlineLevel="0" collapsed="false">
      <c r="A5" s="17" t="s">
        <v>44</v>
      </c>
      <c r="B5" s="18" t="n">
        <v>100</v>
      </c>
    </row>
    <row r="6" customFormat="false" ht="25.5" hidden="false" customHeight="false" outlineLevel="0" collapsed="false">
      <c r="A6" s="17" t="s">
        <v>45</v>
      </c>
      <c r="B6" s="19" t="n">
        <v>0.01</v>
      </c>
    </row>
    <row r="7" customFormat="false" ht="25.5" hidden="false" customHeight="false" outlineLevel="0" collapsed="false">
      <c r="A7" s="17" t="s">
        <v>46</v>
      </c>
      <c r="B7" s="20" t="n">
        <v>0.5</v>
      </c>
    </row>
    <row r="8" customFormat="false" ht="25.5" hidden="false" customHeight="false" outlineLevel="0" collapsed="false">
      <c r="A8" s="17" t="s">
        <v>47</v>
      </c>
      <c r="B8" s="21" t="n">
        <v>0.999</v>
      </c>
    </row>
    <row r="10" customFormat="false" ht="25.5" hidden="false" customHeight="false" outlineLevel="0" collapsed="false">
      <c r="A10" s="16" t="s">
        <v>48</v>
      </c>
    </row>
    <row r="11" customFormat="false" ht="25.5" hidden="false" customHeight="false" outlineLevel="0" collapsed="false">
      <c r="A11" s="17" t="s">
        <v>49</v>
      </c>
      <c r="B11" s="22" t="n">
        <f aca="false">B5*B7</f>
        <v>50</v>
      </c>
      <c r="H11" s="15" t="s">
        <v>50</v>
      </c>
    </row>
    <row r="12" customFormat="false" ht="25.5" hidden="false" customHeight="false" outlineLevel="0" collapsed="false">
      <c r="A12" s="17" t="s">
        <v>35</v>
      </c>
      <c r="B12" s="22" t="n">
        <f aca="false">B5*B6*B7</f>
        <v>0.5</v>
      </c>
    </row>
    <row r="13" customFormat="false" ht="25.5" hidden="false" customHeight="false" outlineLevel="0" collapsed="false">
      <c r="A13" s="17" t="s">
        <v>51</v>
      </c>
      <c r="B13" s="23" t="n">
        <f aca="false">SQRT(B6*(1-B6))</f>
        <v>0.099498743710662</v>
      </c>
    </row>
    <row r="14" customFormat="false" ht="25.5" hidden="false" customHeight="false" outlineLevel="0" collapsed="false">
      <c r="A14" s="17" t="s">
        <v>52</v>
      </c>
      <c r="B14" s="22" t="n">
        <f aca="false">B11*B13</f>
        <v>4.9749371855331</v>
      </c>
      <c r="H14" s="15" t="s">
        <v>53</v>
      </c>
    </row>
    <row r="15" customFormat="false" ht="25.5" hidden="false" customHeight="false" outlineLevel="0" collapsed="false">
      <c r="A15" s="17" t="s">
        <v>54</v>
      </c>
      <c r="B15" s="24" t="n">
        <f aca="false">IF(B12=0,0,B14/B12)</f>
        <v>9.9498743710662</v>
      </c>
      <c r="H15" s="15" t="s">
        <v>55</v>
      </c>
    </row>
    <row r="16" customFormat="false" ht="25.5" hidden="false" customHeight="false" outlineLevel="0" collapsed="false">
      <c r="A16" s="17" t="s">
        <v>56</v>
      </c>
      <c r="B16" s="25" t="n">
        <f aca="false">NORMSINV(B8)</f>
        <v>3.09023230616781</v>
      </c>
    </row>
    <row r="17" customFormat="false" ht="25.5" hidden="false" customHeight="false" outlineLevel="0" collapsed="false">
      <c r="A17" s="17" t="s">
        <v>57</v>
      </c>
      <c r="B17" s="22" t="n">
        <f aca="false">B16*B14</f>
        <v>15.37371161189</v>
      </c>
    </row>
    <row r="20" customFormat="false" ht="25.5" hidden="false" customHeight="false" outlineLevel="0" collapsed="false">
      <c r="A20" s="16" t="s">
        <v>58</v>
      </c>
    </row>
    <row r="21" customFormat="false" ht="72" hidden="false" customHeight="true" outlineLevel="0" collapsed="false">
      <c r="A21" s="26" t="s">
        <v>59</v>
      </c>
      <c r="B21" s="26" t="s">
        <v>60</v>
      </c>
      <c r="C21" s="26" t="s">
        <v>61</v>
      </c>
      <c r="D21" s="26" t="s">
        <v>62</v>
      </c>
      <c r="E21" s="26" t="s">
        <v>63</v>
      </c>
      <c r="F21" s="26" t="s">
        <v>64</v>
      </c>
    </row>
    <row r="22" customFormat="false" ht="25.5" hidden="false" customHeight="false" outlineLevel="0" collapsed="false">
      <c r="A22" s="27" t="n">
        <v>0.0005</v>
      </c>
      <c r="B22" s="22" t="n">
        <f aca="false">$B$5*A22*$B$7</f>
        <v>0.025</v>
      </c>
      <c r="C22" s="22" t="n">
        <f aca="false">$B$5*$B$7*SQRT(A22*(1-A22))</f>
        <v>1.11775444530541</v>
      </c>
      <c r="D22" s="24" t="n">
        <f aca="false">IF(B22=0,0,C22/B22)</f>
        <v>44.7101778122163</v>
      </c>
      <c r="E22" s="22" t="n">
        <f aca="false">$B$16*C22</f>
        <v>3.45412089724546</v>
      </c>
      <c r="F22" s="22" t="n">
        <f aca="false">B22+E22</f>
        <v>3.47912089724546</v>
      </c>
    </row>
    <row r="23" customFormat="false" ht="25.5" hidden="false" customHeight="false" outlineLevel="0" collapsed="false">
      <c r="A23" s="27" t="n">
        <v>0.001</v>
      </c>
      <c r="B23" s="22" t="n">
        <f aca="false">$B$5*A23*$B$7</f>
        <v>0.05</v>
      </c>
      <c r="C23" s="22" t="n">
        <f aca="false">$B$5*$B$7*SQRT(A23*(1-A23))</f>
        <v>1.58034806292791</v>
      </c>
      <c r="D23" s="24" t="n">
        <f aca="false">IF(B23=0,0,C23/B23)</f>
        <v>31.6069612585582</v>
      </c>
      <c r="E23" s="22" t="n">
        <f aca="false">$B$16*C23</f>
        <v>4.88364263904956</v>
      </c>
      <c r="F23" s="22" t="n">
        <f aca="false">B23+E23</f>
        <v>4.93364263904955</v>
      </c>
    </row>
    <row r="24" customFormat="false" ht="25.5" hidden="false" customHeight="false" outlineLevel="0" collapsed="false">
      <c r="A24" s="27" t="n">
        <v>0.0025</v>
      </c>
      <c r="B24" s="22" t="n">
        <f aca="false">$B$5*A24*$B$7</f>
        <v>0.125</v>
      </c>
      <c r="C24" s="22" t="n">
        <f aca="false">$B$5*$B$7*SQRT(A24*(1-A24))</f>
        <v>2.49687304442977</v>
      </c>
      <c r="D24" s="24" t="n">
        <f aca="false">IF(B24=0,0,C24/B24)</f>
        <v>19.9749843554382</v>
      </c>
      <c r="E24" s="22" t="n">
        <f aca="false">$B$16*C24</f>
        <v>7.71591774629647</v>
      </c>
      <c r="F24" s="22" t="n">
        <f aca="false">B24+E24</f>
        <v>7.84091774629647</v>
      </c>
    </row>
    <row r="25" customFormat="false" ht="25.5" hidden="false" customHeight="false" outlineLevel="0" collapsed="false">
      <c r="A25" s="27" t="n">
        <v>0.005</v>
      </c>
      <c r="B25" s="22" t="n">
        <f aca="false">$B$5*A25*$B$7</f>
        <v>0.25</v>
      </c>
      <c r="C25" s="22" t="n">
        <f aca="false">$B$5*$B$7*SQRT(A25*(1-A25))</f>
        <v>3.52668399491647</v>
      </c>
      <c r="D25" s="24" t="n">
        <f aca="false">IF(B25=0,0,C25/B25)</f>
        <v>14.1067359796659</v>
      </c>
      <c r="E25" s="22" t="n">
        <f aca="false">$B$16*C25</f>
        <v>10.8982728147358</v>
      </c>
      <c r="F25" s="22" t="n">
        <f aca="false">B25+E25</f>
        <v>11.1482728147358</v>
      </c>
    </row>
    <row r="26" customFormat="false" ht="25.5" hidden="false" customHeight="false" outlineLevel="0" collapsed="false">
      <c r="A26" s="27" t="n">
        <v>0.01</v>
      </c>
      <c r="B26" s="22" t="n">
        <f aca="false">$B$5*A26*$B$7</f>
        <v>0.5</v>
      </c>
      <c r="C26" s="22" t="n">
        <f aca="false">$B$5*$B$7*SQRT(A26*(1-A26))</f>
        <v>4.9749371855331</v>
      </c>
      <c r="D26" s="24" t="n">
        <f aca="false">IF(B26=0,0,C26/B26)</f>
        <v>9.9498743710662</v>
      </c>
      <c r="E26" s="22" t="n">
        <f aca="false">$B$16*C26</f>
        <v>15.37371161189</v>
      </c>
      <c r="F26" s="22" t="n">
        <f aca="false">B26+E26</f>
        <v>15.87371161189</v>
      </c>
    </row>
    <row r="27" customFormat="false" ht="25.5" hidden="false" customHeight="false" outlineLevel="0" collapsed="false">
      <c r="A27" s="27" t="n">
        <v>0.02</v>
      </c>
      <c r="B27" s="22" t="n">
        <f aca="false">$B$5*A27*$B$7</f>
        <v>1</v>
      </c>
      <c r="C27" s="22" t="n">
        <f aca="false">$B$5*$B$7*SQRT(A27*(1-A27))</f>
        <v>7</v>
      </c>
      <c r="D27" s="24" t="n">
        <f aca="false">IF(B27=0,0,C27/B27)</f>
        <v>7</v>
      </c>
      <c r="E27" s="22" t="n">
        <f aca="false">$B$16*C27</f>
        <v>21.6316261431747</v>
      </c>
      <c r="F27" s="22" t="n">
        <f aca="false">B27+E27</f>
        <v>22.6316261431747</v>
      </c>
    </row>
    <row r="28" customFormat="false" ht="25.5" hidden="false" customHeight="false" outlineLevel="0" collapsed="false">
      <c r="A28" s="27" t="n">
        <v>0.05</v>
      </c>
      <c r="B28" s="22" t="n">
        <f aca="false">$B$5*A28*$B$7</f>
        <v>2.5</v>
      </c>
      <c r="C28" s="22" t="n">
        <f aca="false">$B$5*$B$7*SQRT(A28*(1-A28))</f>
        <v>10.8972473588517</v>
      </c>
      <c r="D28" s="24" t="n">
        <f aca="false">IF(B28=0,0,C28/B28)</f>
        <v>4.35889894354067</v>
      </c>
      <c r="E28" s="22" t="n">
        <f aca="false">$B$16*C28</f>
        <v>33.6750258366253</v>
      </c>
      <c r="F28" s="22" t="n">
        <f aca="false">B28+E28</f>
        <v>36.1750258366253</v>
      </c>
    </row>
    <row r="29" customFormat="false" ht="25.5" hidden="false" customHeight="false" outlineLevel="0" collapsed="false">
      <c r="A29" s="27" t="n">
        <v>0.1</v>
      </c>
      <c r="B29" s="22" t="n">
        <f aca="false">$B$5*A29*$B$7</f>
        <v>5</v>
      </c>
      <c r="C29" s="22" t="n">
        <f aca="false">$B$5*$B$7*SQRT(A29*(1-A29))</f>
        <v>15</v>
      </c>
      <c r="D29" s="24" t="n">
        <f aca="false">IF(B29=0,0,C29/B29)</f>
        <v>3</v>
      </c>
      <c r="E29" s="22" t="n">
        <f aca="false">$B$16*C29</f>
        <v>46.3534845925172</v>
      </c>
      <c r="F29" s="22" t="n">
        <f aca="false">B29+E29</f>
        <v>51.3534845925172</v>
      </c>
    </row>
    <row r="30" customFormat="false" ht="25.5" hidden="false" customHeight="false" outlineLevel="0" collapsed="false">
      <c r="A30" s="27" t="n">
        <v>0.2</v>
      </c>
      <c r="B30" s="22" t="n">
        <f aca="false">$B$5*A30*$B$7</f>
        <v>10</v>
      </c>
      <c r="C30" s="22" t="n">
        <f aca="false">$B$5*$B$7*SQRT(A30*(1-A30))</f>
        <v>20</v>
      </c>
      <c r="D30" s="24" t="n">
        <f aca="false">IF(B30=0,0,C30/B30)</f>
        <v>2</v>
      </c>
      <c r="E30" s="22" t="n">
        <f aca="false">$B$16*C30</f>
        <v>61.8046461233563</v>
      </c>
      <c r="F30" s="22" t="n">
        <f aca="false">B30+E30</f>
        <v>71.8046461233563</v>
      </c>
    </row>
    <row r="31" customFormat="false" ht="25.5" hidden="false" customHeight="false" outlineLevel="0" collapsed="false">
      <c r="A31" s="27" t="n">
        <v>0.5</v>
      </c>
      <c r="B31" s="22" t="n">
        <f aca="false">$B$5*A31*$B$7</f>
        <v>25</v>
      </c>
      <c r="C31" s="22" t="n">
        <f aca="false">$B$5*$B$7*SQRT(A31*(1-A31))</f>
        <v>25</v>
      </c>
      <c r="D31" s="24" t="n">
        <f aca="false">IF(B31=0,0,C31/B31)</f>
        <v>1</v>
      </c>
      <c r="E31" s="22" t="n">
        <f aca="false">$B$16*C31</f>
        <v>77.2558076541953</v>
      </c>
      <c r="F31" s="22" t="n">
        <f aca="false">B31+E31</f>
        <v>102.255807654195</v>
      </c>
    </row>
    <row r="33" customFormat="false" ht="25.5" hidden="false" customHeight="false" outlineLevel="0" collapsed="false">
      <c r="A33" s="15" t="s">
        <v>65</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drawing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4F81BD"/>
    <pageSetUpPr fitToPage="false"/>
  </sheetPr>
  <dimension ref="A1:K41"/>
  <sheetViews>
    <sheetView showFormulas="false" showGridLines="false" showRowColHeaders="true" showZeros="true" rightToLeft="false" tabSelected="false" showOutlineSymbols="true" defaultGridColor="true" view="normal" topLeftCell="A2" colorId="64" zoomScale="100" zoomScaleNormal="100" zoomScalePageLayoutView="100" workbookViewId="0">
      <selection pane="topLeft" activeCell="C21" activeCellId="0" sqref="C21"/>
    </sheetView>
  </sheetViews>
  <sheetFormatPr defaultColWidth="39.3359375" defaultRowHeight="25.5" zeroHeight="false" outlineLevelRow="0" outlineLevelCol="0"/>
  <cols>
    <col collapsed="false" customWidth="false" hidden="false" outlineLevel="0" max="1" min="1" style="13" width="39.33"/>
    <col collapsed="false" customWidth="true" hidden="false" outlineLevel="0" max="2" min="2" style="13" width="31"/>
    <col collapsed="false" customWidth="false" hidden="false" outlineLevel="0" max="16384" min="3" style="13" width="39.33"/>
  </cols>
  <sheetData>
    <row r="1" customFormat="false" ht="25.5" hidden="false" customHeight="false" outlineLevel="0" collapsed="false">
      <c r="A1" s="14" t="s">
        <v>66</v>
      </c>
    </row>
    <row r="2" customFormat="false" ht="25.5" hidden="false" customHeight="false" outlineLevel="0" collapsed="false">
      <c r="A2" s="15" t="s">
        <v>67</v>
      </c>
    </row>
    <row r="4" customFormat="false" ht="25.5" hidden="false" customHeight="false" outlineLevel="0" collapsed="false">
      <c r="A4" s="16" t="s">
        <v>43</v>
      </c>
    </row>
    <row r="5" customFormat="false" ht="25.5" hidden="false" customHeight="false" outlineLevel="0" collapsed="false">
      <c r="A5" s="17" t="s">
        <v>68</v>
      </c>
      <c r="B5" s="28" t="n">
        <v>0.25</v>
      </c>
    </row>
    <row r="6" customFormat="false" ht="25.5" hidden="false" customHeight="false" outlineLevel="0" collapsed="false">
      <c r="A6" s="17" t="s">
        <v>47</v>
      </c>
      <c r="B6" s="21" t="n">
        <v>0.999</v>
      </c>
    </row>
    <row r="7" customFormat="false" ht="25.5" hidden="false" customHeight="false" outlineLevel="0" collapsed="false">
      <c r="A7" s="17" t="s">
        <v>69</v>
      </c>
      <c r="B7" s="23" t="n">
        <f aca="false">NORMSINV(B6)</f>
        <v>3.09023230616781</v>
      </c>
      <c r="C7" s="15" t="s">
        <v>70</v>
      </c>
    </row>
    <row r="9" customFormat="false" ht="30" hidden="false" customHeight="true" outlineLevel="0" collapsed="false">
      <c r="A9" s="26" t="s">
        <v>71</v>
      </c>
      <c r="B9" s="26" t="s">
        <v>44</v>
      </c>
      <c r="C9" s="26" t="s">
        <v>59</v>
      </c>
      <c r="D9" s="26" t="s">
        <v>46</v>
      </c>
      <c r="E9" s="26" t="s">
        <v>72</v>
      </c>
      <c r="F9" s="26" t="s">
        <v>73</v>
      </c>
      <c r="G9" s="26" t="s">
        <v>74</v>
      </c>
      <c r="H9" s="26" t="s">
        <v>75</v>
      </c>
      <c r="I9" s="26" t="s">
        <v>76</v>
      </c>
    </row>
    <row r="10" customFormat="false" ht="25.5" hidden="false" customHeight="false" outlineLevel="0" collapsed="false">
      <c r="A10" s="17" t="s">
        <v>77</v>
      </c>
      <c r="B10" s="18" t="n">
        <v>50</v>
      </c>
      <c r="C10" s="19" t="n">
        <v>0.015</v>
      </c>
      <c r="D10" s="20" t="n">
        <v>0.4</v>
      </c>
      <c r="E10" s="22" t="n">
        <f aca="false">B10*C10*D10</f>
        <v>0.3</v>
      </c>
      <c r="F10" s="23" t="n">
        <f aca="false">SQRT(C10*(1-C10))</f>
        <v>0.121552457811432</v>
      </c>
      <c r="G10" s="22" t="n">
        <f aca="false">B10*D10*F10</f>
        <v>2.43104915622864</v>
      </c>
      <c r="H10" s="29" t="n">
        <f aca="false">B10/$B$14</f>
        <v>0.25</v>
      </c>
      <c r="I10" s="29" t="n">
        <f aca="false">E10/$E$14</f>
        <v>0.185471406491499</v>
      </c>
    </row>
    <row r="11" customFormat="false" ht="25.5" hidden="false" customHeight="false" outlineLevel="0" collapsed="false">
      <c r="A11" s="17" t="s">
        <v>78</v>
      </c>
      <c r="B11" s="18" t="n">
        <v>80</v>
      </c>
      <c r="C11" s="19" t="n">
        <v>0.008</v>
      </c>
      <c r="D11" s="20" t="n">
        <v>0.5</v>
      </c>
      <c r="E11" s="22" t="n">
        <f aca="false">B11*C11*D11</f>
        <v>0.32</v>
      </c>
      <c r="F11" s="23" t="n">
        <f aca="false">SQRT(C11*(1-C11))</f>
        <v>0.0890842298052804</v>
      </c>
      <c r="G11" s="22" t="n">
        <f aca="false">B11*D11*F11</f>
        <v>3.56336919221121</v>
      </c>
      <c r="H11" s="29" t="n">
        <f aca="false">B11/$B$14</f>
        <v>0.4</v>
      </c>
      <c r="I11" s="29" t="n">
        <f aca="false">E11/$E$14</f>
        <v>0.197836166924266</v>
      </c>
    </row>
    <row r="12" customFormat="false" ht="25.5" hidden="false" customHeight="false" outlineLevel="0" collapsed="false">
      <c r="A12" s="17" t="s">
        <v>79</v>
      </c>
      <c r="B12" s="18" t="n">
        <v>20</v>
      </c>
      <c r="C12" s="19" t="n">
        <v>0.04</v>
      </c>
      <c r="D12" s="20" t="n">
        <v>0.7</v>
      </c>
      <c r="E12" s="22" t="n">
        <f aca="false">B12*C12*D12</f>
        <v>0.56</v>
      </c>
      <c r="F12" s="23" t="n">
        <f aca="false">SQRT(C12*(1-C12))</f>
        <v>0.195959179422654</v>
      </c>
      <c r="G12" s="22" t="n">
        <f aca="false">B12*D12*F12</f>
        <v>2.74342851191716</v>
      </c>
      <c r="H12" s="29" t="n">
        <f aca="false">B12/$B$14</f>
        <v>0.1</v>
      </c>
      <c r="I12" s="29" t="n">
        <f aca="false">E12/$E$14</f>
        <v>0.346213292117465</v>
      </c>
    </row>
    <row r="13" customFormat="false" ht="25.5" hidden="false" customHeight="false" outlineLevel="0" collapsed="false">
      <c r="A13" s="17" t="s">
        <v>80</v>
      </c>
      <c r="B13" s="18" t="n">
        <v>50</v>
      </c>
      <c r="C13" s="19" t="n">
        <v>0.025</v>
      </c>
      <c r="D13" s="20" t="n">
        <v>0.35</v>
      </c>
      <c r="E13" s="22" t="n">
        <f aca="false">B13*C13*D13</f>
        <v>0.4375</v>
      </c>
      <c r="F13" s="23" t="n">
        <f aca="false">SQRT(C13*(1-C13))</f>
        <v>0.15612494995996</v>
      </c>
      <c r="G13" s="22" t="n">
        <f aca="false">B13*D13*F13</f>
        <v>2.7321866242993</v>
      </c>
      <c r="H13" s="29" t="n">
        <f aca="false">B13/$B$14</f>
        <v>0.25</v>
      </c>
      <c r="I13" s="29" t="n">
        <f aca="false">E13/$E$14</f>
        <v>0.27047913446677</v>
      </c>
    </row>
    <row r="14" customFormat="false" ht="25.5" hidden="false" customHeight="false" outlineLevel="0" collapsed="false">
      <c r="A14" s="30" t="s">
        <v>81</v>
      </c>
      <c r="B14" s="31" t="n">
        <f aca="false">SUM(B10:B13)</f>
        <v>200</v>
      </c>
      <c r="C14" s="32"/>
      <c r="D14" s="32"/>
      <c r="E14" s="33" t="n">
        <f aca="false">SUM(E10:E13)</f>
        <v>1.6175</v>
      </c>
      <c r="F14" s="32"/>
      <c r="G14" s="33" t="n">
        <f aca="false">SUM(G10:G13)</f>
        <v>11.4700334846563</v>
      </c>
      <c r="H14" s="34" t="n">
        <f aca="false">SUM(H10:H13)</f>
        <v>1</v>
      </c>
      <c r="I14" s="34" t="n">
        <f aca="false">SUM(I10:I13)</f>
        <v>1</v>
      </c>
      <c r="K14" s="15" t="s">
        <v>82</v>
      </c>
    </row>
    <row r="17" customFormat="false" ht="25.5" hidden="false" customHeight="false" outlineLevel="0" collapsed="false">
      <c r="A17" s="16" t="s">
        <v>83</v>
      </c>
    </row>
    <row r="18" customFormat="false" ht="30" hidden="false" customHeight="true" outlineLevel="0" collapsed="false">
      <c r="B18" s="26" t="s">
        <v>77</v>
      </c>
      <c r="C18" s="26" t="s">
        <v>78</v>
      </c>
      <c r="D18" s="26" t="s">
        <v>79</v>
      </c>
      <c r="E18" s="26" t="s">
        <v>80</v>
      </c>
    </row>
    <row r="19" customFormat="false" ht="25.5" hidden="false" customHeight="false" outlineLevel="0" collapsed="false">
      <c r="A19" s="35" t="s">
        <v>77</v>
      </c>
      <c r="B19" s="36" t="n">
        <v>1</v>
      </c>
      <c r="C19" s="37" t="n">
        <f aca="false">$B$5</f>
        <v>0.25</v>
      </c>
      <c r="D19" s="37" t="n">
        <f aca="false">$B$5</f>
        <v>0.25</v>
      </c>
      <c r="E19" s="37" t="n">
        <f aca="false">$B$5</f>
        <v>0.25</v>
      </c>
    </row>
    <row r="20" customFormat="false" ht="25.5" hidden="false" customHeight="false" outlineLevel="0" collapsed="false">
      <c r="A20" s="35" t="s">
        <v>78</v>
      </c>
      <c r="B20" s="37" t="n">
        <f aca="false">$B$5</f>
        <v>0.25</v>
      </c>
      <c r="C20" s="36" t="n">
        <v>1</v>
      </c>
      <c r="D20" s="37" t="n">
        <f aca="false">$B$5</f>
        <v>0.25</v>
      </c>
      <c r="E20" s="37" t="n">
        <f aca="false">$B$5</f>
        <v>0.25</v>
      </c>
    </row>
    <row r="21" customFormat="false" ht="25.5" hidden="false" customHeight="false" outlineLevel="0" collapsed="false">
      <c r="A21" s="35" t="s">
        <v>79</v>
      </c>
      <c r="B21" s="37" t="n">
        <f aca="false">$B$5</f>
        <v>0.25</v>
      </c>
      <c r="C21" s="37" t="n">
        <f aca="false">$B$5</f>
        <v>0.25</v>
      </c>
      <c r="D21" s="36" t="n">
        <v>1</v>
      </c>
      <c r="E21" s="37" t="n">
        <f aca="false">$B$5</f>
        <v>0.25</v>
      </c>
    </row>
    <row r="22" customFormat="false" ht="25.5" hidden="false" customHeight="false" outlineLevel="0" collapsed="false">
      <c r="A22" s="35" t="s">
        <v>80</v>
      </c>
      <c r="B22" s="37" t="n">
        <f aca="false">$B$5</f>
        <v>0.25</v>
      </c>
      <c r="C22" s="37" t="n">
        <f aca="false">$B$5</f>
        <v>0.25</v>
      </c>
      <c r="D22" s="37" t="n">
        <f aca="false">$B$5</f>
        <v>0.25</v>
      </c>
      <c r="E22" s="36" t="n">
        <v>1</v>
      </c>
    </row>
    <row r="24" customFormat="false" ht="25.5" hidden="false" customHeight="false" outlineLevel="0" collapsed="false">
      <c r="A24" s="16" t="s">
        <v>84</v>
      </c>
    </row>
    <row r="25" customFormat="false" ht="30" hidden="false" customHeight="true" outlineLevel="0" collapsed="false">
      <c r="B25" s="26" t="s">
        <v>77</v>
      </c>
      <c r="C25" s="26" t="s">
        <v>78</v>
      </c>
      <c r="D25" s="26" t="s">
        <v>79</v>
      </c>
      <c r="E25" s="26" t="s">
        <v>80</v>
      </c>
      <c r="F25" s="26" t="s">
        <v>85</v>
      </c>
      <c r="G25" s="26" t="s">
        <v>86</v>
      </c>
      <c r="H25" s="26" t="s">
        <v>87</v>
      </c>
    </row>
    <row r="26" customFormat="false" ht="25.5" hidden="false" customHeight="false" outlineLevel="0" collapsed="false">
      <c r="A26" s="35" t="s">
        <v>77</v>
      </c>
      <c r="B26" s="22" t="n">
        <f aca="false">B19*$G$10*$G$10</f>
        <v>5.91</v>
      </c>
      <c r="C26" s="22" t="n">
        <f aca="false">C19*$G$10*$G$11</f>
        <v>2.16568141701405</v>
      </c>
      <c r="D26" s="22" t="n">
        <f aca="false">D19*$G$10*$G$12</f>
        <v>1.66735239226745</v>
      </c>
      <c r="E26" s="22" t="n">
        <f aca="false">E19*$G$10*$G$13</f>
        <v>1.6605199969155</v>
      </c>
      <c r="F26" s="22" t="n">
        <f aca="false">SUM(B26:E26)</f>
        <v>11.403553806197</v>
      </c>
      <c r="G26" s="22" t="n">
        <f aca="false">F26/$B$33</f>
        <v>1.49620537492457</v>
      </c>
      <c r="H26" s="29" t="n">
        <f aca="false">G26/$B$33</f>
        <v>0.196309901456916</v>
      </c>
      <c r="K26" s="15" t="s">
        <v>88</v>
      </c>
    </row>
    <row r="27" customFormat="false" ht="25.5" hidden="false" customHeight="false" outlineLevel="0" collapsed="false">
      <c r="A27" s="35" t="s">
        <v>78</v>
      </c>
      <c r="B27" s="22" t="n">
        <f aca="false">B20*$G$11*$G$10</f>
        <v>2.16568141701405</v>
      </c>
      <c r="C27" s="22" t="n">
        <f aca="false">C20*$G$11*$G$11</f>
        <v>12.6976</v>
      </c>
      <c r="D27" s="22" t="n">
        <f aca="false">D20*$G$11*$G$12</f>
        <v>2.44396216009987</v>
      </c>
      <c r="E27" s="22" t="n">
        <f aca="false">E20*$G$11*$G$13</f>
        <v>2.43394741109992</v>
      </c>
      <c r="F27" s="22" t="n">
        <f aca="false">SUM(B27:E27)</f>
        <v>19.7411909882138</v>
      </c>
      <c r="G27" s="22" t="n">
        <f aca="false">F27/$B$33</f>
        <v>2.59014659517167</v>
      </c>
      <c r="H27" s="29" t="n">
        <f aca="false">G27/$B$33</f>
        <v>0.339840660499399</v>
      </c>
    </row>
    <row r="28" customFormat="false" ht="25.5" hidden="false" customHeight="false" outlineLevel="0" collapsed="false">
      <c r="A28" s="35" t="s">
        <v>79</v>
      </c>
      <c r="B28" s="22" t="n">
        <f aca="false">B21*$G$12*$G$10</f>
        <v>1.66735239226745</v>
      </c>
      <c r="C28" s="22" t="n">
        <f aca="false">C21*$G$12*$G$11</f>
        <v>2.44396216009987</v>
      </c>
      <c r="D28" s="22" t="n">
        <f aca="false">D21*$G$12*$G$12</f>
        <v>7.5264</v>
      </c>
      <c r="E28" s="22" t="n">
        <f aca="false">E21*$G$12*$G$13</f>
        <v>1.87388967124535</v>
      </c>
      <c r="F28" s="22" t="n">
        <f aca="false">SUM(B28:E28)</f>
        <v>13.5116042236127</v>
      </c>
      <c r="G28" s="22" t="n">
        <f aca="false">F28/$B$33</f>
        <v>1.77279251773573</v>
      </c>
      <c r="H28" s="29" t="n">
        <f aca="false">G28/$B$33</f>
        <v>0.232599568410054</v>
      </c>
    </row>
    <row r="29" customFormat="false" ht="25.5" hidden="false" customHeight="false" outlineLevel="0" collapsed="false">
      <c r="A29" s="35" t="s">
        <v>80</v>
      </c>
      <c r="B29" s="22" t="n">
        <f aca="false">B22*$G$13*$G$10</f>
        <v>1.6605199969155</v>
      </c>
      <c r="C29" s="22" t="n">
        <f aca="false">C22*$G$13*$G$11</f>
        <v>2.43394741109992</v>
      </c>
      <c r="D29" s="22" t="n">
        <f aca="false">D22*$G$13*$G$12</f>
        <v>1.87388967124535</v>
      </c>
      <c r="E29" s="22" t="n">
        <f aca="false">E22*$G$13*$G$13</f>
        <v>7.46484375</v>
      </c>
      <c r="F29" s="22" t="n">
        <f aca="false">SUM(B29:E29)</f>
        <v>13.4332008292608</v>
      </c>
      <c r="G29" s="22" t="n">
        <f aca="false">F29/$B$33</f>
        <v>1.7625055859568</v>
      </c>
      <c r="H29" s="29" t="n">
        <f aca="false">G29/$B$33</f>
        <v>0.231249869633631</v>
      </c>
    </row>
    <row r="30" customFormat="false" ht="25.5" hidden="false" customHeight="false" outlineLevel="0" collapsed="false">
      <c r="F30" s="33" t="n">
        <f aca="false">SUM(F26:F29)</f>
        <v>58.0895498472843</v>
      </c>
      <c r="G30" s="33" t="n">
        <f aca="false">SUM(G26:G29)</f>
        <v>7.62165007378877</v>
      </c>
      <c r="H30" s="34" t="n">
        <f aca="false">SUM(H26:H29)</f>
        <v>1</v>
      </c>
    </row>
    <row r="32" customFormat="false" ht="25.5" hidden="false" customHeight="false" outlineLevel="0" collapsed="false">
      <c r="A32" s="17" t="s">
        <v>89</v>
      </c>
      <c r="B32" s="22" t="n">
        <f aca="false">SUM(B26:E29)</f>
        <v>58.0895498472843</v>
      </c>
    </row>
    <row r="33" customFormat="false" ht="25.5" hidden="false" customHeight="false" outlineLevel="0" collapsed="false">
      <c r="A33" s="17" t="s">
        <v>90</v>
      </c>
      <c r="B33" s="22" t="n">
        <f aca="false">SQRT(B32)</f>
        <v>7.62165007378876</v>
      </c>
      <c r="K33" s="15" t="s">
        <v>91</v>
      </c>
    </row>
    <row r="34" customFormat="false" ht="25.5" hidden="false" customHeight="false" outlineLevel="0" collapsed="false">
      <c r="A34" s="17" t="s">
        <v>92</v>
      </c>
      <c r="B34" s="22" t="n">
        <f aca="false">SQRT(SUMSQ(G10:G13)+B5*(G14^2-SUMSQ(G10:G13)))</f>
        <v>7.62165007378876</v>
      </c>
    </row>
    <row r="35" customFormat="false" ht="25.5" hidden="false" customHeight="false" outlineLevel="0" collapsed="false">
      <c r="A35" s="17" t="s">
        <v>93</v>
      </c>
      <c r="B35" s="33" t="n">
        <f aca="false">B7*B33</f>
        <v>23.5526692843283</v>
      </c>
      <c r="K35" s="15" t="s">
        <v>94</v>
      </c>
    </row>
    <row r="36" customFormat="false" ht="25.5" hidden="false" customHeight="false" outlineLevel="0" collapsed="false">
      <c r="A36" s="17" t="s">
        <v>95</v>
      </c>
      <c r="B36" s="22" t="n">
        <f aca="false">B7*SQRT(SUMSQ(G10:G13))</f>
        <v>17.9123800225916</v>
      </c>
    </row>
    <row r="37" customFormat="false" ht="25.5" hidden="false" customHeight="false" outlineLevel="0" collapsed="false">
      <c r="A37" s="17" t="s">
        <v>96</v>
      </c>
      <c r="B37" s="22" t="n">
        <f aca="false">B7*G14</f>
        <v>35.4450680271115</v>
      </c>
    </row>
    <row r="38" customFormat="false" ht="25.5" hidden="false" customHeight="false" outlineLevel="0" collapsed="false">
      <c r="A38" s="17" t="s">
        <v>97</v>
      </c>
      <c r="B38" s="22" t="n">
        <f aca="false">B37-B35</f>
        <v>11.8923987427832</v>
      </c>
      <c r="K38" s="15" t="s">
        <v>98</v>
      </c>
    </row>
    <row r="39" customFormat="false" ht="25.5" hidden="false" customHeight="false" outlineLevel="0" collapsed="false">
      <c r="A39" s="17" t="s">
        <v>99</v>
      </c>
      <c r="B39" s="38" t="n">
        <f aca="false">B37/B35</f>
        <v>1.50492785336634</v>
      </c>
    </row>
    <row r="40" customFormat="false" ht="25.5" hidden="false" customHeight="false" outlineLevel="0" collapsed="false">
      <c r="A40" s="17" t="s">
        <v>100</v>
      </c>
      <c r="B40" s="29" t="n">
        <f aca="false">1-B35/B37</f>
        <v>0.335516318763638</v>
      </c>
    </row>
    <row r="41" customFormat="false" ht="25.5" hidden="false" customHeight="false" outlineLevel="0" collapsed="false">
      <c r="A41" s="17" t="s">
        <v>101</v>
      </c>
      <c r="B41" s="22" t="n">
        <f aca="false">E14+B35</f>
        <v>25.1701692843283</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4F81BD"/>
    <pageSetUpPr fitToPage="false"/>
  </sheetPr>
  <dimension ref="A1:G62"/>
  <sheetViews>
    <sheetView showFormulas="false" showGridLines="false" showRowColHeaders="true" showZeros="true" rightToLeft="false" tabSelected="false" showOutlineSymbols="true" defaultGridColor="true" view="normal" topLeftCell="A19" colorId="64" zoomScale="100" zoomScaleNormal="100" zoomScalePageLayoutView="100" workbookViewId="0">
      <selection pane="topLeft" activeCell="F44" activeCellId="0" sqref="F44"/>
    </sheetView>
  </sheetViews>
  <sheetFormatPr defaultColWidth="20.00390625" defaultRowHeight="28.5" zeroHeight="false" outlineLevelRow="0" outlineLevelCol="0"/>
  <cols>
    <col collapsed="false" customWidth="true" hidden="false" outlineLevel="0" max="1" min="1" style="39" width="50.67"/>
    <col collapsed="false" customWidth="false" hidden="false" outlineLevel="0" max="2" min="2" style="39" width="20"/>
    <col collapsed="false" customWidth="true" hidden="false" outlineLevel="0" max="3" min="3" style="39" width="56.5"/>
    <col collapsed="false" customWidth="false" hidden="false" outlineLevel="0" max="16384" min="4" style="39" width="20"/>
  </cols>
  <sheetData>
    <row r="1" customFormat="false" ht="28.5" hidden="false" customHeight="false" outlineLevel="0" collapsed="false">
      <c r="A1" s="40" t="s">
        <v>102</v>
      </c>
    </row>
    <row r="2" customFormat="false" ht="28.5" hidden="false" customHeight="false" outlineLevel="0" collapsed="false">
      <c r="A2" s="41" t="s">
        <v>103</v>
      </c>
    </row>
    <row r="4" customFormat="false" ht="28.5" hidden="false" customHeight="false" outlineLevel="0" collapsed="false">
      <c r="A4" s="42" t="s">
        <v>104</v>
      </c>
      <c r="B4" s="43" t="n">
        <f aca="false">SUMSQ(2_Portfolio_CVaR!G10:G13)</f>
        <v>33.59884375</v>
      </c>
    </row>
    <row r="5" customFormat="false" ht="28.5" hidden="false" customHeight="false" outlineLevel="0" collapsed="false">
      <c r="A5" s="42" t="s">
        <v>105</v>
      </c>
      <c r="B5" s="43" t="n">
        <f aca="false">2_Portfolio_CVaR!G14</f>
        <v>11.4700334846563</v>
      </c>
    </row>
    <row r="6" customFormat="false" ht="28.5" hidden="false" customHeight="false" outlineLevel="0" collapsed="false">
      <c r="A6" s="42" t="s">
        <v>106</v>
      </c>
      <c r="B6" s="44" t="n">
        <f aca="false">2_Portfolio_CVaR!B7</f>
        <v>3.09023230616781</v>
      </c>
    </row>
    <row r="8" customFormat="false" ht="63.75" hidden="false" customHeight="true" outlineLevel="0" collapsed="false">
      <c r="A8" s="45" t="s">
        <v>107</v>
      </c>
      <c r="B8" s="45" t="s">
        <v>108</v>
      </c>
      <c r="C8" s="45" t="s">
        <v>109</v>
      </c>
      <c r="D8" s="45" t="s">
        <v>110</v>
      </c>
      <c r="E8" s="45" t="s">
        <v>100</v>
      </c>
    </row>
    <row r="9" customFormat="false" ht="28.5" hidden="false" customHeight="false" outlineLevel="0" collapsed="false">
      <c r="A9" s="46" t="n">
        <v>0</v>
      </c>
      <c r="B9" s="47" t="n">
        <f aca="false">SQRT($B$4+A9*($B$5^2-$B$4))</f>
        <v>5.79645096157985</v>
      </c>
      <c r="C9" s="47" t="n">
        <f aca="false">$B$6*B9</f>
        <v>17.9123800225916</v>
      </c>
      <c r="D9" s="47" t="n">
        <f aca="false">C9-$C$9</f>
        <v>0</v>
      </c>
      <c r="E9" s="48" t="n">
        <f aca="false">1-B9/$B$5</f>
        <v>0.494643937235765</v>
      </c>
    </row>
    <row r="10" customFormat="false" ht="28.5" hidden="false" customHeight="false" outlineLevel="0" collapsed="false">
      <c r="A10" s="46" t="n">
        <v>0.1</v>
      </c>
      <c r="B10" s="47" t="n">
        <f aca="false">SQRT($B$4+A10*($B$5^2-$B$4))</f>
        <v>6.58749771832323</v>
      </c>
      <c r="C10" s="47" t="n">
        <f aca="false">$B$6*B10</f>
        <v>20.3568982659692</v>
      </c>
      <c r="D10" s="47" t="n">
        <f aca="false">C10-$C$9</f>
        <v>2.44451824337764</v>
      </c>
      <c r="E10" s="48" t="n">
        <f aca="false">1-B10/$B$5</f>
        <v>0.425677551235099</v>
      </c>
    </row>
    <row r="11" customFormat="false" ht="28.5" hidden="false" customHeight="false" outlineLevel="0" collapsed="false">
      <c r="A11" s="46" t="n">
        <v>0.2</v>
      </c>
      <c r="B11" s="47" t="n">
        <f aca="false">SQRT($B$4+A11*($B$5^2-$B$4))</f>
        <v>7.29324404005703</v>
      </c>
      <c r="C11" s="47" t="n">
        <f aca="false">$B$6*B11</f>
        <v>22.5378183493501</v>
      </c>
      <c r="D11" s="47" t="n">
        <f aca="false">C11-$C$9</f>
        <v>4.62543832675856</v>
      </c>
      <c r="E11" s="48" t="n">
        <f aca="false">1-B11/$B$5</f>
        <v>0.364147973080171</v>
      </c>
    </row>
    <row r="12" customFormat="false" ht="28.5" hidden="false" customHeight="false" outlineLevel="0" collapsed="false">
      <c r="A12" s="46" t="n">
        <v>0.3</v>
      </c>
      <c r="B12" s="47" t="n">
        <f aca="false">SQRT($B$4+A12*($B$5^2-$B$4))</f>
        <v>7.93647850540409</v>
      </c>
      <c r="C12" s="47" t="n">
        <f aca="false">$B$6*B12</f>
        <v>24.5255622746062</v>
      </c>
      <c r="D12" s="47" t="n">
        <f aca="false">C12-$C$9</f>
        <v>6.61318225201461</v>
      </c>
      <c r="E12" s="48" t="n">
        <f aca="false">1-B12/$B$5</f>
        <v>0.308068410086085</v>
      </c>
    </row>
    <row r="13" customFormat="false" ht="28.5" hidden="false" customHeight="false" outlineLevel="0" collapsed="false">
      <c r="A13" s="46" t="n">
        <v>0.4</v>
      </c>
      <c r="B13" s="47" t="n">
        <f aca="false">SQRT($B$4+A13*($B$5^2-$B$4))</f>
        <v>8.53135238433244</v>
      </c>
      <c r="C13" s="47" t="n">
        <f aca="false">$B$6*B13</f>
        <v>26.3638607533659</v>
      </c>
      <c r="D13" s="47" t="n">
        <f aca="false">C13-$C$9</f>
        <v>8.45148073077436</v>
      </c>
      <c r="E13" s="48" t="n">
        <f aca="false">1-B13/$B$5</f>
        <v>0.256205102125901</v>
      </c>
    </row>
    <row r="14" customFormat="false" ht="28.5" hidden="false" customHeight="false" outlineLevel="0" collapsed="false">
      <c r="A14" s="46" t="n">
        <v>0.5</v>
      </c>
      <c r="B14" s="47" t="n">
        <f aca="false">SQRT($B$4+A14*($B$5^2-$B$4))</f>
        <v>9.08736793271674</v>
      </c>
      <c r="C14" s="47" t="n">
        <f aca="false">$B$6*B14</f>
        <v>28.0820779637147</v>
      </c>
      <c r="D14" s="47" t="n">
        <f aca="false">C14-$C$9</f>
        <v>10.1696979411231</v>
      </c>
      <c r="E14" s="48" t="n">
        <f aca="false">1-B14/$B$5</f>
        <v>0.207729607339587</v>
      </c>
    </row>
    <row r="15" customFormat="false" ht="28.5" hidden="false" customHeight="false" outlineLevel="0" collapsed="false">
      <c r="A15" s="46" t="n">
        <v>0.6</v>
      </c>
      <c r="B15" s="47" t="n">
        <f aca="false">SQRT($B$4+A15*($B$5^2-$B$4))</f>
        <v>9.61127142387948</v>
      </c>
      <c r="C15" s="47" t="n">
        <f aca="false">$B$6*B15</f>
        <v>29.7010614574199</v>
      </c>
      <c r="D15" s="47" t="n">
        <f aca="false">C15-$C$9</f>
        <v>11.7886814348283</v>
      </c>
      <c r="E15" s="48" t="n">
        <f aca="false">1-B15/$B$5</f>
        <v>0.162053760633161</v>
      </c>
    </row>
    <row r="16" customFormat="false" ht="28.5" hidden="false" customHeight="false" outlineLevel="0" collapsed="false">
      <c r="A16" s="46" t="n">
        <v>0.7</v>
      </c>
      <c r="B16" s="47" t="n">
        <f aca="false">SQRT($B$4+A16*($B$5^2-$B$4))</f>
        <v>10.1080572229482</v>
      </c>
      <c r="C16" s="47" t="n">
        <f aca="false">$B$6*B16</f>
        <v>31.2362449829475</v>
      </c>
      <c r="D16" s="47" t="n">
        <f aca="false">C16-$C$9</f>
        <v>13.323864960356</v>
      </c>
      <c r="E16" s="48" t="n">
        <f aca="false">1-B16/$B$5</f>
        <v>0.118742134757499</v>
      </c>
    </row>
    <row r="17" customFormat="false" ht="28.5" hidden="false" customHeight="false" outlineLevel="0" collapsed="false">
      <c r="A17" s="46" t="n">
        <v>0.8</v>
      </c>
      <c r="B17" s="47" t="n">
        <f aca="false">SQRT($B$4+A17*($B$5^2-$B$4))</f>
        <v>10.581545409878</v>
      </c>
      <c r="C17" s="47" t="n">
        <f aca="false">$B$6*B17</f>
        <v>32.6994334747867</v>
      </c>
      <c r="D17" s="47" t="n">
        <f aca="false">C17-$C$9</f>
        <v>14.7870534521951</v>
      </c>
      <c r="E17" s="48" t="n">
        <f aca="false">1-B17/$B$5</f>
        <v>0.0774616809939471</v>
      </c>
    </row>
    <row r="18" customFormat="false" ht="28.5" hidden="false" customHeight="false" outlineLevel="0" collapsed="false">
      <c r="A18" s="46" t="n">
        <v>0.9</v>
      </c>
      <c r="B18" s="47" t="n">
        <f aca="false">SQRT($B$4+A18*($B$5^2-$B$4))</f>
        <v>11.0347354159592</v>
      </c>
      <c r="C18" s="47" t="n">
        <f aca="false">$B$6*B18</f>
        <v>34.0998958724111</v>
      </c>
      <c r="D18" s="47" t="n">
        <f aca="false">C18-$C$9</f>
        <v>16.1875158498196</v>
      </c>
      <c r="E18" s="48" t="n">
        <f aca="false">1-B18/$B$5</f>
        <v>0.0379508978138086</v>
      </c>
    </row>
    <row r="19" customFormat="false" ht="28.5" hidden="false" customHeight="false" outlineLevel="0" collapsed="false">
      <c r="A19" s="46" t="n">
        <v>1</v>
      </c>
      <c r="B19" s="47" t="n">
        <f aca="false">SQRT($B$4+A19*($B$5^2-$B$4))</f>
        <v>11.4700334846563</v>
      </c>
      <c r="C19" s="47" t="n">
        <f aca="false">$B$6*B19</f>
        <v>35.4450680271115</v>
      </c>
      <c r="D19" s="47" t="n">
        <f aca="false">C19-$C$9</f>
        <v>17.53268800452</v>
      </c>
      <c r="E19" s="48" t="n">
        <f aca="false">1-B19/$B$5</f>
        <v>0</v>
      </c>
    </row>
    <row r="21" customFormat="false" ht="28.5" hidden="false" customHeight="false" outlineLevel="0" collapsed="false">
      <c r="A21" s="41" t="s">
        <v>111</v>
      </c>
    </row>
    <row r="23" customFormat="false" ht="28.5" hidden="false" customHeight="false" outlineLevel="0" collapsed="false">
      <c r="A23" s="49" t="s">
        <v>112</v>
      </c>
      <c r="B23" s="49"/>
      <c r="C23" s="49"/>
      <c r="D23" s="49"/>
      <c r="E23" s="49"/>
      <c r="F23" s="49"/>
      <c r="G23" s="49"/>
    </row>
    <row r="24" customFormat="false" ht="28.5" hidden="false" customHeight="false" outlineLevel="0" collapsed="false">
      <c r="A24" s="41" t="s">
        <v>113</v>
      </c>
      <c r="B24" s="50"/>
      <c r="C24" s="50"/>
      <c r="D24" s="50"/>
      <c r="E24" s="50"/>
      <c r="F24" s="50"/>
      <c r="G24" s="50"/>
    </row>
    <row r="25" customFormat="false" ht="28.5" hidden="false" customHeight="false" outlineLevel="0" collapsed="false">
      <c r="A25" s="50"/>
      <c r="B25" s="50"/>
      <c r="C25" s="50"/>
      <c r="D25" s="50"/>
      <c r="E25" s="50"/>
      <c r="F25" s="50"/>
      <c r="G25" s="50"/>
    </row>
    <row r="26" customFormat="false" ht="28.5" hidden="false" customHeight="false" outlineLevel="0" collapsed="false">
      <c r="A26" s="49" t="s">
        <v>114</v>
      </c>
      <c r="B26" s="49"/>
      <c r="C26" s="49"/>
      <c r="D26" s="49"/>
      <c r="E26" s="49"/>
      <c r="F26" s="49"/>
      <c r="G26" s="49"/>
    </row>
    <row r="27" customFormat="false" ht="58.5" hidden="false" customHeight="true" outlineLevel="0" collapsed="false">
      <c r="A27" s="51" t="s">
        <v>71</v>
      </c>
      <c r="B27" s="52" t="s">
        <v>44</v>
      </c>
      <c r="C27" s="52" t="s">
        <v>59</v>
      </c>
      <c r="D27" s="52" t="s">
        <v>46</v>
      </c>
      <c r="E27" s="52" t="s">
        <v>73</v>
      </c>
      <c r="F27" s="52" t="s">
        <v>115</v>
      </c>
      <c r="G27" s="52" t="s">
        <v>116</v>
      </c>
    </row>
    <row r="28" customFormat="false" ht="28.5" hidden="false" customHeight="false" outlineLevel="0" collapsed="false">
      <c r="A28" s="53" t="str">
        <f aca="false">2_Portfolio_CVaR!A10</f>
        <v>Asha Textiles</v>
      </c>
      <c r="B28" s="54" t="n">
        <f aca="false">2_Portfolio_CVaR!B10</f>
        <v>50</v>
      </c>
      <c r="C28" s="55" t="n">
        <f aca="false">2_Portfolio_CVaR!C10</f>
        <v>0.015</v>
      </c>
      <c r="D28" s="55" t="n">
        <f aca="false">2_Portfolio_CVaR!D10</f>
        <v>0.4</v>
      </c>
      <c r="E28" s="56" t="n">
        <f aca="false">SQRT(C28*(1-C28))</f>
        <v>0.121552457811432</v>
      </c>
      <c r="F28" s="57" t="n">
        <f aca="false">B28*D28*E28</f>
        <v>2.43104915622864</v>
      </c>
      <c r="G28" s="57" t="n">
        <f aca="false">F28^2</f>
        <v>5.91</v>
      </c>
    </row>
    <row r="29" customFormat="false" ht="28.5" hidden="false" customHeight="false" outlineLevel="0" collapsed="false">
      <c r="A29" s="53" t="str">
        <f aca="false">2_Portfolio_CVaR!A11</f>
        <v>Bhima Agro</v>
      </c>
      <c r="B29" s="54" t="n">
        <f aca="false">2_Portfolio_CVaR!B11</f>
        <v>80</v>
      </c>
      <c r="C29" s="55" t="n">
        <f aca="false">2_Portfolio_CVaR!C11</f>
        <v>0.008</v>
      </c>
      <c r="D29" s="55" t="n">
        <f aca="false">2_Portfolio_CVaR!D11</f>
        <v>0.5</v>
      </c>
      <c r="E29" s="56" t="n">
        <f aca="false">SQRT(C29*(1-C29))</f>
        <v>0.0890842298052804</v>
      </c>
      <c r="F29" s="57" t="n">
        <f aca="false">B29*D29*E29</f>
        <v>3.56336919221121</v>
      </c>
      <c r="G29" s="57" t="n">
        <f aca="false">F29^2</f>
        <v>12.6976</v>
      </c>
    </row>
    <row r="30" customFormat="false" ht="28.5" hidden="false" customHeight="false" outlineLevel="0" collapsed="false">
      <c r="A30" s="53" t="str">
        <f aca="false">2_Portfolio_CVaR!A12</f>
        <v>Coastal Fisheries</v>
      </c>
      <c r="B30" s="54" t="n">
        <f aca="false">2_Portfolio_CVaR!B12</f>
        <v>20</v>
      </c>
      <c r="C30" s="55" t="n">
        <f aca="false">2_Portfolio_CVaR!C12</f>
        <v>0.04</v>
      </c>
      <c r="D30" s="55" t="n">
        <f aca="false">2_Portfolio_CVaR!D12</f>
        <v>0.7</v>
      </c>
      <c r="E30" s="56" t="n">
        <f aca="false">SQRT(C30*(1-C30))</f>
        <v>0.195959179422654</v>
      </c>
      <c r="F30" s="57" t="n">
        <f aca="false">B30*D30*E30</f>
        <v>2.74342851191716</v>
      </c>
      <c r="G30" s="57" t="n">
        <f aca="false">F30^2</f>
        <v>7.5264</v>
      </c>
    </row>
    <row r="31" customFormat="false" ht="28.5" hidden="false" customHeight="false" outlineLevel="0" collapsed="false">
      <c r="A31" s="53" t="str">
        <f aca="false">2_Portfolio_CVaR!A13</f>
        <v>Deccan Pharma</v>
      </c>
      <c r="B31" s="54" t="n">
        <f aca="false">2_Portfolio_CVaR!B13</f>
        <v>50</v>
      </c>
      <c r="C31" s="55" t="n">
        <f aca="false">2_Portfolio_CVaR!C13</f>
        <v>0.025</v>
      </c>
      <c r="D31" s="55" t="n">
        <f aca="false">2_Portfolio_CVaR!D13</f>
        <v>0.35</v>
      </c>
      <c r="E31" s="56" t="n">
        <f aca="false">SQRT(C31*(1-C31))</f>
        <v>0.15612494995996</v>
      </c>
      <c r="F31" s="57" t="n">
        <f aca="false">B31*D31*E31</f>
        <v>2.7321866242993</v>
      </c>
      <c r="G31" s="57" t="n">
        <f aca="false">F31^2</f>
        <v>7.46484375</v>
      </c>
    </row>
    <row r="32" customFormat="false" ht="28.5" hidden="false" customHeight="false" outlineLevel="0" collapsed="false">
      <c r="A32" s="58" t="s">
        <v>117</v>
      </c>
      <c r="B32" s="59" t="n">
        <f aca="false">SUM(B28:B31)</f>
        <v>200</v>
      </c>
      <c r="C32" s="58"/>
      <c r="D32" s="58"/>
      <c r="E32" s="58"/>
      <c r="F32" s="60" t="n">
        <f aca="false">SUM(F28:F31)</f>
        <v>11.4700334846563</v>
      </c>
      <c r="G32" s="60" t="n">
        <f aca="false">SUM(G28:G31)</f>
        <v>33.59884375</v>
      </c>
    </row>
    <row r="33" customFormat="false" ht="28.5" hidden="false" customHeight="false" outlineLevel="0" collapsed="false">
      <c r="A33" s="61" t="s">
        <v>118</v>
      </c>
      <c r="B33" s="61"/>
      <c r="C33" s="61"/>
      <c r="D33" s="61"/>
      <c r="E33" s="61"/>
      <c r="F33" s="61" t="str">
        <f aca="false">IF(AND(ABS(F32-$B$5)&lt;0.000001,ABS(G32-$B$4)&lt;0.000001),"✔ Match","✘ Check")</f>
        <v>✔ Match</v>
      </c>
      <c r="G33" s="61"/>
    </row>
    <row r="34" customFormat="false" ht="28.5" hidden="false" customHeight="false" outlineLevel="0" collapsed="false">
      <c r="A34" s="50"/>
      <c r="B34" s="50"/>
      <c r="C34" s="50"/>
      <c r="D34" s="50"/>
      <c r="E34" s="50"/>
      <c r="F34" s="50"/>
      <c r="G34" s="50"/>
    </row>
    <row r="35" customFormat="false" ht="28.5" hidden="false" customHeight="false" outlineLevel="0" collapsed="false">
      <c r="A35" s="49" t="s">
        <v>119</v>
      </c>
      <c r="B35" s="49"/>
      <c r="C35" s="49"/>
      <c r="D35" s="49"/>
      <c r="E35" s="49"/>
      <c r="F35" s="49"/>
      <c r="G35" s="49"/>
    </row>
    <row r="36" customFormat="false" ht="30" hidden="false" customHeight="true" outlineLevel="0" collapsed="false">
      <c r="A36" s="51" t="s">
        <v>120</v>
      </c>
      <c r="B36" s="52" t="s">
        <v>121</v>
      </c>
      <c r="C36" s="50"/>
      <c r="D36" s="50"/>
      <c r="E36" s="50"/>
      <c r="F36" s="50"/>
      <c r="G36" s="50"/>
    </row>
    <row r="37" customFormat="false" ht="28.5" hidden="false" customHeight="false" outlineLevel="0" collapsed="false">
      <c r="A37" s="62" t="s">
        <v>122</v>
      </c>
      <c r="B37" s="63" t="n">
        <v>0.25</v>
      </c>
      <c r="C37" s="50"/>
      <c r="D37" s="50"/>
      <c r="E37" s="50"/>
      <c r="F37" s="50"/>
      <c r="G37" s="50"/>
    </row>
    <row r="38" customFormat="false" ht="28.5" hidden="false" customHeight="false" outlineLevel="0" collapsed="false">
      <c r="A38" s="62" t="s">
        <v>47</v>
      </c>
      <c r="B38" s="55" t="n">
        <f aca="false">2_Portfolio_CVaR!B6</f>
        <v>0.999</v>
      </c>
      <c r="C38" s="50"/>
      <c r="D38" s="50"/>
      <c r="E38" s="50"/>
      <c r="F38" s="50"/>
      <c r="G38" s="50"/>
    </row>
    <row r="39" customFormat="false" ht="28.5" hidden="false" customHeight="false" outlineLevel="0" collapsed="false">
      <c r="A39" s="62" t="s">
        <v>123</v>
      </c>
      <c r="B39" s="44" t="n">
        <f aca="false">2_Portfolio_CVaR!B7</f>
        <v>3.09023230616781</v>
      </c>
      <c r="C39" s="50"/>
      <c r="D39" s="50"/>
      <c r="E39" s="50"/>
      <c r="F39" s="50"/>
      <c r="G39" s="50"/>
    </row>
    <row r="40" customFormat="false" ht="28.5" hidden="false" customHeight="false" outlineLevel="0" collapsed="false">
      <c r="A40" s="50"/>
      <c r="B40" s="50"/>
      <c r="C40" s="50"/>
      <c r="D40" s="50"/>
      <c r="E40" s="50"/>
      <c r="F40" s="50"/>
      <c r="G40" s="50"/>
    </row>
    <row r="41" customFormat="false" ht="28.5" hidden="false" customHeight="false" outlineLevel="0" collapsed="false">
      <c r="A41" s="51" t="s">
        <v>124</v>
      </c>
      <c r="B41" s="51" t="s">
        <v>125</v>
      </c>
      <c r="C41" s="51"/>
      <c r="D41" s="51" t="s">
        <v>126</v>
      </c>
      <c r="E41" s="51"/>
      <c r="F41" s="51" t="s">
        <v>127</v>
      </c>
      <c r="G41" s="51" t="s">
        <v>128</v>
      </c>
    </row>
    <row r="42" customFormat="false" ht="30.75" hidden="false" customHeight="true" outlineLevel="0" collapsed="false">
      <c r="A42" s="62" t="s">
        <v>129</v>
      </c>
      <c r="B42" s="64" t="s">
        <v>130</v>
      </c>
      <c r="C42" s="64"/>
      <c r="D42" s="65" t="str">
        <f aca="false">"= "&amp;TEXT(B28*C28*D28,"0.000")&amp;" + "&amp;TEXT(B29*C29*D29,"0.000")&amp;" + "&amp;TEXT(B30*C30*D30,"0.000")&amp;" + "&amp;TEXT(B31*C31*D31,"0.000")</f>
        <v>= 0.300 + 0.320 + 0.560 + 0.438</v>
      </c>
      <c r="E42" s="65"/>
      <c r="F42" s="66" t="n">
        <f aca="false">SUMPRODUCT(B28:B31,C28:C31,D28:D31)</f>
        <v>1.6175</v>
      </c>
      <c r="G42" s="67" t="s">
        <v>131</v>
      </c>
    </row>
    <row r="43" customFormat="false" ht="75.75" hidden="false" customHeight="true" outlineLevel="0" collapsed="false">
      <c r="A43" s="62" t="s">
        <v>132</v>
      </c>
      <c r="B43" s="68" t="s">
        <v>133</v>
      </c>
      <c r="C43" s="68"/>
      <c r="D43" s="65" t="str">
        <f aca="false">"= "&amp;TEXT(G32,"0.000")&amp;" + "&amp;TEXT(B37,"0.00")&amp;" × ["&amp;TEXT(F32,"0.000")&amp;"² − "&amp;TEXT(G32,"0.000")&amp;"]"</f>
        <v>= 33.599 + 0.25 × [11.470² − 33.599]</v>
      </c>
      <c r="E43" s="65"/>
      <c r="F43" s="66" t="n">
        <f aca="false">G32+B37*(F32^2-G32)</f>
        <v>58.0895498472843</v>
      </c>
      <c r="G43" s="67" t="s">
        <v>134</v>
      </c>
    </row>
    <row r="44" customFormat="false" ht="30.75" hidden="false" customHeight="true" outlineLevel="0" collapsed="false">
      <c r="A44" s="62" t="s">
        <v>135</v>
      </c>
      <c r="B44" s="64" t="s">
        <v>90</v>
      </c>
      <c r="C44" s="64"/>
      <c r="D44" s="65" t="str">
        <f aca="false">"= √"&amp;TEXT(F43,"0.000")</f>
        <v>= √58.090</v>
      </c>
      <c r="E44" s="65"/>
      <c r="F44" s="66" t="n">
        <f aca="false">SQRT(F43)</f>
        <v>7.62165007378876</v>
      </c>
      <c r="G44" s="67" t="s">
        <v>131</v>
      </c>
    </row>
    <row r="45" customFormat="false" ht="30.75" hidden="false" customHeight="true" outlineLevel="0" collapsed="false">
      <c r="A45" s="62" t="s">
        <v>136</v>
      </c>
      <c r="B45" s="64" t="s">
        <v>137</v>
      </c>
      <c r="C45" s="64"/>
      <c r="D45" s="65" t="str">
        <f aca="false">"= "&amp;TEXT(B39,"0.0000")&amp;" × "&amp;TEXT(F44,"0.000")</f>
        <v>= 3.0902 × 7.622</v>
      </c>
      <c r="E45" s="65"/>
      <c r="F45" s="69" t="n">
        <f aca="false">B39*F44</f>
        <v>23.5526692843283</v>
      </c>
      <c r="G45" s="67" t="s">
        <v>131</v>
      </c>
    </row>
    <row r="46" customFormat="false" ht="30.75" hidden="false" customHeight="true" outlineLevel="0" collapsed="false">
      <c r="A46" s="62" t="s">
        <v>138</v>
      </c>
      <c r="B46" s="64" t="s">
        <v>139</v>
      </c>
      <c r="C46" s="64"/>
      <c r="D46" s="65" t="str">
        <f aca="false">"= "&amp;TEXT(F42,"0.000")&amp;" + "&amp;TEXT(F45,"0.000")</f>
        <v>= 1.618 + 23.553</v>
      </c>
      <c r="E46" s="65"/>
      <c r="F46" s="66" t="n">
        <f aca="false">F42+F45</f>
        <v>25.1701692843283</v>
      </c>
      <c r="G46" s="67" t="s">
        <v>131</v>
      </c>
    </row>
    <row r="47" customFormat="false" ht="30.75" hidden="false" customHeight="true" outlineLevel="0" collapsed="false">
      <c r="A47" s="62" t="s">
        <v>140</v>
      </c>
      <c r="B47" s="64" t="s">
        <v>141</v>
      </c>
      <c r="C47" s="64"/>
      <c r="D47" s="65" t="str">
        <f aca="false">"= "&amp;TEXT(B39,"0.0000")&amp;" × √"&amp;TEXT(G32,"0.000")</f>
        <v>= 3.0902 × √33.599</v>
      </c>
      <c r="E47" s="65"/>
      <c r="F47" s="66" t="n">
        <f aca="false">B39*SQRT(G32)</f>
        <v>17.9123800225916</v>
      </c>
      <c r="G47" s="67" t="s">
        <v>131</v>
      </c>
    </row>
    <row r="48" customFormat="false" ht="30.75" hidden="false" customHeight="true" outlineLevel="0" collapsed="false">
      <c r="A48" s="62" t="s">
        <v>142</v>
      </c>
      <c r="B48" s="64" t="s">
        <v>143</v>
      </c>
      <c r="C48" s="64"/>
      <c r="D48" s="65" t="str">
        <f aca="false">"= "&amp;TEXT(B39,"0.0000")&amp;" × "&amp;TEXT(F32,"0.000")</f>
        <v>= 3.0902 × 11.470</v>
      </c>
      <c r="E48" s="65"/>
      <c r="F48" s="66" t="n">
        <f aca="false">B39*F32</f>
        <v>35.4450680271115</v>
      </c>
      <c r="G48" s="67" t="s">
        <v>131</v>
      </c>
    </row>
    <row r="49" customFormat="false" ht="30.75" hidden="false" customHeight="true" outlineLevel="0" collapsed="false">
      <c r="A49" s="62" t="s">
        <v>144</v>
      </c>
      <c r="B49" s="64" t="s">
        <v>145</v>
      </c>
      <c r="C49" s="64"/>
      <c r="D49" s="65" t="str">
        <f aca="false">"= "&amp;TEXT(F45,"0.000")&amp;" − "&amp;TEXT(F47,"0.000")</f>
        <v>= 23.553 − 17.912</v>
      </c>
      <c r="E49" s="65"/>
      <c r="F49" s="66" t="n">
        <f aca="false">F45-F47</f>
        <v>5.64028926173679</v>
      </c>
      <c r="G49" s="67" t="s">
        <v>131</v>
      </c>
    </row>
    <row r="50" customFormat="false" ht="30.75" hidden="false" customHeight="true" outlineLevel="0" collapsed="false">
      <c r="A50" s="62" t="s">
        <v>146</v>
      </c>
      <c r="B50" s="64" t="s">
        <v>147</v>
      </c>
      <c r="C50" s="64"/>
      <c r="D50" s="65" t="str">
        <f aca="false">"= "&amp;TEXT(F48,"0.000")&amp;" − "&amp;TEXT(F45,"0.000")</f>
        <v>= 35.445 − 23.553</v>
      </c>
      <c r="E50" s="65"/>
      <c r="F50" s="66" t="n">
        <f aca="false">F48-F45</f>
        <v>11.8923987427832</v>
      </c>
      <c r="G50" s="67" t="s">
        <v>131</v>
      </c>
    </row>
    <row r="51" customFormat="false" ht="30.75" hidden="false" customHeight="true" outlineLevel="0" collapsed="false">
      <c r="A51" s="62" t="s">
        <v>148</v>
      </c>
      <c r="B51" s="64" t="s">
        <v>149</v>
      </c>
      <c r="C51" s="64"/>
      <c r="D51" s="65" t="str">
        <f aca="false">"= 1 − "&amp;TEXT(F44,"0.000")&amp;" ÷ "&amp;TEXT(F32,"0.000")</f>
        <v>= 1 − 7.622 ÷ 11.470</v>
      </c>
      <c r="E51" s="65"/>
      <c r="F51" s="70" t="n">
        <f aca="false">1-F44/F32</f>
        <v>0.335516318763638</v>
      </c>
      <c r="G51" s="67" t="s">
        <v>150</v>
      </c>
    </row>
    <row r="52" customFormat="false" ht="30.75" hidden="false" customHeight="true" outlineLevel="0" collapsed="false">
      <c r="A52" s="62" t="s">
        <v>151</v>
      </c>
      <c r="B52" s="64" t="s">
        <v>152</v>
      </c>
      <c r="C52" s="64"/>
      <c r="D52" s="65" t="str">
        <f aca="false">"= "&amp;TEXT(F45,"0.000")&amp;" ÷ "&amp;TEXT(B32,"#,##0.0")</f>
        <v>= 23.553 ÷ 200.0</v>
      </c>
      <c r="E52" s="65"/>
      <c r="F52" s="70" t="n">
        <f aca="false">F45/B32</f>
        <v>0.117763346421642</v>
      </c>
      <c r="G52" s="67" t="s">
        <v>150</v>
      </c>
    </row>
    <row r="53" customFormat="false" ht="28.5" hidden="false" customHeight="false" outlineLevel="0" collapsed="false">
      <c r="A53" s="50"/>
      <c r="B53" s="50"/>
      <c r="C53" s="50"/>
      <c r="D53" s="50"/>
      <c r="E53" s="50"/>
      <c r="F53" s="50"/>
      <c r="G53" s="50"/>
    </row>
    <row r="54" customFormat="false" ht="28.5" hidden="false" customHeight="false" outlineLevel="0" collapsed="false">
      <c r="A54" s="71" t="s">
        <v>153</v>
      </c>
      <c r="B54" s="71"/>
      <c r="C54" s="71"/>
      <c r="D54" s="71"/>
      <c r="E54" s="71"/>
      <c r="F54" s="71"/>
      <c r="G54" s="71"/>
    </row>
    <row r="55" customFormat="false" ht="28.5" hidden="false" customHeight="false" outlineLevel="0" collapsed="false">
      <c r="A55" s="51" t="s">
        <v>154</v>
      </c>
      <c r="B55" s="51" t="s">
        <v>155</v>
      </c>
      <c r="C55" s="51"/>
      <c r="D55" s="51" t="s">
        <v>156</v>
      </c>
      <c r="E55" s="51" t="s">
        <v>157</v>
      </c>
      <c r="F55" s="51" t="s">
        <v>158</v>
      </c>
      <c r="G55" s="50"/>
    </row>
    <row r="56" customFormat="false" ht="30.75" hidden="false" customHeight="true" outlineLevel="0" collapsed="false">
      <c r="A56" s="62" t="s">
        <v>106</v>
      </c>
      <c r="B56" s="72" t="s">
        <v>159</v>
      </c>
      <c r="C56" s="72"/>
      <c r="D56" s="56" t="n">
        <f aca="false">_xlfn.NORM.S.INV(B38)</f>
        <v>3.09023230616781</v>
      </c>
      <c r="E56" s="56" t="n">
        <f aca="false">B39</f>
        <v>3.09023230616781</v>
      </c>
      <c r="F56" s="73" t="str">
        <f aca="false">IF(ISNUMBER(D56),IF(ABS(D56-E56)&lt;0.000001,"✔ Match","✘ Check"),"n/a")</f>
        <v>✔ Match</v>
      </c>
      <c r="G56" s="50"/>
    </row>
    <row r="57" customFormat="false" ht="30.75" hidden="false" customHeight="true" outlineLevel="0" collapsed="false">
      <c r="A57" s="62" t="s">
        <v>60</v>
      </c>
      <c r="B57" s="72" t="s">
        <v>160</v>
      </c>
      <c r="C57" s="72"/>
      <c r="D57" s="57" t="n">
        <f aca="false">2_Portfolio_CVaR!E14</f>
        <v>1.6175</v>
      </c>
      <c r="E57" s="57" t="n">
        <f aca="false">F42</f>
        <v>1.6175</v>
      </c>
      <c r="F57" s="73" t="str">
        <f aca="false">IF(ISNUMBER(D57),IF(ABS(D57-E57)&lt;0.000001,"✔ Match","✘ Check"),"n/a")</f>
        <v>✔ Match</v>
      </c>
      <c r="G57" s="50"/>
    </row>
    <row r="58" customFormat="false" ht="85.5" hidden="false" customHeight="true" outlineLevel="0" collapsed="false">
      <c r="A58" s="62" t="s">
        <v>161</v>
      </c>
      <c r="B58" s="72" t="s">
        <v>162</v>
      </c>
      <c r="C58" s="72"/>
      <c r="D58" s="57" t="n">
        <f aca="false">SQRT(SUMSQ(F28:F31)+B37*(SUM(F28:F31)^2-SUMSQ(F28:F31)))</f>
        <v>7.62165007378876</v>
      </c>
      <c r="E58" s="57" t="n">
        <f aca="false">F44</f>
        <v>7.62165007378876</v>
      </c>
      <c r="F58" s="73" t="str">
        <f aca="false">IF(ISNUMBER(D58),IF(ABS(D58-E58)&lt;0.000001,"✔ Match","✘ Check"),"n/a")</f>
        <v>✔ Match</v>
      </c>
      <c r="G58" s="50"/>
    </row>
    <row r="59" customFormat="false" ht="30.75" hidden="false" customHeight="true" outlineLevel="0" collapsed="false">
      <c r="A59" s="62" t="s">
        <v>161</v>
      </c>
      <c r="B59" s="72" t="s">
        <v>163</v>
      </c>
      <c r="C59" s="72"/>
      <c r="D59" s="57" t="str">
        <f aca="false">IFERROR(INDEX($B$9:$B$19,MATCH(B37,$A$9:$A$19,0)),"ρ not in table")</f>
        <v>ρ not in table</v>
      </c>
      <c r="E59" s="57" t="n">
        <f aca="false">F44</f>
        <v>7.62165007378876</v>
      </c>
      <c r="F59" s="73" t="str">
        <f aca="false">IF(ISNUMBER(D59),IF(ABS(D59-E59)&lt;0.000001,"✔ Match","✘ Check"),"n/a")</f>
        <v>n/a</v>
      </c>
      <c r="G59" s="50"/>
    </row>
    <row r="60" customFormat="false" ht="30.75" hidden="false" customHeight="true" outlineLevel="0" collapsed="false">
      <c r="A60" s="62" t="s">
        <v>63</v>
      </c>
      <c r="B60" s="72" t="s">
        <v>163</v>
      </c>
      <c r="C60" s="72"/>
      <c r="D60" s="57" t="str">
        <f aca="false">IFERROR(INDEX($C$9:$C$19,MATCH(B37,$A$9:$A$19,0)),"ρ not in table")</f>
        <v>ρ not in table</v>
      </c>
      <c r="E60" s="57" t="n">
        <f aca="false">F45</f>
        <v>23.5526692843283</v>
      </c>
      <c r="F60" s="73" t="str">
        <f aca="false">IF(ISNUMBER(D60),IF(ABS(D60-E60)&lt;0.000001,"✔ Match","✘ Check"),"n/a")</f>
        <v>n/a</v>
      </c>
      <c r="G60" s="50"/>
    </row>
    <row r="61" customFormat="false" ht="30.75" hidden="false" customHeight="true" outlineLevel="0" collapsed="false">
      <c r="A61" s="62" t="s">
        <v>63</v>
      </c>
      <c r="B61" s="72" t="s">
        <v>164</v>
      </c>
      <c r="C61" s="72"/>
      <c r="D61" s="57" t="n">
        <f aca="false">IF(B37=2_Portfolio_CVaR!B5,2_Portfolio_CVaR!B35,"ρ ≠ sheet 2 ρ")</f>
        <v>23.5526692843283</v>
      </c>
      <c r="E61" s="57" t="n">
        <f aca="false">F45</f>
        <v>23.5526692843283</v>
      </c>
      <c r="F61" s="73" t="str">
        <f aca="false">IF(ISNUMBER(D61),IF(ABS(D61-E61)&lt;0.000001,"✔ Match","✘ Check"),"n/a")</f>
        <v>✔ Match</v>
      </c>
      <c r="G61" s="50"/>
    </row>
    <row r="62" customFormat="false" ht="28.5" hidden="false" customHeight="false" outlineLevel="0" collapsed="false">
      <c r="A62" s="41" t="s">
        <v>165</v>
      </c>
    </row>
  </sheetData>
  <mergeCells count="35">
    <mergeCell ref="A23:G23"/>
    <mergeCell ref="A26:G26"/>
    <mergeCell ref="A35:G35"/>
    <mergeCell ref="B41:C41"/>
    <mergeCell ref="D41:E41"/>
    <mergeCell ref="B42:C42"/>
    <mergeCell ref="D42:E42"/>
    <mergeCell ref="B43:C43"/>
    <mergeCell ref="D43:E43"/>
    <mergeCell ref="B44:C44"/>
    <mergeCell ref="D44:E44"/>
    <mergeCell ref="B45:C45"/>
    <mergeCell ref="D45:E45"/>
    <mergeCell ref="B46:C46"/>
    <mergeCell ref="D46:E46"/>
    <mergeCell ref="B47:C47"/>
    <mergeCell ref="D47:E47"/>
    <mergeCell ref="B48:C48"/>
    <mergeCell ref="D48:E48"/>
    <mergeCell ref="B49:C49"/>
    <mergeCell ref="D49:E49"/>
    <mergeCell ref="B50:C50"/>
    <mergeCell ref="D50:E50"/>
    <mergeCell ref="B51:C51"/>
    <mergeCell ref="D51:E51"/>
    <mergeCell ref="B52:C52"/>
    <mergeCell ref="D52:E52"/>
    <mergeCell ref="A54:G54"/>
    <mergeCell ref="B55:C55"/>
    <mergeCell ref="B56:C56"/>
    <mergeCell ref="B57:C57"/>
    <mergeCell ref="B58:C58"/>
    <mergeCell ref="B59:C59"/>
    <mergeCell ref="B60:C60"/>
    <mergeCell ref="B61:C61"/>
  </mergeCells>
  <conditionalFormatting sqref="F56:F61">
    <cfRule type="containsText" priority="2" operator="containsText" aboveAverage="0" equalAverage="0" bottom="0" percent="0" rank="0" text="✔" dxfId="0">
      <formula>NOT(ISERROR(SEARCH("✔",F56)))</formula>
    </cfRule>
    <cfRule type="containsText" priority="3" operator="containsText" aboveAverage="0" equalAverage="0" bottom="0" percent="0" rank="0" text="✘" dxfId="1">
      <formula>NOT(ISERROR(SEARCH("✘",F56)))</formula>
    </cfRule>
  </conditionalFormatting>
  <conditionalFormatting sqref="F33">
    <cfRule type="containsText" priority="4" operator="containsText" aboveAverage="0" equalAverage="0" bottom="0" percent="0" rank="0" text="✔" dxfId="0">
      <formula>NOT(ISERROR(SEARCH("✔",F33)))</formula>
    </cfRule>
    <cfRule type="containsText" priority="5" operator="containsText" aboveAverage="0" equalAverage="0" bottom="0" percent="0" rank="0" text="✘" dxfId="1">
      <formula>NOT(ISERROR(SEARCH("✘",F33)))</formula>
    </cfRule>
  </conditionalFormatting>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drawing r:id="rId1"/>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4F81BD"/>
    <pageSetUpPr fitToPage="false"/>
  </sheetPr>
  <dimension ref="A1:F34"/>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F33" activeCellId="0" sqref="F33"/>
    </sheetView>
  </sheetViews>
  <sheetFormatPr defaultColWidth="8.66796875" defaultRowHeight="15" zeroHeight="false" outlineLevelRow="0" outlineLevelCol="0"/>
  <cols>
    <col collapsed="false" customWidth="true" hidden="false" outlineLevel="0" max="1" min="1" style="0" width="36"/>
    <col collapsed="false" customWidth="true" hidden="false" outlineLevel="0" max="4" min="2" style="0" width="14"/>
    <col collapsed="false" customWidth="true" hidden="false" outlineLevel="0" max="6" min="5" style="0" width="16"/>
    <col collapsed="false" customWidth="true" hidden="false" outlineLevel="0" max="7" min="7" style="0" width="4"/>
  </cols>
  <sheetData>
    <row r="1" customFormat="false" ht="18" hidden="false" customHeight="true" outlineLevel="0" collapsed="false">
      <c r="A1" s="1" t="s">
        <v>166</v>
      </c>
    </row>
    <row r="2" customFormat="false" ht="15" hidden="false" customHeight="false" outlineLevel="0" collapsed="false">
      <c r="A2" s="2" t="s">
        <v>167</v>
      </c>
    </row>
    <row r="4" customFormat="false" ht="15" hidden="false" customHeight="false" outlineLevel="0" collapsed="false">
      <c r="A4" s="7" t="s">
        <v>43</v>
      </c>
    </row>
    <row r="5" customFormat="false" ht="15" hidden="false" customHeight="false" outlineLevel="0" collapsed="false">
      <c r="A5" s="6" t="s">
        <v>168</v>
      </c>
      <c r="B5" s="74" t="n">
        <v>200</v>
      </c>
    </row>
    <row r="6" customFormat="false" ht="15" hidden="false" customHeight="false" outlineLevel="0" collapsed="false">
      <c r="A6" s="6" t="s">
        <v>59</v>
      </c>
      <c r="B6" s="75" t="n">
        <v>0.02</v>
      </c>
    </row>
    <row r="7" customFormat="false" ht="15" hidden="false" customHeight="false" outlineLevel="0" collapsed="false">
      <c r="A7" s="6" t="s">
        <v>46</v>
      </c>
      <c r="B7" s="76" t="n">
        <v>0.45</v>
      </c>
    </row>
    <row r="8" customFormat="false" ht="15" hidden="false" customHeight="false" outlineLevel="0" collapsed="false">
      <c r="A8" s="6" t="s">
        <v>122</v>
      </c>
      <c r="B8" s="77" t="n">
        <v>0.1</v>
      </c>
    </row>
    <row r="9" customFormat="false" ht="15" hidden="false" customHeight="false" outlineLevel="0" collapsed="false">
      <c r="A9" s="6" t="s">
        <v>169</v>
      </c>
      <c r="B9" s="78" t="n">
        <f aca="false">2_Portfolio_CVaR!B7</f>
        <v>3.09023230616781</v>
      </c>
    </row>
    <row r="10" customFormat="false" ht="15" hidden="false" customHeight="false" outlineLevel="0" collapsed="false">
      <c r="A10" s="6" t="s">
        <v>170</v>
      </c>
      <c r="B10" s="79" t="n">
        <f aca="false">B9*SQRT(B8)*B5*B7*SQRT(B6*(1-B6))</f>
        <v>12.3129374590216</v>
      </c>
    </row>
    <row r="12" customFormat="false" ht="30" hidden="false" customHeight="true" outlineLevel="0" collapsed="false">
      <c r="A12" s="3" t="s">
        <v>171</v>
      </c>
      <c r="B12" s="3" t="s">
        <v>172</v>
      </c>
      <c r="C12" s="3" t="s">
        <v>173</v>
      </c>
      <c r="D12" s="3" t="s">
        <v>161</v>
      </c>
      <c r="E12" s="3" t="s">
        <v>109</v>
      </c>
      <c r="F12" s="3" t="s">
        <v>174</v>
      </c>
    </row>
    <row r="13" customFormat="false" ht="15" hidden="false" customHeight="false" outlineLevel="0" collapsed="false">
      <c r="A13" s="80" t="n">
        <v>1</v>
      </c>
      <c r="B13" s="79" t="n">
        <f aca="false">$B$5/A13</f>
        <v>200</v>
      </c>
      <c r="C13" s="79" t="n">
        <f aca="false">B13*$B$7*SQRT($B$6*(1-$B$6))</f>
        <v>12.6</v>
      </c>
      <c r="D13" s="79" t="n">
        <f aca="false">SQRT(A13*C13^2+A13*(A13-1)*$B$8*C13^2)</f>
        <v>12.6</v>
      </c>
      <c r="E13" s="79" t="n">
        <f aca="false">$B$9*D13</f>
        <v>38.9369270577144</v>
      </c>
      <c r="F13" s="81" t="n">
        <f aca="false">E13/$E$13</f>
        <v>1</v>
      </c>
    </row>
    <row r="14" customFormat="false" ht="15" hidden="false" customHeight="false" outlineLevel="0" collapsed="false">
      <c r="A14" s="80" t="n">
        <v>2</v>
      </c>
      <c r="B14" s="79" t="n">
        <f aca="false">$B$5/A14</f>
        <v>100</v>
      </c>
      <c r="C14" s="79" t="n">
        <f aca="false">B14*$B$7*SQRT($B$6*(1-$B$6))</f>
        <v>6.3</v>
      </c>
      <c r="D14" s="79" t="n">
        <f aca="false">SQRT(A14*C14^2+A14*(A14-1)*$B$8*C14^2)</f>
        <v>9.34441009374053</v>
      </c>
      <c r="E14" s="79" t="n">
        <f aca="false">$B$9*D14</f>
        <v>28.8763979537576</v>
      </c>
      <c r="F14" s="81" t="n">
        <f aca="false">E14/$E$13</f>
        <v>0.741619848709566</v>
      </c>
    </row>
    <row r="15" customFormat="false" ht="15" hidden="false" customHeight="false" outlineLevel="0" collapsed="false">
      <c r="A15" s="80" t="n">
        <v>4</v>
      </c>
      <c r="B15" s="79" t="n">
        <f aca="false">$B$5/A15</f>
        <v>50</v>
      </c>
      <c r="C15" s="79" t="n">
        <f aca="false">B15*$B$7*SQRT($B$6*(1-$B$6))</f>
        <v>3.15</v>
      </c>
      <c r="D15" s="79" t="n">
        <f aca="false">SQRT(A15*C15^2+A15*(A15-1)*$B$8*C15^2)</f>
        <v>7.18310517812457</v>
      </c>
      <c r="E15" s="79" t="n">
        <f aca="false">$B$9*D15</f>
        <v>22.1974636800418</v>
      </c>
      <c r="F15" s="81" t="n">
        <f aca="false">E15/$E$13</f>
        <v>0.570087712549569</v>
      </c>
    </row>
    <row r="16" customFormat="false" ht="15" hidden="false" customHeight="false" outlineLevel="0" collapsed="false">
      <c r="A16" s="80" t="n">
        <v>5</v>
      </c>
      <c r="B16" s="79" t="n">
        <f aca="false">$B$5/A16</f>
        <v>40</v>
      </c>
      <c r="C16" s="79" t="n">
        <f aca="false">B16*$B$7*SQRT($B$6*(1-$B$6))</f>
        <v>2.52</v>
      </c>
      <c r="D16" s="79" t="n">
        <f aca="false">SQRT(A16*C16^2+A16*(A16-1)*$B$8*C16^2)</f>
        <v>6.66729330388277</v>
      </c>
      <c r="E16" s="79" t="n">
        <f aca="false">$B$9*D16</f>
        <v>20.6034851623549</v>
      </c>
      <c r="F16" s="81" t="n">
        <f aca="false">E16/$E$13</f>
        <v>0.529150262212918</v>
      </c>
    </row>
    <row r="17" customFormat="false" ht="15" hidden="false" customHeight="false" outlineLevel="0" collapsed="false">
      <c r="A17" s="80" t="n">
        <v>10</v>
      </c>
      <c r="B17" s="79" t="n">
        <f aca="false">$B$5/A17</f>
        <v>20</v>
      </c>
      <c r="C17" s="79" t="n">
        <f aca="false">B17*$B$7*SQRT($B$6*(1-$B$6))</f>
        <v>1.26</v>
      </c>
      <c r="D17" s="79" t="n">
        <f aca="false">SQRT(A17*C17^2+A17*(A17-1)*$B$8*C17^2)</f>
        <v>5.49221266886125</v>
      </c>
      <c r="E17" s="79" t="n">
        <f aca="false">$B$9*D17</f>
        <v>16.9722130216592</v>
      </c>
      <c r="F17" s="81" t="n">
        <f aca="false">E17/$E$13</f>
        <v>0.435889894354067</v>
      </c>
    </row>
    <row r="18" customFormat="false" ht="15" hidden="false" customHeight="false" outlineLevel="0" collapsed="false">
      <c r="A18" s="80" t="n">
        <v>20</v>
      </c>
      <c r="B18" s="79" t="n">
        <f aca="false">$B$5/A18</f>
        <v>10</v>
      </c>
      <c r="C18" s="79" t="n">
        <f aca="false">B18*$B$7*SQRT($B$6*(1-$B$6))</f>
        <v>0.63</v>
      </c>
      <c r="D18" s="79" t="n">
        <f aca="false">SQRT(A18*C18^2+A18*(A18-1)*$B$8*C18^2)</f>
        <v>4.79793705669426</v>
      </c>
      <c r="E18" s="79" t="n">
        <f aca="false">$B$9*D18</f>
        <v>14.8267400955563</v>
      </c>
      <c r="F18" s="81" t="n">
        <f aca="false">E18/$E$13</f>
        <v>0.380788655293195</v>
      </c>
    </row>
    <row r="19" customFormat="false" ht="15" hidden="false" customHeight="false" outlineLevel="0" collapsed="false">
      <c r="A19" s="80" t="n">
        <v>50</v>
      </c>
      <c r="B19" s="79" t="n">
        <f aca="false">$B$5/A19</f>
        <v>4</v>
      </c>
      <c r="C19" s="79" t="n">
        <f aca="false">B19*$B$7*SQRT($B$6*(1-$B$6))</f>
        <v>0.252</v>
      </c>
      <c r="D19" s="79" t="n">
        <f aca="false">SQRT(A19*C19^2+A19*(A19-1)*$B$8*C19^2)</f>
        <v>4.32824213740405</v>
      </c>
      <c r="E19" s="79" t="n">
        <f aca="false">$B$9*D19</f>
        <v>13.3752736819228</v>
      </c>
      <c r="F19" s="81" t="n">
        <f aca="false">E19/$E$13</f>
        <v>0.343511280746353</v>
      </c>
    </row>
    <row r="20" customFormat="false" ht="15" hidden="false" customHeight="false" outlineLevel="0" collapsed="false">
      <c r="A20" s="80" t="n">
        <v>100</v>
      </c>
      <c r="B20" s="79" t="n">
        <f aca="false">$B$5/A20</f>
        <v>2</v>
      </c>
      <c r="C20" s="79" t="n">
        <f aca="false">B20*$B$7*SQRT($B$6*(1-$B$6))</f>
        <v>0.126</v>
      </c>
      <c r="D20" s="79" t="n">
        <f aca="false">SQRT(A20*C20^2+A20*(A20-1)*$B$8*C20^2)</f>
        <v>4.15990865284323</v>
      </c>
      <c r="E20" s="79" t="n">
        <f aca="false">$B$9*D20</f>
        <v>12.8550841097232</v>
      </c>
      <c r="F20" s="81" t="n">
        <f aca="false">E20/$E$13</f>
        <v>0.330151480384384</v>
      </c>
    </row>
    <row r="21" customFormat="false" ht="15" hidden="false" customHeight="false" outlineLevel="0" collapsed="false">
      <c r="A21" s="80" t="n">
        <v>1000</v>
      </c>
      <c r="B21" s="79" t="n">
        <f aca="false">$B$5/A21</f>
        <v>0.2</v>
      </c>
      <c r="C21" s="79" t="n">
        <f aca="false">B21*$B$7*SQRT($B$6*(1-$B$6))</f>
        <v>0.0126</v>
      </c>
      <c r="D21" s="79" t="n">
        <f aca="false">SQRT(A21*C21^2+A21*(A21-1)*$B$8*C21^2)</f>
        <v>4.00235980391569</v>
      </c>
      <c r="E21" s="79" t="n">
        <f aca="false">$B$9*D21</f>
        <v>12.3682215669677</v>
      </c>
      <c r="F21" s="81" t="n">
        <f aca="false">E21/$E$13</f>
        <v>0.317647603485372</v>
      </c>
    </row>
    <row r="23" customFormat="false" ht="15" hidden="false" customHeight="false" outlineLevel="0" collapsed="false">
      <c r="A23" s="12" t="s">
        <v>175</v>
      </c>
    </row>
    <row r="26" customFormat="false" ht="15" hidden="false" customHeight="false" outlineLevel="0" collapsed="false">
      <c r="A26" s="7" t="s">
        <v>176</v>
      </c>
    </row>
    <row r="27" customFormat="false" ht="30" hidden="false" customHeight="true" outlineLevel="0" collapsed="false">
      <c r="A27" s="3" t="s">
        <v>71</v>
      </c>
      <c r="B27" s="3" t="s">
        <v>177</v>
      </c>
      <c r="C27" s="3" t="s">
        <v>178</v>
      </c>
    </row>
    <row r="28" customFormat="false" ht="15" hidden="false" customHeight="false" outlineLevel="0" collapsed="false">
      <c r="A28" s="10" t="str">
        <f aca="false">2_Portfolio_CVaR!A10</f>
        <v>Asha Textiles</v>
      </c>
      <c r="B28" s="82" t="n">
        <f aca="false">2_Portfolio_CVaR!H10</f>
        <v>0.25</v>
      </c>
      <c r="C28" s="83" t="n">
        <f aca="false">B28^2</f>
        <v>0.0625</v>
      </c>
    </row>
    <row r="29" customFormat="false" ht="15" hidden="false" customHeight="false" outlineLevel="0" collapsed="false">
      <c r="A29" s="10" t="str">
        <f aca="false">2_Portfolio_CVaR!A11</f>
        <v>Bhima Agro</v>
      </c>
      <c r="B29" s="82" t="n">
        <f aca="false">2_Portfolio_CVaR!H11</f>
        <v>0.4</v>
      </c>
      <c r="C29" s="83" t="n">
        <f aca="false">B29^2</f>
        <v>0.16</v>
      </c>
    </row>
    <row r="30" customFormat="false" ht="15" hidden="false" customHeight="false" outlineLevel="0" collapsed="false">
      <c r="A30" s="10" t="str">
        <f aca="false">2_Portfolio_CVaR!A12</f>
        <v>Coastal Fisheries</v>
      </c>
      <c r="B30" s="82" t="n">
        <f aca="false">2_Portfolio_CVaR!H12</f>
        <v>0.1</v>
      </c>
      <c r="C30" s="83" t="n">
        <f aca="false">B30^2</f>
        <v>0.01</v>
      </c>
    </row>
    <row r="31" customFormat="false" ht="15" hidden="false" customHeight="false" outlineLevel="0" collapsed="false">
      <c r="A31" s="10" t="str">
        <f aca="false">2_Portfolio_CVaR!A13</f>
        <v>Deccan Pharma</v>
      </c>
      <c r="B31" s="82" t="n">
        <f aca="false">2_Portfolio_CVaR!H13</f>
        <v>0.25</v>
      </c>
      <c r="C31" s="83" t="n">
        <f aca="false">B31^2</f>
        <v>0.0625</v>
      </c>
    </row>
    <row r="32" customFormat="false" ht="15" hidden="false" customHeight="false" outlineLevel="0" collapsed="false">
      <c r="A32" s="84" t="s">
        <v>179</v>
      </c>
      <c r="C32" s="85" t="n">
        <f aca="false">SUM(C28:C31)</f>
        <v>0.295</v>
      </c>
    </row>
    <row r="33" customFormat="false" ht="15" hidden="false" customHeight="false" outlineLevel="0" collapsed="false">
      <c r="A33" s="6" t="s">
        <v>180</v>
      </c>
      <c r="C33" s="86" t="n">
        <f aca="false">1/C32</f>
        <v>3.38983050847458</v>
      </c>
    </row>
    <row r="34" customFormat="false" ht="15" hidden="false" customHeight="false" outlineLevel="0" collapsed="false">
      <c r="A34" s="12" t="s">
        <v>181</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drawing r:id="rId1"/>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4F81BD"/>
    <pageSetUpPr fitToPage="false"/>
  </sheetPr>
  <dimension ref="A1:G25"/>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D15" activeCellId="0" sqref="D15"/>
    </sheetView>
  </sheetViews>
  <sheetFormatPr defaultColWidth="39.3359375" defaultRowHeight="28.5" zeroHeight="false" outlineLevelRow="0" outlineLevelCol="0"/>
  <cols>
    <col collapsed="false" customWidth="true" hidden="false" outlineLevel="0" max="1" min="1" style="39" width="80.5"/>
    <col collapsed="false" customWidth="false" hidden="false" outlineLevel="0" max="16384" min="2" style="39" width="39.33"/>
  </cols>
  <sheetData>
    <row r="1" customFormat="false" ht="28.5" hidden="false" customHeight="false" outlineLevel="0" collapsed="false">
      <c r="A1" s="40" t="s">
        <v>182</v>
      </c>
    </row>
    <row r="2" customFormat="false" ht="28.5" hidden="false" customHeight="false" outlineLevel="0" collapsed="false">
      <c r="A2" s="41" t="s">
        <v>183</v>
      </c>
    </row>
    <row r="4" customFormat="false" ht="28.5" hidden="false" customHeight="false" outlineLevel="0" collapsed="false">
      <c r="A4" s="87" t="s">
        <v>43</v>
      </c>
    </row>
    <row r="5" customFormat="false" ht="28.5" hidden="false" customHeight="false" outlineLevel="0" collapsed="false">
      <c r="A5" s="42" t="s">
        <v>47</v>
      </c>
      <c r="B5" s="88" t="n">
        <v>0.999</v>
      </c>
    </row>
    <row r="6" customFormat="false" ht="28.5" hidden="false" customHeight="false" outlineLevel="0" collapsed="false">
      <c r="A6" s="42" t="s">
        <v>184</v>
      </c>
      <c r="B6" s="89" t="n">
        <v>2.5</v>
      </c>
    </row>
    <row r="7" customFormat="false" ht="28.5" hidden="false" customHeight="false" outlineLevel="0" collapsed="false">
      <c r="A7" s="42" t="s">
        <v>185</v>
      </c>
      <c r="B7" s="90" t="n">
        <v>0.0005</v>
      </c>
    </row>
    <row r="9" customFormat="false" ht="42.75" hidden="false" customHeight="true" outlineLevel="0" collapsed="false">
      <c r="A9" s="45" t="s">
        <v>124</v>
      </c>
      <c r="B9" s="45" t="s">
        <v>77</v>
      </c>
      <c r="C9" s="45" t="s">
        <v>78</v>
      </c>
      <c r="D9" s="45" t="s">
        <v>79</v>
      </c>
      <c r="E9" s="45" t="s">
        <v>80</v>
      </c>
    </row>
    <row r="10" customFormat="false" ht="28.5" hidden="false" customHeight="false" outlineLevel="0" collapsed="false">
      <c r="A10" s="42" t="s">
        <v>44</v>
      </c>
      <c r="B10" s="91" t="n">
        <f aca="false">2_Portfolio_CVaR!B10</f>
        <v>50</v>
      </c>
      <c r="C10" s="91" t="n">
        <f aca="false">2_Portfolio_CVaR!B11</f>
        <v>80</v>
      </c>
      <c r="D10" s="91" t="n">
        <f aca="false">2_Portfolio_CVaR!B12</f>
        <v>20</v>
      </c>
      <c r="E10" s="91" t="n">
        <f aca="false">2_Portfolio_CVaR!B13</f>
        <v>50</v>
      </c>
    </row>
    <row r="11" customFormat="false" ht="28.5" hidden="false" customHeight="false" outlineLevel="0" collapsed="false">
      <c r="A11" s="42" t="s">
        <v>59</v>
      </c>
      <c r="B11" s="92" t="n">
        <f aca="false">MAX(2_Portfolio_CVaR!C10,$B$7)</f>
        <v>0.015</v>
      </c>
      <c r="C11" s="92" t="n">
        <f aca="false">MAX(2_Portfolio_CVaR!C11,$B$7)</f>
        <v>0.008</v>
      </c>
      <c r="D11" s="92" t="n">
        <f aca="false">MAX(2_Portfolio_CVaR!C12,$B$7)</f>
        <v>0.04</v>
      </c>
      <c r="E11" s="92" t="n">
        <f aca="false">MAX(2_Portfolio_CVaR!C13,$B$7)</f>
        <v>0.025</v>
      </c>
    </row>
    <row r="12" customFormat="false" ht="28.5" hidden="false" customHeight="false" outlineLevel="0" collapsed="false">
      <c r="A12" s="42" t="s">
        <v>46</v>
      </c>
      <c r="B12" s="55" t="n">
        <f aca="false">2_Portfolio_CVaR!D10</f>
        <v>0.4</v>
      </c>
      <c r="C12" s="55" t="n">
        <f aca="false">2_Portfolio_CVaR!D11</f>
        <v>0.5</v>
      </c>
      <c r="D12" s="55" t="n">
        <f aca="false">2_Portfolio_CVaR!D12</f>
        <v>0.7</v>
      </c>
      <c r="E12" s="55" t="n">
        <f aca="false">2_Portfolio_CVaR!D13</f>
        <v>0.35</v>
      </c>
    </row>
    <row r="13" customFormat="false" ht="28.5" hidden="false" customHeight="false" outlineLevel="0" collapsed="false">
      <c r="A13" s="42" t="s">
        <v>186</v>
      </c>
      <c r="B13" s="93" t="n">
        <f aca="false">0.12*(1-EXP(-50*B11))/(1-EXP(-50))+0.24*(1-(1-EXP(-50*B11))/(1-EXP(-50)))</f>
        <v>0.176683986328922</v>
      </c>
      <c r="C13" s="93" t="n">
        <f aca="false">0.12*(1-EXP(-50*C11))/(1-EXP(-50))+0.24*(1-(1-EXP(-50*C11))/(1-EXP(-50)))</f>
        <v>0.200438405524277</v>
      </c>
      <c r="D13" s="93" t="n">
        <f aca="false">0.12*(1-EXP(-50*D11))/(1-EXP(-50))+0.24*(1-(1-EXP(-50*D11))/(1-EXP(-50)))</f>
        <v>0.136240233988394</v>
      </c>
      <c r="E13" s="93" t="n">
        <f aca="false">0.12*(1-EXP(-50*E11))/(1-EXP(-50))+0.24*(1-(1-EXP(-50*E11))/(1-EXP(-50)))</f>
        <v>0.154380575623223</v>
      </c>
      <c r="G13" s="41" t="s">
        <v>187</v>
      </c>
    </row>
    <row r="14" customFormat="false" ht="28.5" hidden="false" customHeight="false" outlineLevel="0" collapsed="false">
      <c r="A14" s="42" t="s">
        <v>188</v>
      </c>
      <c r="B14" s="94" t="n">
        <f aca="false">NORMSDIST((NORMSINV(B11)+SQRT(B13)*NORMSINV($B$5))/SQRT(1-B13))</f>
        <v>0.168506652072074</v>
      </c>
      <c r="C14" s="94" t="n">
        <f aca="false">NORMSDIST((NORMSINV(C11)+SQRT(C13)*NORMSINV($B$5))/SQRT(1-C13))</f>
        <v>0.125741442083991</v>
      </c>
      <c r="D14" s="94" t="n">
        <f aca="false">NORMSDIST((NORMSINV(D11)+SQRT(D13)*NORMSINV($B$5))/SQRT(1-D13))</f>
        <v>0.255780229986909</v>
      </c>
      <c r="E14" s="94" t="n">
        <f aca="false">NORMSDIST((NORMSINV(E11)+SQRT(E13)*NORMSINV($B$5))/SQRT(1-E13))</f>
        <v>0.208684127653482</v>
      </c>
      <c r="G14" s="41" t="s">
        <v>189</v>
      </c>
    </row>
    <row r="15" customFormat="false" ht="28.5" hidden="false" customHeight="false" outlineLevel="0" collapsed="false">
      <c r="A15" s="42" t="s">
        <v>190</v>
      </c>
      <c r="B15" s="93" t="n">
        <f aca="false">(0.11852-0.05478*LN(B11))^2</f>
        <v>0.121507907758976</v>
      </c>
      <c r="C15" s="93" t="n">
        <f aca="false">(0.11852-0.05478*LN(C11))^2</f>
        <v>0.146700510547332</v>
      </c>
      <c r="D15" s="93" t="n">
        <f aca="false">(0.11852-0.05478*LN(D11))^2</f>
        <v>0.0869365329295997</v>
      </c>
      <c r="E15" s="93" t="n">
        <f aca="false">(0.11852-0.05478*LN(E11))^2</f>
        <v>0.102782318747602</v>
      </c>
    </row>
    <row r="16" customFormat="false" ht="28.5" hidden="false" customHeight="false" outlineLevel="0" collapsed="false">
      <c r="A16" s="42" t="s">
        <v>191</v>
      </c>
      <c r="B16" s="93" t="n">
        <f aca="false">(1+($B$6-2.5)*B15)/(1-1.5*B15)</f>
        <v>1.2228853627931</v>
      </c>
      <c r="C16" s="93" t="n">
        <f aca="false">(1+($B$6-2.5)*C15)/(1-1.5*C15)</f>
        <v>1.28213472900275</v>
      </c>
      <c r="D16" s="93" t="n">
        <f aca="false">(1+($B$6-2.5)*D15)/(1-1.5*D15)</f>
        <v>1.1499603485663</v>
      </c>
      <c r="E16" s="93" t="n">
        <f aca="false">(1+($B$6-2.5)*E15)/(1-1.5*E15)</f>
        <v>1.18227553065962</v>
      </c>
      <c r="G16" s="41" t="s">
        <v>192</v>
      </c>
    </row>
    <row r="17" customFormat="false" ht="28.5" hidden="false" customHeight="false" outlineLevel="0" collapsed="false">
      <c r="A17" s="42" t="s">
        <v>193</v>
      </c>
      <c r="B17" s="94" t="n">
        <f aca="false">B12*(B14-B11)*B16</f>
        <v>0.075088415164125</v>
      </c>
      <c r="C17" s="94" t="n">
        <f aca="false">C12*(C14-C11)*C16</f>
        <v>0.0754801959693756</v>
      </c>
      <c r="D17" s="94" t="n">
        <f aca="false">D12*(D14-D11)*D16</f>
        <v>0.173697095942624</v>
      </c>
      <c r="E17" s="94" t="n">
        <f aca="false">E12*(E14-E11)*E16</f>
        <v>0.0760078373233447</v>
      </c>
    </row>
    <row r="18" customFormat="false" ht="28.5" hidden="false" customHeight="false" outlineLevel="0" collapsed="false">
      <c r="A18" s="42" t="s">
        <v>194</v>
      </c>
      <c r="B18" s="47" t="n">
        <f aca="false">B17*B10</f>
        <v>3.75442075820625</v>
      </c>
      <c r="C18" s="47" t="n">
        <f aca="false">C17*C10</f>
        <v>6.03841567755005</v>
      </c>
      <c r="D18" s="47" t="n">
        <f aca="false">D17*D10</f>
        <v>3.47394191885248</v>
      </c>
      <c r="E18" s="47" t="n">
        <f aca="false">E17*E10</f>
        <v>3.80039186616723</v>
      </c>
    </row>
    <row r="19" customFormat="false" ht="28.5" hidden="false" customHeight="false" outlineLevel="0" collapsed="false">
      <c r="A19" s="42" t="s">
        <v>195</v>
      </c>
      <c r="B19" s="95" t="n">
        <f aca="false">12.5*B18</f>
        <v>46.9302594775781</v>
      </c>
      <c r="C19" s="95" t="n">
        <f aca="false">12.5*C18</f>
        <v>75.4801959693756</v>
      </c>
      <c r="D19" s="95" t="n">
        <f aca="false">12.5*D18</f>
        <v>43.424273985656</v>
      </c>
      <c r="E19" s="95" t="n">
        <f aca="false">12.5*E18</f>
        <v>47.5048983270904</v>
      </c>
    </row>
    <row r="20" customFormat="false" ht="28.5" hidden="false" customHeight="false" outlineLevel="0" collapsed="false">
      <c r="A20" s="42" t="s">
        <v>196</v>
      </c>
      <c r="B20" s="48" t="n">
        <f aca="false">B19/B10</f>
        <v>0.938605189551563</v>
      </c>
      <c r="C20" s="48" t="n">
        <f aca="false">C19/C10</f>
        <v>0.943502449617195</v>
      </c>
      <c r="D20" s="48" t="n">
        <f aca="false">D19/D10</f>
        <v>2.1712136992828</v>
      </c>
      <c r="E20" s="48" t="n">
        <f aca="false">E19/E10</f>
        <v>0.950097966541808</v>
      </c>
    </row>
    <row r="22" customFormat="false" ht="28.5" hidden="false" customHeight="false" outlineLevel="0" collapsed="false">
      <c r="A22" s="87" t="s">
        <v>197</v>
      </c>
    </row>
    <row r="23" customFormat="false" ht="28.5" hidden="false" customHeight="false" outlineLevel="0" collapsed="false">
      <c r="A23" s="42" t="s">
        <v>198</v>
      </c>
      <c r="B23" s="96" t="n">
        <f aca="false">SUM(B18:E18)</f>
        <v>17.067170220776</v>
      </c>
      <c r="G23" s="41" t="s">
        <v>199</v>
      </c>
    </row>
    <row r="24" customFormat="false" ht="28.5" hidden="false" customHeight="false" outlineLevel="0" collapsed="false">
      <c r="A24" s="42" t="s">
        <v>200</v>
      </c>
      <c r="B24" s="95" t="n">
        <f aca="false">SUM(B19:E19)</f>
        <v>213.3396277597</v>
      </c>
    </row>
    <row r="25" customFormat="false" ht="28.5" hidden="false" customHeight="false" outlineLevel="0" collapsed="false">
      <c r="A25" s="42" t="s">
        <v>201</v>
      </c>
      <c r="B25" s="43" t="n">
        <f aca="false">2_Portfolio_CVaR!B35</f>
        <v>23.5526692843283</v>
      </c>
      <c r="G25" s="41" t="s">
        <v>202</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legacyDrawing r:id="rId2"/>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4F81BD"/>
    <pageSetUpPr fitToPage="false"/>
  </sheetPr>
  <dimension ref="A1:I44"/>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B21" activeCellId="0" sqref="B21"/>
    </sheetView>
  </sheetViews>
  <sheetFormatPr defaultColWidth="8.66796875" defaultRowHeight="15" zeroHeight="false" outlineLevelRow="0" outlineLevelCol="0"/>
  <cols>
    <col collapsed="false" customWidth="true" hidden="false" outlineLevel="0" max="1" min="1" style="0" width="30"/>
    <col collapsed="false" customWidth="true" hidden="false" outlineLevel="0" max="9" min="2" style="0" width="13"/>
  </cols>
  <sheetData>
    <row r="1" customFormat="false" ht="18" hidden="false" customHeight="true" outlineLevel="0" collapsed="false">
      <c r="A1" s="1" t="s">
        <v>203</v>
      </c>
    </row>
    <row r="2" customFormat="false" ht="15" hidden="false" customHeight="false" outlineLevel="0" collapsed="false">
      <c r="A2" s="2" t="s">
        <v>204</v>
      </c>
    </row>
    <row r="4" customFormat="false" ht="15" hidden="false" customHeight="false" outlineLevel="0" collapsed="false">
      <c r="A4" s="7" t="s">
        <v>205</v>
      </c>
    </row>
    <row r="5" customFormat="false" ht="15" hidden="false" customHeight="false" outlineLevel="0" collapsed="false">
      <c r="A5" s="6" t="s">
        <v>206</v>
      </c>
      <c r="B5" s="97" t="n">
        <v>2</v>
      </c>
    </row>
    <row r="6" customFormat="false" ht="15" hidden="false" customHeight="false" outlineLevel="0" collapsed="false">
      <c r="A6" s="6" t="s">
        <v>207</v>
      </c>
      <c r="B6" s="76" t="n">
        <v>0.1</v>
      </c>
    </row>
    <row r="7" customFormat="false" ht="15" hidden="false" customHeight="false" outlineLevel="0" collapsed="false">
      <c r="A7" s="6" t="s">
        <v>208</v>
      </c>
      <c r="B7" s="77" t="n">
        <v>0.5</v>
      </c>
    </row>
    <row r="8" customFormat="false" ht="15" hidden="false" customHeight="false" outlineLevel="0" collapsed="false">
      <c r="A8" s="6" t="s">
        <v>209</v>
      </c>
      <c r="B8" s="98" t="n">
        <f aca="false">2_Portfolio_CVaR!B5</f>
        <v>0.25</v>
      </c>
    </row>
    <row r="10" customFormat="false" ht="30" hidden="false" customHeight="true" outlineLevel="0" collapsed="false">
      <c r="A10" s="3" t="s">
        <v>71</v>
      </c>
      <c r="B10" s="3" t="s">
        <v>210</v>
      </c>
      <c r="C10" s="3" t="s">
        <v>211</v>
      </c>
      <c r="D10" s="3" t="s">
        <v>212</v>
      </c>
      <c r="E10" s="3" t="s">
        <v>213</v>
      </c>
      <c r="F10" s="3" t="s">
        <v>214</v>
      </c>
      <c r="G10" s="3" t="s">
        <v>215</v>
      </c>
      <c r="H10" s="3" t="s">
        <v>216</v>
      </c>
      <c r="I10" s="3" t="s">
        <v>217</v>
      </c>
    </row>
    <row r="11" customFormat="false" ht="15" hidden="false" customHeight="false" outlineLevel="0" collapsed="false">
      <c r="A11" s="10" t="str">
        <f aca="false">2_Portfolio_CVaR!A10</f>
        <v>Asha Textiles</v>
      </c>
      <c r="B11" s="99" t="n">
        <f aca="false">2_Portfolio_CVaR!B10</f>
        <v>50</v>
      </c>
      <c r="C11" s="100" t="n">
        <f aca="false">2_Portfolio_CVaR!C10</f>
        <v>0.015</v>
      </c>
      <c r="D11" s="82" t="n">
        <f aca="false">2_Portfolio_CVaR!D10</f>
        <v>0.4</v>
      </c>
      <c r="E11" s="101" t="n">
        <f aca="false">2_Portfolio_CVaR!G10</f>
        <v>2.43104915622864</v>
      </c>
      <c r="F11" s="102" t="n">
        <f aca="false">MIN(C11*$B$5,1)</f>
        <v>0.03</v>
      </c>
      <c r="G11" s="81" t="n">
        <f aca="false">MIN(D11+$B$6,1)</f>
        <v>0.5</v>
      </c>
      <c r="H11" s="79" t="n">
        <f aca="false">B11*F11*G11</f>
        <v>0.75</v>
      </c>
      <c r="I11" s="79" t="n">
        <f aca="false">B11*G11*SQRT(F11*(1-F11))</f>
        <v>4.264680527308</v>
      </c>
    </row>
    <row r="12" customFormat="false" ht="15" hidden="false" customHeight="false" outlineLevel="0" collapsed="false">
      <c r="A12" s="10" t="str">
        <f aca="false">2_Portfolio_CVaR!A11</f>
        <v>Bhima Agro</v>
      </c>
      <c r="B12" s="99" t="n">
        <f aca="false">2_Portfolio_CVaR!B11</f>
        <v>80</v>
      </c>
      <c r="C12" s="100" t="n">
        <f aca="false">2_Portfolio_CVaR!C11</f>
        <v>0.008</v>
      </c>
      <c r="D12" s="82" t="n">
        <f aca="false">2_Portfolio_CVaR!D11</f>
        <v>0.5</v>
      </c>
      <c r="E12" s="101" t="n">
        <f aca="false">2_Portfolio_CVaR!G11</f>
        <v>3.56336919221121</v>
      </c>
      <c r="F12" s="102" t="n">
        <f aca="false">MIN(C12*$B$5,1)</f>
        <v>0.016</v>
      </c>
      <c r="G12" s="81" t="n">
        <f aca="false">MIN(D12+$B$6,1)</f>
        <v>0.6</v>
      </c>
      <c r="H12" s="79" t="n">
        <f aca="false">B12*F12*G12</f>
        <v>0.768</v>
      </c>
      <c r="I12" s="79" t="n">
        <f aca="false">B12*G12*SQRT(F12*(1-F12))</f>
        <v>6.02280466228152</v>
      </c>
    </row>
    <row r="13" customFormat="false" ht="15" hidden="false" customHeight="false" outlineLevel="0" collapsed="false">
      <c r="A13" s="10" t="str">
        <f aca="false">2_Portfolio_CVaR!A12</f>
        <v>Coastal Fisheries</v>
      </c>
      <c r="B13" s="99" t="n">
        <f aca="false">2_Portfolio_CVaR!B12</f>
        <v>20</v>
      </c>
      <c r="C13" s="100" t="n">
        <f aca="false">2_Portfolio_CVaR!C12</f>
        <v>0.04</v>
      </c>
      <c r="D13" s="82" t="n">
        <f aca="false">2_Portfolio_CVaR!D12</f>
        <v>0.7</v>
      </c>
      <c r="E13" s="101" t="n">
        <f aca="false">2_Portfolio_CVaR!G12</f>
        <v>2.74342851191716</v>
      </c>
      <c r="F13" s="102" t="n">
        <f aca="false">MIN(C13*$B$5,1)</f>
        <v>0.08</v>
      </c>
      <c r="G13" s="81" t="n">
        <f aca="false">MIN(D13+$B$6,1)</f>
        <v>0.8</v>
      </c>
      <c r="H13" s="79" t="n">
        <f aca="false">B13*F13*G13</f>
        <v>1.28</v>
      </c>
      <c r="I13" s="79" t="n">
        <f aca="false">B13*G13*SQRT(F13*(1-F13))</f>
        <v>4.34069118920017</v>
      </c>
    </row>
    <row r="14" customFormat="false" ht="15" hidden="false" customHeight="false" outlineLevel="0" collapsed="false">
      <c r="A14" s="10" t="str">
        <f aca="false">2_Portfolio_CVaR!A13</f>
        <v>Deccan Pharma</v>
      </c>
      <c r="B14" s="99" t="n">
        <f aca="false">2_Portfolio_CVaR!B13</f>
        <v>50</v>
      </c>
      <c r="C14" s="100" t="n">
        <f aca="false">2_Portfolio_CVaR!C13</f>
        <v>0.025</v>
      </c>
      <c r="D14" s="82" t="n">
        <f aca="false">2_Portfolio_CVaR!D13</f>
        <v>0.35</v>
      </c>
      <c r="E14" s="101" t="n">
        <f aca="false">2_Portfolio_CVaR!G13</f>
        <v>2.7321866242993</v>
      </c>
      <c r="F14" s="102" t="n">
        <f aca="false">MIN(C14*$B$5,1)</f>
        <v>0.05</v>
      </c>
      <c r="G14" s="81" t="n">
        <f aca="false">MIN(D14+$B$6,1)</f>
        <v>0.45</v>
      </c>
      <c r="H14" s="79" t="n">
        <f aca="false">B14*F14*G14</f>
        <v>1.125</v>
      </c>
      <c r="I14" s="79" t="n">
        <f aca="false">B14*G14*SQRT(F14*(1-F14))</f>
        <v>4.90376131148326</v>
      </c>
    </row>
    <row r="15" customFormat="false" ht="15" hidden="false" customHeight="false" outlineLevel="0" collapsed="false">
      <c r="A15" s="84" t="s">
        <v>117</v>
      </c>
      <c r="E15" s="103" t="n">
        <f aca="false">SUM(E11:E14)</f>
        <v>11.4700334846563</v>
      </c>
      <c r="H15" s="103" t="n">
        <f aca="false">SUM(H11:H14)</f>
        <v>3.923</v>
      </c>
      <c r="I15" s="103" t="n">
        <f aca="false">SUM(I11:I14)</f>
        <v>19.5319376902729</v>
      </c>
    </row>
    <row r="17" customFormat="false" ht="15" hidden="false" customHeight="false" outlineLevel="0" collapsed="false">
      <c r="A17" s="7" t="s">
        <v>218</v>
      </c>
    </row>
    <row r="18" customFormat="false" ht="30" hidden="false" customHeight="true" outlineLevel="0" collapsed="false">
      <c r="A18" s="3" t="s">
        <v>219</v>
      </c>
      <c r="B18" s="3" t="s">
        <v>220</v>
      </c>
      <c r="C18" s="3" t="s">
        <v>221</v>
      </c>
      <c r="D18" s="3" t="s">
        <v>222</v>
      </c>
    </row>
    <row r="19" customFormat="false" ht="15" hidden="false" customHeight="false" outlineLevel="0" collapsed="false">
      <c r="A19" s="6" t="s">
        <v>72</v>
      </c>
      <c r="B19" s="101" t="n">
        <f aca="false">2_Portfolio_CVaR!E14</f>
        <v>1.6175</v>
      </c>
      <c r="C19" s="79" t="n">
        <f aca="false">H15</f>
        <v>3.923</v>
      </c>
      <c r="D19" s="104" t="n">
        <f aca="false">C19/B19-1</f>
        <v>1.42534775888717</v>
      </c>
    </row>
    <row r="20" customFormat="false" ht="15" hidden="false" customHeight="false" outlineLevel="0" collapsed="false">
      <c r="A20" s="6" t="s">
        <v>108</v>
      </c>
      <c r="B20" s="101" t="n">
        <f aca="false">2_Portfolio_CVaR!B33</f>
        <v>7.62165007378876</v>
      </c>
      <c r="C20" s="79" t="n">
        <f aca="false">SQRT(SUMSQ(I11:I14)+B7*(I15^2-SUMSQ(I11:I14)))</f>
        <v>15.4733115546851</v>
      </c>
      <c r="D20" s="104" t="n">
        <f aca="false">C20/B20-1</f>
        <v>1.03017868898214</v>
      </c>
    </row>
    <row r="21" customFormat="false" ht="15" hidden="false" customHeight="false" outlineLevel="0" collapsed="false">
      <c r="A21" s="6" t="s">
        <v>223</v>
      </c>
      <c r="B21" s="101" t="n">
        <f aca="false">2_Portfolio_CVaR!B35</f>
        <v>23.5526692843283</v>
      </c>
      <c r="C21" s="101" t="n">
        <f aca="false">2_Portfolio_CVaR!B7*C20</f>
        <v>47.8161272496877</v>
      </c>
      <c r="D21" s="104" t="n">
        <f aca="false">C21/B21-1</f>
        <v>1.03017868898214</v>
      </c>
    </row>
    <row r="22" customFormat="false" ht="15" hidden="false" customHeight="false" outlineLevel="0" collapsed="false">
      <c r="A22" s="6" t="s">
        <v>224</v>
      </c>
      <c r="B22" s="79" t="n">
        <f aca="false">B19+B21</f>
        <v>25.1701692843283</v>
      </c>
      <c r="C22" s="79" t="n">
        <f aca="false">C19+C21</f>
        <v>51.7391272496877</v>
      </c>
      <c r="D22" s="104" t="n">
        <f aca="false">C22/B22-1</f>
        <v>1.05557327267965</v>
      </c>
    </row>
    <row r="24" customFormat="false" ht="15" hidden="false" customHeight="false" outlineLevel="0" collapsed="false">
      <c r="A24" s="12" t="s">
        <v>225</v>
      </c>
    </row>
    <row r="27" customFormat="false" ht="15" hidden="false" customHeight="false" outlineLevel="0" collapsed="false">
      <c r="A27" s="7" t="s">
        <v>226</v>
      </c>
    </row>
    <row r="28" customFormat="false" ht="15" hidden="false" customHeight="false" outlineLevel="0" collapsed="false">
      <c r="A28" s="6" t="s">
        <v>227</v>
      </c>
      <c r="B28" s="75" t="n">
        <v>0.02</v>
      </c>
    </row>
    <row r="29" customFormat="false" ht="15" hidden="false" customHeight="false" outlineLevel="0" collapsed="false">
      <c r="A29" s="6" t="s">
        <v>228</v>
      </c>
      <c r="B29" s="77" t="n">
        <v>0.15</v>
      </c>
    </row>
    <row r="31" customFormat="false" ht="30" hidden="false" customHeight="true" outlineLevel="0" collapsed="false">
      <c r="A31" s="3" t="s">
        <v>229</v>
      </c>
      <c r="B31" s="3" t="s">
        <v>230</v>
      </c>
      <c r="C31" s="3" t="s">
        <v>231</v>
      </c>
      <c r="D31" s="3" t="s">
        <v>232</v>
      </c>
    </row>
    <row r="32" customFormat="false" ht="15" hidden="false" customHeight="false" outlineLevel="0" collapsed="false">
      <c r="A32" s="105" t="n">
        <v>2</v>
      </c>
      <c r="B32" s="106" t="n">
        <f aca="false">NORMSDIST(A32)</f>
        <v>0.977249868051821</v>
      </c>
      <c r="C32" s="107" t="n">
        <f aca="false">1/B32</f>
        <v>1.02327974931686</v>
      </c>
      <c r="D32" s="102" t="n">
        <f aca="false">NORMSDIST((NORMSINV($B$28)-SQRT($B$29)*A32)/SQRT(1-$B$29))</f>
        <v>0.00107830724494225</v>
      </c>
    </row>
    <row r="33" customFormat="false" ht="15" hidden="false" customHeight="false" outlineLevel="0" collapsed="false">
      <c r="A33" s="105" t="n">
        <v>1</v>
      </c>
      <c r="B33" s="106" t="n">
        <f aca="false">NORMSDIST(A33)</f>
        <v>0.841344746068543</v>
      </c>
      <c r="C33" s="107" t="n">
        <f aca="false">1/B33</f>
        <v>1.18857341734506</v>
      </c>
      <c r="D33" s="102" t="n">
        <f aca="false">NORMSDIST((NORMSINV($B$28)-SQRT($B$29)*A33)/SQRT(1-$B$29))</f>
        <v>0.0040522203716071</v>
      </c>
    </row>
    <row r="34" customFormat="false" ht="15" hidden="false" customHeight="false" outlineLevel="0" collapsed="false">
      <c r="A34" s="105" t="n">
        <v>0</v>
      </c>
      <c r="B34" s="106" t="n">
        <f aca="false">NORMSDIST(A34)</f>
        <v>0.5</v>
      </c>
      <c r="C34" s="107" t="n">
        <f aca="false">1/B34</f>
        <v>2</v>
      </c>
      <c r="D34" s="102" t="n">
        <f aca="false">NORMSDIST((NORMSINV($B$28)-SQRT($B$29)*A34)/SQRT(1-$B$29))</f>
        <v>0.0129534849657455</v>
      </c>
    </row>
    <row r="35" customFormat="false" ht="15" hidden="false" customHeight="false" outlineLevel="0" collapsed="false">
      <c r="A35" s="105" t="n">
        <v>-0.5</v>
      </c>
      <c r="B35" s="106" t="n">
        <f aca="false">NORMSDIST(A35)</f>
        <v>0.308537538725987</v>
      </c>
      <c r="C35" s="107" t="n">
        <f aca="false">1/B35</f>
        <v>3.24109670456697</v>
      </c>
      <c r="D35" s="102" t="n">
        <f aca="false">NORMSDIST((NORMSINV($B$28)-SQRT($B$29)*A35)/SQRT(1-$B$29))</f>
        <v>0.0218184778558494</v>
      </c>
    </row>
    <row r="36" customFormat="false" ht="15" hidden="false" customHeight="false" outlineLevel="0" collapsed="false">
      <c r="A36" s="105" t="n">
        <v>-1</v>
      </c>
      <c r="B36" s="106" t="n">
        <f aca="false">NORMSDIST(A36)</f>
        <v>0.158655253931457</v>
      </c>
      <c r="C36" s="107" t="n">
        <f aca="false">1/B36</f>
        <v>6.30297437506876</v>
      </c>
      <c r="D36" s="102" t="n">
        <f aca="false">NORMSDIST((NORMSINV($B$28)-SQRT($B$29)*A36)/SQRT(1-$B$29))</f>
        <v>0.0353406638343807</v>
      </c>
    </row>
    <row r="37" customFormat="false" ht="15" hidden="false" customHeight="false" outlineLevel="0" collapsed="false">
      <c r="A37" s="105" t="n">
        <v>-1.5</v>
      </c>
      <c r="B37" s="106" t="n">
        <f aca="false">NORMSDIST(A37)</f>
        <v>0.066807201268858</v>
      </c>
      <c r="C37" s="107" t="n">
        <f aca="false">1/B37</f>
        <v>14.9684462304537</v>
      </c>
      <c r="D37" s="102" t="n">
        <f aca="false">NORMSDIST((NORMSINV($B$28)-SQRT($B$29)*A37)/SQRT(1-$B$29))</f>
        <v>0.0550796635842415</v>
      </c>
    </row>
    <row r="38" customFormat="false" ht="15" hidden="false" customHeight="false" outlineLevel="0" collapsed="false">
      <c r="A38" s="105" t="n">
        <v>-2</v>
      </c>
      <c r="B38" s="106" t="n">
        <f aca="false">NORMSDIST(A38)</f>
        <v>0.0227501319481792</v>
      </c>
      <c r="C38" s="107" t="n">
        <f aca="false">1/B38</f>
        <v>43.9557890159857</v>
      </c>
      <c r="D38" s="102" t="n">
        <f aca="false">NORMSDIST((NORMSINV($B$28)-SQRT($B$29)*A38)/SQRT(1-$B$29))</f>
        <v>0.0826545173606738</v>
      </c>
    </row>
    <row r="39" customFormat="false" ht="15" hidden="false" customHeight="false" outlineLevel="0" collapsed="false">
      <c r="A39" s="105" t="n">
        <v>-2.5</v>
      </c>
      <c r="B39" s="106" t="n">
        <f aca="false">NORMSDIST(A39)</f>
        <v>0.00620966532577613</v>
      </c>
      <c r="C39" s="107" t="n">
        <f aca="false">1/B39</f>
        <v>161.039274668963</v>
      </c>
      <c r="D39" s="102" t="n">
        <f aca="false">NORMSDIST((NORMSINV($B$28)-SQRT($B$29)*A39)/SQRT(1-$B$29))</f>
        <v>0.119519262642504</v>
      </c>
    </row>
    <row r="40" customFormat="false" ht="15" hidden="false" customHeight="false" outlineLevel="0" collapsed="false">
      <c r="A40" s="105" t="n">
        <v>-3.09</v>
      </c>
      <c r="B40" s="106" t="n">
        <f aca="false">NORMSDIST(A40)</f>
        <v>0.00100078247661401</v>
      </c>
      <c r="C40" s="107" t="n">
        <f aca="false">1/B40</f>
        <v>999.218135176928</v>
      </c>
      <c r="D40" s="102" t="n">
        <f aca="false">NORMSDIST((NORMSINV($B$28)-SQRT($B$29)*A40)/SQRT(1-$B$29))</f>
        <v>0.176303663618862</v>
      </c>
    </row>
    <row r="41" customFormat="false" ht="15" hidden="false" customHeight="false" outlineLevel="0" collapsed="false">
      <c r="A41" s="105" t="n">
        <v>-3.5</v>
      </c>
      <c r="B41" s="106" t="n">
        <f aca="false">NORMSDIST(A41)</f>
        <v>0.000232629079035525</v>
      </c>
      <c r="C41" s="107" t="n">
        <f aca="false">1/B41</f>
        <v>4298.68872862317</v>
      </c>
      <c r="D41" s="102" t="n">
        <f aca="false">NORMSDIST((NORMSINV($B$28)-SQRT($B$29)*A41)/SQRT(1-$B$29))</f>
        <v>0.224432269613892</v>
      </c>
    </row>
    <row r="42" customFormat="false" ht="15" hidden="false" customHeight="false" outlineLevel="0" collapsed="false">
      <c r="A42" s="105" t="n">
        <v>-4</v>
      </c>
      <c r="B42" s="106" t="n">
        <f aca="false">NORMSDIST(A42)</f>
        <v>3.16712418331199E-005</v>
      </c>
      <c r="C42" s="107" t="n">
        <f aca="false">1/B42</f>
        <v>31574.385534648</v>
      </c>
      <c r="D42" s="102" t="n">
        <f aca="false">NORMSDIST((NORMSINV($B$28)-SQRT($B$29)*A42)/SQRT(1-$B$29))</f>
        <v>0.292097533578154</v>
      </c>
    </row>
    <row r="44" customFormat="false" ht="15" hidden="false" customHeight="false" outlineLevel="0" collapsed="false">
      <c r="A44" s="12" t="s">
        <v>233</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drawing r:id="rId1"/>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4F81BD"/>
    <pageSetUpPr fitToPage="false"/>
  </sheetPr>
  <dimension ref="A1:S5008"/>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0" ySplit="8" topLeftCell="A9" activePane="bottomLeft" state="frozen"/>
      <selection pane="topLeft" activeCell="A1" activeCellId="0" sqref="A1"/>
      <selection pane="bottomLeft" activeCell="E34" activeCellId="0" sqref="E34"/>
    </sheetView>
  </sheetViews>
  <sheetFormatPr defaultColWidth="8.66796875" defaultRowHeight="15" zeroHeight="false" outlineLevelRow="0" outlineLevelCol="0"/>
  <cols>
    <col collapsed="false" customWidth="true" hidden="false" outlineLevel="0" max="1" min="1" style="0" width="30"/>
    <col collapsed="false" customWidth="true" hidden="false" outlineLevel="0" max="6" min="2" style="0" width="13"/>
    <col collapsed="false" customWidth="true" hidden="false" outlineLevel="0" max="7" min="7" style="0" width="4"/>
    <col collapsed="false" customWidth="true" hidden="false" outlineLevel="0" max="8" min="8" style="0" width="9"/>
    <col collapsed="false" customWidth="true" hidden="false" outlineLevel="0" max="13" min="9" style="0" width="10"/>
    <col collapsed="false" customWidth="true" hidden="false" outlineLevel="0" max="17" min="14" style="0" width="8"/>
    <col collapsed="false" customWidth="true" hidden="false" outlineLevel="0" max="18" min="18" style="0" width="11"/>
  </cols>
  <sheetData>
    <row r="1" customFormat="false" ht="18" hidden="false" customHeight="true" outlineLevel="0" collapsed="false">
      <c r="A1" s="1" t="s">
        <v>234</v>
      </c>
    </row>
    <row r="2" customFormat="false" ht="15" hidden="false" customHeight="false" outlineLevel="0" collapsed="false">
      <c r="A2" s="2" t="s">
        <v>235</v>
      </c>
    </row>
    <row r="4" customFormat="false" ht="15" hidden="false" customHeight="false" outlineLevel="0" collapsed="false">
      <c r="A4" s="7" t="s">
        <v>43</v>
      </c>
    </row>
    <row r="5" customFormat="false" ht="15" hidden="false" customHeight="false" outlineLevel="0" collapsed="false">
      <c r="A5" s="6" t="s">
        <v>228</v>
      </c>
      <c r="B5" s="77" t="n">
        <v>0.2</v>
      </c>
    </row>
    <row r="7" customFormat="false" ht="30" hidden="false" customHeight="true" outlineLevel="0" collapsed="false">
      <c r="A7" s="3" t="s">
        <v>71</v>
      </c>
      <c r="B7" s="3" t="s">
        <v>59</v>
      </c>
      <c r="C7" s="3" t="s">
        <v>236</v>
      </c>
      <c r="D7" s="3" t="s">
        <v>237</v>
      </c>
      <c r="E7" s="3" t="s">
        <v>238</v>
      </c>
      <c r="H7" s="7" t="s">
        <v>239</v>
      </c>
    </row>
    <row r="8" customFormat="false" ht="30" hidden="false" customHeight="true" outlineLevel="0" collapsed="false">
      <c r="A8" s="10" t="str">
        <f aca="false">2_Portfolio_CVaR!A10</f>
        <v>Asha Textiles</v>
      </c>
      <c r="B8" s="100" t="n">
        <f aca="false">2_Portfolio_CVaR!C10</f>
        <v>0.015</v>
      </c>
      <c r="C8" s="83" t="n">
        <f aca="false">NORMSINV(B8)</f>
        <v>-2.17009037758456</v>
      </c>
      <c r="D8" s="99" t="n">
        <f aca="false">2_Portfolio_CVaR!B10*2_Portfolio_CVaR!D10</f>
        <v>20</v>
      </c>
      <c r="E8" s="102" t="n">
        <f aca="false">AVERAGE(N9:N5008)</f>
        <v>0.0134</v>
      </c>
      <c r="H8" s="3" t="s">
        <v>240</v>
      </c>
      <c r="I8" s="3" t="s">
        <v>241</v>
      </c>
      <c r="J8" s="3" t="s">
        <v>242</v>
      </c>
      <c r="K8" s="3" t="s">
        <v>243</v>
      </c>
      <c r="L8" s="3" t="s">
        <v>244</v>
      </c>
      <c r="M8" s="3" t="s">
        <v>245</v>
      </c>
      <c r="N8" s="3" t="s">
        <v>246</v>
      </c>
      <c r="O8" s="3" t="s">
        <v>247</v>
      </c>
      <c r="P8" s="3" t="s">
        <v>248</v>
      </c>
      <c r="Q8" s="3" t="s">
        <v>249</v>
      </c>
      <c r="R8" s="3" t="s">
        <v>250</v>
      </c>
      <c r="S8" s="3" t="s">
        <v>251</v>
      </c>
    </row>
    <row r="9" customFormat="false" ht="15" hidden="false" customHeight="false" outlineLevel="0" collapsed="false">
      <c r="A9" s="10" t="str">
        <f aca="false">2_Portfolio_CVaR!A11</f>
        <v>Bhima Agro</v>
      </c>
      <c r="B9" s="100" t="n">
        <f aca="false">2_Portfolio_CVaR!C11</f>
        <v>0.008</v>
      </c>
      <c r="C9" s="83" t="n">
        <f aca="false">NORMSINV(B9)</f>
        <v>-2.40891554581546</v>
      </c>
      <c r="D9" s="99" t="n">
        <f aca="false">2_Portfolio_CVaR!B11*2_Portfolio_CVaR!D11</f>
        <v>40</v>
      </c>
      <c r="E9" s="102" t="n">
        <f aca="false">AVERAGE(O9:O5008)</f>
        <v>0.0076</v>
      </c>
      <c r="H9" s="108" t="n">
        <v>1</v>
      </c>
      <c r="I9" s="109" t="n">
        <v>-0.0068</v>
      </c>
      <c r="J9" s="109" t="n">
        <v>1.0461</v>
      </c>
      <c r="K9" s="109" t="n">
        <v>0.7416</v>
      </c>
      <c r="L9" s="109" t="n">
        <v>0.724</v>
      </c>
      <c r="M9" s="109" t="n">
        <v>1.6188</v>
      </c>
      <c r="N9" s="108" t="n">
        <f aca="false">IF(SQRT($B$5)*$I9+SQRT(1-$B$5)*J9&lt;$C$8,1,0)</f>
        <v>0</v>
      </c>
      <c r="O9" s="108" t="n">
        <f aca="false">IF(SQRT($B$5)*$I9+SQRT(1-$B$5)*K9&lt;$C$9,1,0)</f>
        <v>0</v>
      </c>
      <c r="P9" s="108" t="n">
        <f aca="false">IF(SQRT($B$5)*$I9+SQRT(1-$B$5)*L9&lt;$C$10,1,0)</f>
        <v>0</v>
      </c>
      <c r="Q9" s="108" t="n">
        <f aca="false">IF(SQRT($B$5)*$I9+SQRT(1-$B$5)*M9&lt;$C$11,1,0)</f>
        <v>0</v>
      </c>
      <c r="R9" s="110" t="n">
        <f aca="false">N9*$D$8+O9*$D$9+P9*$D$10+Q9*$D$11</f>
        <v>0</v>
      </c>
      <c r="S9" s="108" t="n">
        <f aca="false">SUM(N9:Q9)</f>
        <v>0</v>
      </c>
    </row>
    <row r="10" customFormat="false" ht="15" hidden="false" customHeight="false" outlineLevel="0" collapsed="false">
      <c r="A10" s="10" t="str">
        <f aca="false">2_Portfolio_CVaR!A12</f>
        <v>Coastal Fisheries</v>
      </c>
      <c r="B10" s="100" t="n">
        <f aca="false">2_Portfolio_CVaR!C12</f>
        <v>0.04</v>
      </c>
      <c r="C10" s="83" t="n">
        <f aca="false">NORMSINV(B10)</f>
        <v>-1.75068607125217</v>
      </c>
      <c r="D10" s="99" t="n">
        <f aca="false">2_Portfolio_CVaR!B12*2_Portfolio_CVaR!D12</f>
        <v>14</v>
      </c>
      <c r="E10" s="102" t="n">
        <f aca="false">AVERAGE(P9:P5008)</f>
        <v>0.037</v>
      </c>
      <c r="H10" s="108" t="n">
        <v>2</v>
      </c>
      <c r="I10" s="109" t="n">
        <v>-1.2056</v>
      </c>
      <c r="J10" s="109" t="n">
        <v>-0.627</v>
      </c>
      <c r="K10" s="109" t="n">
        <v>-1.3207</v>
      </c>
      <c r="L10" s="109" t="n">
        <v>-0.1078</v>
      </c>
      <c r="M10" s="109" t="n">
        <v>0.9988</v>
      </c>
      <c r="N10" s="108" t="n">
        <f aca="false">IF(SQRT($B$5)*$I10+SQRT(1-$B$5)*J10&lt;$C$8,1,0)</f>
        <v>0</v>
      </c>
      <c r="O10" s="108" t="n">
        <f aca="false">IF(SQRT($B$5)*$I10+SQRT(1-$B$5)*K10&lt;$C$9,1,0)</f>
        <v>0</v>
      </c>
      <c r="P10" s="108" t="n">
        <f aca="false">IF(SQRT($B$5)*$I10+SQRT(1-$B$5)*L10&lt;$C$10,1,0)</f>
        <v>0</v>
      </c>
      <c r="Q10" s="108" t="n">
        <f aca="false">IF(SQRT($B$5)*$I10+SQRT(1-$B$5)*M10&lt;$C$11,1,0)</f>
        <v>0</v>
      </c>
      <c r="R10" s="110" t="n">
        <f aca="false">N10*$D$8+O10*$D$9+P10*$D$10+Q10*$D$11</f>
        <v>0</v>
      </c>
      <c r="S10" s="108" t="n">
        <f aca="false">SUM(N10:Q10)</f>
        <v>0</v>
      </c>
    </row>
    <row r="11" customFormat="false" ht="15" hidden="false" customHeight="false" outlineLevel="0" collapsed="false">
      <c r="A11" s="10" t="str">
        <f aca="false">2_Portfolio_CVaR!A13</f>
        <v>Deccan Pharma</v>
      </c>
      <c r="B11" s="100" t="n">
        <f aca="false">2_Portfolio_CVaR!C13</f>
        <v>0.025</v>
      </c>
      <c r="C11" s="83" t="n">
        <f aca="false">NORMSINV(B11)</f>
        <v>-1.95996398454005</v>
      </c>
      <c r="D11" s="99" t="n">
        <f aca="false">2_Portfolio_CVaR!B13*2_Portfolio_CVaR!D13</f>
        <v>17.5</v>
      </c>
      <c r="E11" s="102" t="n">
        <f aca="false">AVERAGE(Q9:Q5008)</f>
        <v>0.0282</v>
      </c>
      <c r="H11" s="108" t="n">
        <v>3</v>
      </c>
      <c r="I11" s="109" t="n">
        <v>-0.0219</v>
      </c>
      <c r="J11" s="109" t="n">
        <v>0.4959</v>
      </c>
      <c r="K11" s="109" t="n">
        <v>-1.9108</v>
      </c>
      <c r="L11" s="109" t="n">
        <v>0.1471</v>
      </c>
      <c r="M11" s="109" t="n">
        <v>-0.9069</v>
      </c>
      <c r="N11" s="108" t="n">
        <f aca="false">IF(SQRT($B$5)*$I11+SQRT(1-$B$5)*J11&lt;$C$8,1,0)</f>
        <v>0</v>
      </c>
      <c r="O11" s="108" t="n">
        <f aca="false">IF(SQRT($B$5)*$I11+SQRT(1-$B$5)*K11&lt;$C$9,1,0)</f>
        <v>0</v>
      </c>
      <c r="P11" s="108" t="n">
        <f aca="false">IF(SQRT($B$5)*$I11+SQRT(1-$B$5)*L11&lt;$C$10,1,0)</f>
        <v>0</v>
      </c>
      <c r="Q11" s="108" t="n">
        <f aca="false">IF(SQRT($B$5)*$I11+SQRT(1-$B$5)*M11&lt;$C$11,1,0)</f>
        <v>0</v>
      </c>
      <c r="R11" s="110" t="n">
        <f aca="false">N11*$D$8+O11*$D$9+P11*$D$10+Q11*$D$11</f>
        <v>0</v>
      </c>
      <c r="S11" s="108" t="n">
        <f aca="false">SUM(N11:Q11)</f>
        <v>0</v>
      </c>
    </row>
    <row r="12" customFormat="false" ht="15" hidden="false" customHeight="false" outlineLevel="0" collapsed="false">
      <c r="H12" s="108" t="n">
        <v>4</v>
      </c>
      <c r="I12" s="109" t="n">
        <v>1.7754</v>
      </c>
      <c r="J12" s="109" t="n">
        <v>0.8868</v>
      </c>
      <c r="K12" s="109" t="n">
        <v>0.9493</v>
      </c>
      <c r="L12" s="109" t="n">
        <v>-0.0579</v>
      </c>
      <c r="M12" s="109" t="n">
        <v>0.6129</v>
      </c>
      <c r="N12" s="108" t="n">
        <f aca="false">IF(SQRT($B$5)*$I12+SQRT(1-$B$5)*J12&lt;$C$8,1,0)</f>
        <v>0</v>
      </c>
      <c r="O12" s="108" t="n">
        <f aca="false">IF(SQRT($B$5)*$I12+SQRT(1-$B$5)*K12&lt;$C$9,1,0)</f>
        <v>0</v>
      </c>
      <c r="P12" s="108" t="n">
        <f aca="false">IF(SQRT($B$5)*$I12+SQRT(1-$B$5)*L12&lt;$C$10,1,0)</f>
        <v>0</v>
      </c>
      <c r="Q12" s="108" t="n">
        <f aca="false">IF(SQRT($B$5)*$I12+SQRT(1-$B$5)*M12&lt;$C$11,1,0)</f>
        <v>0</v>
      </c>
      <c r="R12" s="110" t="n">
        <f aca="false">N12*$D$8+O12*$D$9+P12*$D$10+Q12*$D$11</f>
        <v>0</v>
      </c>
      <c r="S12" s="108" t="n">
        <f aca="false">SUM(N12:Q12)</f>
        <v>0</v>
      </c>
    </row>
    <row r="13" customFormat="false" ht="15" hidden="false" customHeight="false" outlineLevel="0" collapsed="false">
      <c r="A13" s="7" t="s">
        <v>252</v>
      </c>
      <c r="H13" s="108" t="n">
        <v>5</v>
      </c>
      <c r="I13" s="109" t="n">
        <v>0.6579</v>
      </c>
      <c r="J13" s="109" t="n">
        <v>-0.3444</v>
      </c>
      <c r="K13" s="109" t="n">
        <v>-0.4974</v>
      </c>
      <c r="L13" s="109" t="n">
        <v>-0.1148</v>
      </c>
      <c r="M13" s="109" t="n">
        <v>-0.6055</v>
      </c>
      <c r="N13" s="108" t="n">
        <f aca="false">IF(SQRT($B$5)*$I13+SQRT(1-$B$5)*J13&lt;$C$8,1,0)</f>
        <v>0</v>
      </c>
      <c r="O13" s="108" t="n">
        <f aca="false">IF(SQRT($B$5)*$I13+SQRT(1-$B$5)*K13&lt;$C$9,1,0)</f>
        <v>0</v>
      </c>
      <c r="P13" s="108" t="n">
        <f aca="false">IF(SQRT($B$5)*$I13+SQRT(1-$B$5)*L13&lt;$C$10,1,0)</f>
        <v>0</v>
      </c>
      <c r="Q13" s="108" t="n">
        <f aca="false">IF(SQRT($B$5)*$I13+SQRT(1-$B$5)*M13&lt;$C$11,1,0)</f>
        <v>0</v>
      </c>
      <c r="R13" s="110" t="n">
        <f aca="false">N13*$D$8+O13*$D$9+P13*$D$10+Q13*$D$11</f>
        <v>0</v>
      </c>
      <c r="S13" s="108" t="n">
        <f aca="false">SUM(N13:Q13)</f>
        <v>0</v>
      </c>
    </row>
    <row r="14" customFormat="false" ht="15" hidden="false" customHeight="false" outlineLevel="0" collapsed="false">
      <c r="A14" s="6" t="s">
        <v>253</v>
      </c>
      <c r="B14" s="79" t="n">
        <f aca="false">AVERAGE(R9:R5008)</f>
        <v>1.5835</v>
      </c>
      <c r="H14" s="108" t="n">
        <v>6</v>
      </c>
      <c r="I14" s="109" t="n">
        <v>-0.5943</v>
      </c>
      <c r="J14" s="109" t="n">
        <v>-0.2834</v>
      </c>
      <c r="K14" s="109" t="n">
        <v>-0.7284</v>
      </c>
      <c r="L14" s="109" t="n">
        <v>0.7663</v>
      </c>
      <c r="M14" s="109" t="n">
        <v>-1.5961</v>
      </c>
      <c r="N14" s="108" t="n">
        <f aca="false">IF(SQRT($B$5)*$I14+SQRT(1-$B$5)*J14&lt;$C$8,1,0)</f>
        <v>0</v>
      </c>
      <c r="O14" s="108" t="n">
        <f aca="false">IF(SQRT($B$5)*$I14+SQRT(1-$B$5)*K14&lt;$C$9,1,0)</f>
        <v>0</v>
      </c>
      <c r="P14" s="108" t="n">
        <f aca="false">IF(SQRT($B$5)*$I14+SQRT(1-$B$5)*L14&lt;$C$10,1,0)</f>
        <v>0</v>
      </c>
      <c r="Q14" s="108" t="n">
        <f aca="false">IF(SQRT($B$5)*$I14+SQRT(1-$B$5)*M14&lt;$C$11,1,0)</f>
        <v>0</v>
      </c>
      <c r="R14" s="110" t="n">
        <f aca="false">N14*$D$8+O14*$D$9+P14*$D$10+Q14*$D$11</f>
        <v>0</v>
      </c>
      <c r="S14" s="108" t="n">
        <f aca="false">SUM(N14:Q14)</f>
        <v>0</v>
      </c>
    </row>
    <row r="15" customFormat="false" ht="15" hidden="false" customHeight="false" outlineLevel="0" collapsed="false">
      <c r="A15" s="6" t="s">
        <v>254</v>
      </c>
      <c r="B15" s="101" t="n">
        <f aca="false">2_Portfolio_CVaR!E14</f>
        <v>1.6175</v>
      </c>
      <c r="H15" s="108" t="n">
        <v>7</v>
      </c>
      <c r="I15" s="109" t="n">
        <v>0.8236</v>
      </c>
      <c r="J15" s="109" t="n">
        <v>-0.6256</v>
      </c>
      <c r="K15" s="109" t="n">
        <v>-0.5459</v>
      </c>
      <c r="L15" s="109" t="n">
        <v>-1.3508</v>
      </c>
      <c r="M15" s="109" t="n">
        <v>-0.1442</v>
      </c>
      <c r="N15" s="108" t="n">
        <f aca="false">IF(SQRT($B$5)*$I15+SQRT(1-$B$5)*J15&lt;$C$8,1,0)</f>
        <v>0</v>
      </c>
      <c r="O15" s="108" t="n">
        <f aca="false">IF(SQRT($B$5)*$I15+SQRT(1-$B$5)*K15&lt;$C$9,1,0)</f>
        <v>0</v>
      </c>
      <c r="P15" s="108" t="n">
        <f aca="false">IF(SQRT($B$5)*$I15+SQRT(1-$B$5)*L15&lt;$C$10,1,0)</f>
        <v>0</v>
      </c>
      <c r="Q15" s="108" t="n">
        <f aca="false">IF(SQRT($B$5)*$I15+SQRT(1-$B$5)*M15&lt;$C$11,1,0)</f>
        <v>0</v>
      </c>
      <c r="R15" s="110" t="n">
        <f aca="false">N15*$D$8+O15*$D$9+P15*$D$10+Q15*$D$11</f>
        <v>0</v>
      </c>
      <c r="S15" s="108" t="n">
        <f aca="false">SUM(N15:Q15)</f>
        <v>0</v>
      </c>
    </row>
    <row r="16" customFormat="false" ht="15" hidden="false" customHeight="false" outlineLevel="0" collapsed="false">
      <c r="A16" s="6" t="s">
        <v>255</v>
      </c>
      <c r="B16" s="79" t="n">
        <f aca="false">STDEV(R9:R5008)</f>
        <v>6.00266475382633</v>
      </c>
      <c r="H16" s="108" t="n">
        <v>8</v>
      </c>
      <c r="I16" s="109" t="n">
        <v>-0.2477</v>
      </c>
      <c r="J16" s="109" t="n">
        <v>0.1915</v>
      </c>
      <c r="K16" s="109" t="n">
        <v>-0.5338</v>
      </c>
      <c r="L16" s="109" t="n">
        <v>0.0938</v>
      </c>
      <c r="M16" s="109" t="n">
        <v>1.8197</v>
      </c>
      <c r="N16" s="108" t="n">
        <f aca="false">IF(SQRT($B$5)*$I16+SQRT(1-$B$5)*J16&lt;$C$8,1,0)</f>
        <v>0</v>
      </c>
      <c r="O16" s="108" t="n">
        <f aca="false">IF(SQRT($B$5)*$I16+SQRT(1-$B$5)*K16&lt;$C$9,1,0)</f>
        <v>0</v>
      </c>
      <c r="P16" s="108" t="n">
        <f aca="false">IF(SQRT($B$5)*$I16+SQRT(1-$B$5)*L16&lt;$C$10,1,0)</f>
        <v>0</v>
      </c>
      <c r="Q16" s="108" t="n">
        <f aca="false">IF(SQRT($B$5)*$I16+SQRT(1-$B$5)*M16&lt;$C$11,1,0)</f>
        <v>0</v>
      </c>
      <c r="R16" s="110" t="n">
        <f aca="false">N16*$D$8+O16*$D$9+P16*$D$10+Q16*$D$11</f>
        <v>0</v>
      </c>
      <c r="S16" s="108" t="n">
        <f aca="false">SUM(N16:Q16)</f>
        <v>0</v>
      </c>
    </row>
    <row r="17" customFormat="false" ht="15" hidden="false" customHeight="false" outlineLevel="0" collapsed="false">
      <c r="A17" s="6" t="s">
        <v>256</v>
      </c>
      <c r="B17" s="81" t="n">
        <f aca="false">COUNTIF(R9:R5008,"&gt;0")/5000</f>
        <v>0.079</v>
      </c>
      <c r="C17" s="12" t="s">
        <v>257</v>
      </c>
      <c r="H17" s="108" t="n">
        <v>9</v>
      </c>
      <c r="I17" s="109" t="n">
        <v>0.409</v>
      </c>
      <c r="J17" s="109" t="n">
        <v>-0.5737</v>
      </c>
      <c r="K17" s="109" t="n">
        <v>0.9531</v>
      </c>
      <c r="L17" s="109" t="n">
        <v>-0.1288</v>
      </c>
      <c r="M17" s="109" t="n">
        <v>0.5939</v>
      </c>
      <c r="N17" s="108" t="n">
        <f aca="false">IF(SQRT($B$5)*$I17+SQRT(1-$B$5)*J17&lt;$C$8,1,0)</f>
        <v>0</v>
      </c>
      <c r="O17" s="108" t="n">
        <f aca="false">IF(SQRT($B$5)*$I17+SQRT(1-$B$5)*K17&lt;$C$9,1,0)</f>
        <v>0</v>
      </c>
      <c r="P17" s="108" t="n">
        <f aca="false">IF(SQRT($B$5)*$I17+SQRT(1-$B$5)*L17&lt;$C$10,1,0)</f>
        <v>0</v>
      </c>
      <c r="Q17" s="108" t="n">
        <f aca="false">IF(SQRT($B$5)*$I17+SQRT(1-$B$5)*M17&lt;$C$11,1,0)</f>
        <v>0</v>
      </c>
      <c r="R17" s="110" t="n">
        <f aca="false">N17*$D$8+O17*$D$9+P17*$D$10+Q17*$D$11</f>
        <v>0</v>
      </c>
      <c r="S17" s="108" t="n">
        <f aca="false">SUM(N17:Q17)</f>
        <v>0</v>
      </c>
    </row>
    <row r="18" customFormat="false" ht="15" hidden="false" customHeight="false" outlineLevel="0" collapsed="false">
      <c r="A18" s="6" t="s">
        <v>258</v>
      </c>
      <c r="B18" s="79" t="n">
        <f aca="false">PERCENTILE(R9:R5008,0.99)</f>
        <v>34</v>
      </c>
      <c r="H18" s="108" t="n">
        <v>10</v>
      </c>
      <c r="I18" s="109" t="n">
        <v>0.6127</v>
      </c>
      <c r="J18" s="109" t="n">
        <v>-0.3911</v>
      </c>
      <c r="K18" s="109" t="n">
        <v>-1.9303</v>
      </c>
      <c r="L18" s="109" t="n">
        <v>-0.3477</v>
      </c>
      <c r="M18" s="109" t="n">
        <v>0.5515</v>
      </c>
      <c r="N18" s="108" t="n">
        <f aca="false">IF(SQRT($B$5)*$I18+SQRT(1-$B$5)*J18&lt;$C$8,1,0)</f>
        <v>0</v>
      </c>
      <c r="O18" s="108" t="n">
        <f aca="false">IF(SQRT($B$5)*$I18+SQRT(1-$B$5)*K18&lt;$C$9,1,0)</f>
        <v>0</v>
      </c>
      <c r="P18" s="108" t="n">
        <f aca="false">IF(SQRT($B$5)*$I18+SQRT(1-$B$5)*L18&lt;$C$10,1,0)</f>
        <v>0</v>
      </c>
      <c r="Q18" s="108" t="n">
        <f aca="false">IF(SQRT($B$5)*$I18+SQRT(1-$B$5)*M18&lt;$C$11,1,0)</f>
        <v>0</v>
      </c>
      <c r="R18" s="110" t="n">
        <f aca="false">N18*$D$8+O18*$D$9+P18*$D$10+Q18*$D$11</f>
        <v>0</v>
      </c>
      <c r="S18" s="108" t="n">
        <f aca="false">SUM(N18:Q18)</f>
        <v>0</v>
      </c>
    </row>
    <row r="19" customFormat="false" ht="15" hidden="false" customHeight="false" outlineLevel="0" collapsed="false">
      <c r="A19" s="6" t="s">
        <v>259</v>
      </c>
      <c r="B19" s="79" t="n">
        <f aca="false">PERCENTILE(R9:R5008,0.999)</f>
        <v>40.0140000000029</v>
      </c>
      <c r="H19" s="108" t="n">
        <v>11</v>
      </c>
      <c r="I19" s="109" t="n">
        <v>-0.3801</v>
      </c>
      <c r="J19" s="109" t="n">
        <v>0.439</v>
      </c>
      <c r="K19" s="109" t="n">
        <v>0.9795</v>
      </c>
      <c r="L19" s="109" t="n">
        <v>-0.5441</v>
      </c>
      <c r="M19" s="109" t="n">
        <v>1.2314</v>
      </c>
      <c r="N19" s="108" t="n">
        <f aca="false">IF(SQRT($B$5)*$I19+SQRT(1-$B$5)*J19&lt;$C$8,1,0)</f>
        <v>0</v>
      </c>
      <c r="O19" s="108" t="n">
        <f aca="false">IF(SQRT($B$5)*$I19+SQRT(1-$B$5)*K19&lt;$C$9,1,0)</f>
        <v>0</v>
      </c>
      <c r="P19" s="108" t="n">
        <f aca="false">IF(SQRT($B$5)*$I19+SQRT(1-$B$5)*L19&lt;$C$10,1,0)</f>
        <v>0</v>
      </c>
      <c r="Q19" s="108" t="n">
        <f aca="false">IF(SQRT($B$5)*$I19+SQRT(1-$B$5)*M19&lt;$C$11,1,0)</f>
        <v>0</v>
      </c>
      <c r="R19" s="110" t="n">
        <f aca="false">N19*$D$8+O19*$D$9+P19*$D$10+Q19*$D$11</f>
        <v>0</v>
      </c>
      <c r="S19" s="108" t="n">
        <f aca="false">SUM(N19:Q19)</f>
        <v>0</v>
      </c>
    </row>
    <row r="20" customFormat="false" ht="15" hidden="false" customHeight="false" outlineLevel="0" collapsed="false">
      <c r="A20" s="6" t="s">
        <v>260</v>
      </c>
      <c r="B20" s="79" t="n">
        <f aca="false">B19-B14</f>
        <v>38.4305000000029</v>
      </c>
      <c r="C20" s="12" t="s">
        <v>261</v>
      </c>
      <c r="H20" s="108" t="n">
        <v>12</v>
      </c>
      <c r="I20" s="109" t="n">
        <v>1.6218</v>
      </c>
      <c r="J20" s="109" t="n">
        <v>1.079</v>
      </c>
      <c r="K20" s="109" t="n">
        <v>1.1655</v>
      </c>
      <c r="L20" s="109" t="n">
        <v>1.0968</v>
      </c>
      <c r="M20" s="109" t="n">
        <v>2.2545</v>
      </c>
      <c r="N20" s="108" t="n">
        <f aca="false">IF(SQRT($B$5)*$I20+SQRT(1-$B$5)*J20&lt;$C$8,1,0)</f>
        <v>0</v>
      </c>
      <c r="O20" s="108" t="n">
        <f aca="false">IF(SQRT($B$5)*$I20+SQRT(1-$B$5)*K20&lt;$C$9,1,0)</f>
        <v>0</v>
      </c>
      <c r="P20" s="108" t="n">
        <f aca="false">IF(SQRT($B$5)*$I20+SQRT(1-$B$5)*L20&lt;$C$10,1,0)</f>
        <v>0</v>
      </c>
      <c r="Q20" s="108" t="n">
        <f aca="false">IF(SQRT($B$5)*$I20+SQRT(1-$B$5)*M20&lt;$C$11,1,0)</f>
        <v>0</v>
      </c>
      <c r="R20" s="110" t="n">
        <f aca="false">N20*$D$8+O20*$D$9+P20*$D$10+Q20*$D$11</f>
        <v>0</v>
      </c>
      <c r="S20" s="108" t="n">
        <f aca="false">SUM(N20:Q20)</f>
        <v>0</v>
      </c>
    </row>
    <row r="21" customFormat="false" ht="15" hidden="false" customHeight="false" outlineLevel="0" collapsed="false">
      <c r="A21" s="6" t="s">
        <v>262</v>
      </c>
      <c r="B21" s="79" t="n">
        <f aca="false">AVERAGE(LARGE(R9:R5008,{1,2,3,4,5}))</f>
        <v>59.6</v>
      </c>
      <c r="C21" s="12" t="s">
        <v>263</v>
      </c>
      <c r="H21" s="108" t="n">
        <v>13</v>
      </c>
      <c r="I21" s="109" t="n">
        <v>0.1859</v>
      </c>
      <c r="J21" s="109" t="n">
        <v>0.0021</v>
      </c>
      <c r="K21" s="109" t="n">
        <v>0.6031</v>
      </c>
      <c r="L21" s="109" t="n">
        <v>-0.9082</v>
      </c>
      <c r="M21" s="109" t="n">
        <v>-1.5532</v>
      </c>
      <c r="N21" s="108" t="n">
        <f aca="false">IF(SQRT($B$5)*$I21+SQRT(1-$B$5)*J21&lt;$C$8,1,0)</f>
        <v>0</v>
      </c>
      <c r="O21" s="108" t="n">
        <f aca="false">IF(SQRT($B$5)*$I21+SQRT(1-$B$5)*K21&lt;$C$9,1,0)</f>
        <v>0</v>
      </c>
      <c r="P21" s="108" t="n">
        <f aca="false">IF(SQRT($B$5)*$I21+SQRT(1-$B$5)*L21&lt;$C$10,1,0)</f>
        <v>0</v>
      </c>
      <c r="Q21" s="108" t="n">
        <f aca="false">IF(SQRT($B$5)*$I21+SQRT(1-$B$5)*M21&lt;$C$11,1,0)</f>
        <v>0</v>
      </c>
      <c r="R21" s="110" t="n">
        <f aca="false">N21*$D$8+O21*$D$9+P21*$D$10+Q21*$D$11</f>
        <v>0</v>
      </c>
      <c r="S21" s="108" t="n">
        <f aca="false">SUM(N21:Q21)</f>
        <v>0</v>
      </c>
    </row>
    <row r="22" customFormat="false" ht="15" hidden="false" customHeight="false" outlineLevel="0" collapsed="false">
      <c r="A22" s="6" t="s">
        <v>264</v>
      </c>
      <c r="B22" s="101" t="n">
        <f aca="false">2_Portfolio_CVaR!B35</f>
        <v>23.5526692843283</v>
      </c>
      <c r="C22" s="12" t="s">
        <v>265</v>
      </c>
      <c r="H22" s="108" t="n">
        <v>14</v>
      </c>
      <c r="I22" s="109" t="n">
        <v>-0.882</v>
      </c>
      <c r="J22" s="109" t="n">
        <v>0.3726</v>
      </c>
      <c r="K22" s="109" t="n">
        <v>0.4731</v>
      </c>
      <c r="L22" s="109" t="n">
        <v>-1.5364</v>
      </c>
      <c r="M22" s="109" t="n">
        <v>-1.8835</v>
      </c>
      <c r="N22" s="108" t="n">
        <f aca="false">IF(SQRT($B$5)*$I22+SQRT(1-$B$5)*J22&lt;$C$8,1,0)</f>
        <v>0</v>
      </c>
      <c r="O22" s="108" t="n">
        <f aca="false">IF(SQRT($B$5)*$I22+SQRT(1-$B$5)*K22&lt;$C$9,1,0)</f>
        <v>0</v>
      </c>
      <c r="P22" s="108" t="n">
        <f aca="false">IF(SQRT($B$5)*$I22+SQRT(1-$B$5)*L22&lt;$C$10,1,0)</f>
        <v>1</v>
      </c>
      <c r="Q22" s="108" t="n">
        <f aca="false">IF(SQRT($B$5)*$I22+SQRT(1-$B$5)*M22&lt;$C$11,1,0)</f>
        <v>1</v>
      </c>
      <c r="R22" s="110" t="n">
        <f aca="false">N22*$D$8+O22*$D$9+P22*$D$10+Q22*$D$11</f>
        <v>31.5</v>
      </c>
      <c r="S22" s="108" t="n">
        <f aca="false">SUM(N22:Q22)</f>
        <v>2</v>
      </c>
    </row>
    <row r="23" customFormat="false" ht="15" hidden="false" customHeight="false" outlineLevel="0" collapsed="false">
      <c r="H23" s="108" t="n">
        <v>15</v>
      </c>
      <c r="I23" s="109" t="n">
        <v>-0.3161</v>
      </c>
      <c r="J23" s="109" t="n">
        <v>-0.1881</v>
      </c>
      <c r="K23" s="109" t="n">
        <v>-0.0492</v>
      </c>
      <c r="L23" s="109" t="n">
        <v>0.6714</v>
      </c>
      <c r="M23" s="109" t="n">
        <v>1.2288</v>
      </c>
      <c r="N23" s="108" t="n">
        <f aca="false">IF(SQRT($B$5)*$I23+SQRT(1-$B$5)*J23&lt;$C$8,1,0)</f>
        <v>0</v>
      </c>
      <c r="O23" s="108" t="n">
        <f aca="false">IF(SQRT($B$5)*$I23+SQRT(1-$B$5)*K23&lt;$C$9,1,0)</f>
        <v>0</v>
      </c>
      <c r="P23" s="108" t="n">
        <f aca="false">IF(SQRT($B$5)*$I23+SQRT(1-$B$5)*L23&lt;$C$10,1,0)</f>
        <v>0</v>
      </c>
      <c r="Q23" s="108" t="n">
        <f aca="false">IF(SQRT($B$5)*$I23+SQRT(1-$B$5)*M23&lt;$C$11,1,0)</f>
        <v>0</v>
      </c>
      <c r="R23" s="110" t="n">
        <f aca="false">N23*$D$8+O23*$D$9+P23*$D$10+Q23*$D$11</f>
        <v>0</v>
      </c>
      <c r="S23" s="108" t="n">
        <f aca="false">SUM(N23:Q23)</f>
        <v>0</v>
      </c>
    </row>
    <row r="24" customFormat="false" ht="15" hidden="false" customHeight="false" outlineLevel="0" collapsed="false">
      <c r="H24" s="108" t="n">
        <v>16</v>
      </c>
      <c r="I24" s="109" t="n">
        <v>0.2309</v>
      </c>
      <c r="J24" s="109" t="n">
        <v>0.6127</v>
      </c>
      <c r="K24" s="109" t="n">
        <v>-1.0952</v>
      </c>
      <c r="L24" s="109" t="n">
        <v>-1.1763</v>
      </c>
      <c r="M24" s="109" t="n">
        <v>0.2362</v>
      </c>
      <c r="N24" s="108" t="n">
        <f aca="false">IF(SQRT($B$5)*$I24+SQRT(1-$B$5)*J24&lt;$C$8,1,0)</f>
        <v>0</v>
      </c>
      <c r="O24" s="108" t="n">
        <f aca="false">IF(SQRT($B$5)*$I24+SQRT(1-$B$5)*K24&lt;$C$9,1,0)</f>
        <v>0</v>
      </c>
      <c r="P24" s="108" t="n">
        <f aca="false">IF(SQRT($B$5)*$I24+SQRT(1-$B$5)*L24&lt;$C$10,1,0)</f>
        <v>0</v>
      </c>
      <c r="Q24" s="108" t="n">
        <f aca="false">IF(SQRT($B$5)*$I24+SQRT(1-$B$5)*M24&lt;$C$11,1,0)</f>
        <v>0</v>
      </c>
      <c r="R24" s="110" t="n">
        <f aca="false">N24*$D$8+O24*$D$9+P24*$D$10+Q24*$D$11</f>
        <v>0</v>
      </c>
      <c r="S24" s="108" t="n">
        <f aca="false">SUM(N24:Q24)</f>
        <v>0</v>
      </c>
    </row>
    <row r="25" customFormat="false" ht="15" hidden="false" customHeight="false" outlineLevel="0" collapsed="false">
      <c r="A25" s="7" t="s">
        <v>266</v>
      </c>
      <c r="H25" s="108" t="n">
        <v>17</v>
      </c>
      <c r="I25" s="109" t="n">
        <v>0.6647</v>
      </c>
      <c r="J25" s="109" t="n">
        <v>0.7262</v>
      </c>
      <c r="K25" s="109" t="n">
        <v>0.5927</v>
      </c>
      <c r="L25" s="109" t="n">
        <v>0.7842</v>
      </c>
      <c r="M25" s="109" t="n">
        <v>0.8098</v>
      </c>
      <c r="N25" s="108" t="n">
        <f aca="false">IF(SQRT($B$5)*$I25+SQRT(1-$B$5)*J25&lt;$C$8,1,0)</f>
        <v>0</v>
      </c>
      <c r="O25" s="108" t="n">
        <f aca="false">IF(SQRT($B$5)*$I25+SQRT(1-$B$5)*K25&lt;$C$9,1,0)</f>
        <v>0</v>
      </c>
      <c r="P25" s="108" t="n">
        <f aca="false">IF(SQRT($B$5)*$I25+SQRT(1-$B$5)*L25&lt;$C$10,1,0)</f>
        <v>0</v>
      </c>
      <c r="Q25" s="108" t="n">
        <f aca="false">IF(SQRT($B$5)*$I25+SQRT(1-$B$5)*M25&lt;$C$11,1,0)</f>
        <v>0</v>
      </c>
      <c r="R25" s="110" t="n">
        <f aca="false">N25*$D$8+O25*$D$9+P25*$D$10+Q25*$D$11</f>
        <v>0</v>
      </c>
      <c r="S25" s="108" t="n">
        <f aca="false">SUM(N25:Q25)</f>
        <v>0</v>
      </c>
    </row>
    <row r="26" customFormat="false" ht="30" hidden="false" customHeight="true" outlineLevel="0" collapsed="false">
      <c r="A26" s="3" t="s">
        <v>267</v>
      </c>
      <c r="B26" s="3" t="s">
        <v>268</v>
      </c>
      <c r="C26" s="3" t="s">
        <v>269</v>
      </c>
      <c r="D26" s="3" t="s">
        <v>270</v>
      </c>
      <c r="H26" s="108" t="n">
        <v>18</v>
      </c>
      <c r="I26" s="109" t="n">
        <v>-1.7522</v>
      </c>
      <c r="J26" s="109" t="n">
        <v>-0.7342</v>
      </c>
      <c r="K26" s="109" t="n">
        <v>0.4552</v>
      </c>
      <c r="L26" s="109" t="n">
        <v>0.5967</v>
      </c>
      <c r="M26" s="109" t="n">
        <v>-1.5121</v>
      </c>
      <c r="N26" s="108" t="n">
        <f aca="false">IF(SQRT($B$5)*$I26+SQRT(1-$B$5)*J26&lt;$C$8,1,0)</f>
        <v>0</v>
      </c>
      <c r="O26" s="108" t="n">
        <f aca="false">IF(SQRT($B$5)*$I26+SQRT(1-$B$5)*K26&lt;$C$9,1,0)</f>
        <v>0</v>
      </c>
      <c r="P26" s="108" t="n">
        <f aca="false">IF(SQRT($B$5)*$I26+SQRT(1-$B$5)*L26&lt;$C$10,1,0)</f>
        <v>0</v>
      </c>
      <c r="Q26" s="108" t="n">
        <f aca="false">IF(SQRT($B$5)*$I26+SQRT(1-$B$5)*M26&lt;$C$11,1,0)</f>
        <v>1</v>
      </c>
      <c r="R26" s="110" t="n">
        <f aca="false">N26*$D$8+O26*$D$9+P26*$D$10+Q26*$D$11</f>
        <v>17.5</v>
      </c>
      <c r="S26" s="108" t="n">
        <f aca="false">SUM(N26:Q26)</f>
        <v>1</v>
      </c>
    </row>
    <row r="27" customFormat="false" ht="15" hidden="false" customHeight="false" outlineLevel="0" collapsed="false">
      <c r="A27" s="111" t="n">
        <v>0</v>
      </c>
      <c r="B27" s="111" t="n">
        <v>0</v>
      </c>
      <c r="C27" s="107" t="n">
        <f aca="false">COUNTIF(R9:R5008,0)</f>
        <v>4605</v>
      </c>
      <c r="D27" s="102" t="n">
        <f aca="false">C27/5000</f>
        <v>0.921</v>
      </c>
      <c r="H27" s="108" t="n">
        <v>19</v>
      </c>
      <c r="I27" s="109" t="n">
        <v>1.1731</v>
      </c>
      <c r="J27" s="109" t="n">
        <v>-0.4388</v>
      </c>
      <c r="K27" s="109" t="n">
        <v>-0.2324</v>
      </c>
      <c r="L27" s="109" t="n">
        <v>0.2738</v>
      </c>
      <c r="M27" s="109" t="n">
        <v>0.7496</v>
      </c>
      <c r="N27" s="108" t="n">
        <f aca="false">IF(SQRT($B$5)*$I27+SQRT(1-$B$5)*J27&lt;$C$8,1,0)</f>
        <v>0</v>
      </c>
      <c r="O27" s="108" t="n">
        <f aca="false">IF(SQRT($B$5)*$I27+SQRT(1-$B$5)*K27&lt;$C$9,1,0)</f>
        <v>0</v>
      </c>
      <c r="P27" s="108" t="n">
        <f aca="false">IF(SQRT($B$5)*$I27+SQRT(1-$B$5)*L27&lt;$C$10,1,0)</f>
        <v>0</v>
      </c>
      <c r="Q27" s="108" t="n">
        <f aca="false">IF(SQRT($B$5)*$I27+SQRT(1-$B$5)*M27&lt;$C$11,1,0)</f>
        <v>0</v>
      </c>
      <c r="R27" s="110" t="n">
        <f aca="false">N27*$D$8+O27*$D$9+P27*$D$10+Q27*$D$11</f>
        <v>0</v>
      </c>
      <c r="S27" s="108" t="n">
        <f aca="false">SUM(N27:Q27)</f>
        <v>0</v>
      </c>
    </row>
    <row r="28" customFormat="false" ht="15" hidden="false" customHeight="false" outlineLevel="0" collapsed="false">
      <c r="A28" s="111" t="n">
        <v>0</v>
      </c>
      <c r="B28" s="111" t="n">
        <v>15</v>
      </c>
      <c r="C28" s="107" t="n">
        <f aca="false">COUNTIFS(R9:R5008,"&gt;"&amp;A28,R9:R5008,"&lt;="&amp;B28)</f>
        <v>163</v>
      </c>
      <c r="D28" s="102" t="n">
        <f aca="false">C28/5000</f>
        <v>0.0326</v>
      </c>
      <c r="H28" s="108" t="n">
        <v>20</v>
      </c>
      <c r="I28" s="109" t="n">
        <v>-1.4331</v>
      </c>
      <c r="J28" s="109" t="n">
        <v>0.9899</v>
      </c>
      <c r="K28" s="109" t="n">
        <v>0.0773</v>
      </c>
      <c r="L28" s="109" t="n">
        <v>-0.7708</v>
      </c>
      <c r="M28" s="109" t="n">
        <v>-0.2753</v>
      </c>
      <c r="N28" s="108" t="n">
        <f aca="false">IF(SQRT($B$5)*$I28+SQRT(1-$B$5)*J28&lt;$C$8,1,0)</f>
        <v>0</v>
      </c>
      <c r="O28" s="108" t="n">
        <f aca="false">IF(SQRT($B$5)*$I28+SQRT(1-$B$5)*K28&lt;$C$9,1,0)</f>
        <v>0</v>
      </c>
      <c r="P28" s="108" t="n">
        <f aca="false">IF(SQRT($B$5)*$I28+SQRT(1-$B$5)*L28&lt;$C$10,1,0)</f>
        <v>0</v>
      </c>
      <c r="Q28" s="108" t="n">
        <f aca="false">IF(SQRT($B$5)*$I28+SQRT(1-$B$5)*M28&lt;$C$11,1,0)</f>
        <v>0</v>
      </c>
      <c r="R28" s="110" t="n">
        <f aca="false">N28*$D$8+O28*$D$9+P28*$D$10+Q28*$D$11</f>
        <v>0</v>
      </c>
      <c r="S28" s="108" t="n">
        <f aca="false">SUM(N28:Q28)</f>
        <v>0</v>
      </c>
    </row>
    <row r="29" customFormat="false" ht="15" hidden="false" customHeight="false" outlineLevel="0" collapsed="false">
      <c r="A29" s="111" t="n">
        <v>15</v>
      </c>
      <c r="B29" s="111" t="n">
        <v>20</v>
      </c>
      <c r="C29" s="107" t="n">
        <f aca="false">COUNTIFS(R9:R5008,"&gt;"&amp;A29,R9:R5008,"&lt;="&amp;B29)</f>
        <v>164</v>
      </c>
      <c r="D29" s="102" t="n">
        <f aca="false">C29/5000</f>
        <v>0.0328</v>
      </c>
      <c r="H29" s="108" t="n">
        <v>21</v>
      </c>
      <c r="I29" s="109" t="n">
        <v>-2.1858</v>
      </c>
      <c r="J29" s="109" t="n">
        <v>-0.6476</v>
      </c>
      <c r="K29" s="109" t="n">
        <v>0.1819</v>
      </c>
      <c r="L29" s="109" t="n">
        <v>-0.7091</v>
      </c>
      <c r="M29" s="109" t="n">
        <v>-0.328</v>
      </c>
      <c r="N29" s="108" t="n">
        <f aca="false">IF(SQRT($B$5)*$I29+SQRT(1-$B$5)*J29&lt;$C$8,1,0)</f>
        <v>0</v>
      </c>
      <c r="O29" s="108" t="n">
        <f aca="false">IF(SQRT($B$5)*$I29+SQRT(1-$B$5)*K29&lt;$C$9,1,0)</f>
        <v>0</v>
      </c>
      <c r="P29" s="108" t="n">
        <f aca="false">IF(SQRT($B$5)*$I29+SQRT(1-$B$5)*L29&lt;$C$10,1,0)</f>
        <v>0</v>
      </c>
      <c r="Q29" s="108" t="n">
        <f aca="false">IF(SQRT($B$5)*$I29+SQRT(1-$B$5)*M29&lt;$C$11,1,0)</f>
        <v>0</v>
      </c>
      <c r="R29" s="110" t="n">
        <f aca="false">N29*$D$8+O29*$D$9+P29*$D$10+Q29*$D$11</f>
        <v>0</v>
      </c>
      <c r="S29" s="108" t="n">
        <f aca="false">SUM(N29:Q29)</f>
        <v>0</v>
      </c>
    </row>
    <row r="30" customFormat="false" ht="15" hidden="false" customHeight="false" outlineLevel="0" collapsed="false">
      <c r="A30" s="111" t="n">
        <v>20</v>
      </c>
      <c r="B30" s="111" t="n">
        <v>35</v>
      </c>
      <c r="C30" s="107" t="n">
        <f aca="false">COUNTIFS(R9:R5008,"&gt;"&amp;A30,R9:R5008,"&lt;="&amp;B30)</f>
        <v>20</v>
      </c>
      <c r="D30" s="102" t="n">
        <f aca="false">C30/5000</f>
        <v>0.004</v>
      </c>
      <c r="H30" s="108" t="n">
        <v>22</v>
      </c>
      <c r="I30" s="109" t="n">
        <v>-0.1468</v>
      </c>
      <c r="J30" s="109" t="n">
        <v>0.0484</v>
      </c>
      <c r="K30" s="109" t="n">
        <v>1.0206</v>
      </c>
      <c r="L30" s="109" t="n">
        <v>-0.0249</v>
      </c>
      <c r="M30" s="109" t="n">
        <v>-0.26</v>
      </c>
      <c r="N30" s="108" t="n">
        <f aca="false">IF(SQRT($B$5)*$I30+SQRT(1-$B$5)*J30&lt;$C$8,1,0)</f>
        <v>0</v>
      </c>
      <c r="O30" s="108" t="n">
        <f aca="false">IF(SQRT($B$5)*$I30+SQRT(1-$B$5)*K30&lt;$C$9,1,0)</f>
        <v>0</v>
      </c>
      <c r="P30" s="108" t="n">
        <f aca="false">IF(SQRT($B$5)*$I30+SQRT(1-$B$5)*L30&lt;$C$10,1,0)</f>
        <v>0</v>
      </c>
      <c r="Q30" s="108" t="n">
        <f aca="false">IF(SQRT($B$5)*$I30+SQRT(1-$B$5)*M30&lt;$C$11,1,0)</f>
        <v>0</v>
      </c>
      <c r="R30" s="110" t="n">
        <f aca="false">N30*$D$8+O30*$D$9+P30*$D$10+Q30*$D$11</f>
        <v>0</v>
      </c>
      <c r="S30" s="108" t="n">
        <f aca="false">SUM(N30:Q30)</f>
        <v>0</v>
      </c>
    </row>
    <row r="31" customFormat="false" ht="15" hidden="false" customHeight="false" outlineLevel="0" collapsed="false">
      <c r="A31" s="111" t="n">
        <v>35</v>
      </c>
      <c r="B31" s="111" t="n">
        <v>50</v>
      </c>
      <c r="C31" s="107" t="n">
        <f aca="false">COUNTIFS(R9:R5008,"&gt;"&amp;A31,R9:R5008,"&lt;="&amp;B31)</f>
        <v>43</v>
      </c>
      <c r="D31" s="102" t="n">
        <f aca="false">C31/5000</f>
        <v>0.0086</v>
      </c>
      <c r="H31" s="108" t="n">
        <v>23</v>
      </c>
      <c r="I31" s="109" t="n">
        <v>0.5386</v>
      </c>
      <c r="J31" s="109" t="n">
        <v>2.0766</v>
      </c>
      <c r="K31" s="109" t="n">
        <v>-0.3427</v>
      </c>
      <c r="L31" s="109" t="n">
        <v>0.5129</v>
      </c>
      <c r="M31" s="109" t="n">
        <v>-1.5773</v>
      </c>
      <c r="N31" s="108" t="n">
        <f aca="false">IF(SQRT($B$5)*$I31+SQRT(1-$B$5)*J31&lt;$C$8,1,0)</f>
        <v>0</v>
      </c>
      <c r="O31" s="108" t="n">
        <f aca="false">IF(SQRT($B$5)*$I31+SQRT(1-$B$5)*K31&lt;$C$9,1,0)</f>
        <v>0</v>
      </c>
      <c r="P31" s="108" t="n">
        <f aca="false">IF(SQRT($B$5)*$I31+SQRT(1-$B$5)*L31&lt;$C$10,1,0)</f>
        <v>0</v>
      </c>
      <c r="Q31" s="108" t="n">
        <f aca="false">IF(SQRT($B$5)*$I31+SQRT(1-$B$5)*M31&lt;$C$11,1,0)</f>
        <v>0</v>
      </c>
      <c r="R31" s="110" t="n">
        <f aca="false">N31*$D$8+O31*$D$9+P31*$D$10+Q31*$D$11</f>
        <v>0</v>
      </c>
      <c r="S31" s="108" t="n">
        <f aca="false">SUM(N31:Q31)</f>
        <v>0</v>
      </c>
    </row>
    <row r="32" customFormat="false" ht="15" hidden="false" customHeight="false" outlineLevel="0" collapsed="false">
      <c r="A32" s="111" t="n">
        <v>50</v>
      </c>
      <c r="B32" s="111" t="n">
        <v>92</v>
      </c>
      <c r="C32" s="107" t="n">
        <f aca="false">COUNTIFS(R9:R5008,"&gt;"&amp;A32,R9:R5008,"&lt;="&amp;B32)</f>
        <v>5</v>
      </c>
      <c r="D32" s="102" t="n">
        <f aca="false">C32/5000</f>
        <v>0.001</v>
      </c>
      <c r="H32" s="108" t="n">
        <v>24</v>
      </c>
      <c r="I32" s="109" t="n">
        <v>1.3455</v>
      </c>
      <c r="J32" s="109" t="n">
        <v>0.6594</v>
      </c>
      <c r="K32" s="109" t="n">
        <v>1.3328</v>
      </c>
      <c r="L32" s="109" t="n">
        <v>-0.0591</v>
      </c>
      <c r="M32" s="109" t="n">
        <v>-1.0428</v>
      </c>
      <c r="N32" s="108" t="n">
        <f aca="false">IF(SQRT($B$5)*$I32+SQRT(1-$B$5)*J32&lt;$C$8,1,0)</f>
        <v>0</v>
      </c>
      <c r="O32" s="108" t="n">
        <f aca="false">IF(SQRT($B$5)*$I32+SQRT(1-$B$5)*K32&lt;$C$9,1,0)</f>
        <v>0</v>
      </c>
      <c r="P32" s="108" t="n">
        <f aca="false">IF(SQRT($B$5)*$I32+SQRT(1-$B$5)*L32&lt;$C$10,1,0)</f>
        <v>0</v>
      </c>
      <c r="Q32" s="108" t="n">
        <f aca="false">IF(SQRT($B$5)*$I32+SQRT(1-$B$5)*M32&lt;$C$11,1,0)</f>
        <v>0</v>
      </c>
      <c r="R32" s="110" t="n">
        <f aca="false">N32*$D$8+O32*$D$9+P32*$D$10+Q32*$D$11</f>
        <v>0</v>
      </c>
      <c r="S32" s="108" t="n">
        <f aca="false">SUM(N32:Q32)</f>
        <v>0</v>
      </c>
    </row>
    <row r="33" customFormat="false" ht="15" hidden="false" customHeight="false" outlineLevel="0" collapsed="false">
      <c r="A33" s="84" t="s">
        <v>117</v>
      </c>
      <c r="C33" s="112" t="n">
        <f aca="false">SUM(C27:C32)</f>
        <v>5000</v>
      </c>
      <c r="D33" s="113" t="n">
        <f aca="false">SUM(D27:D32)</f>
        <v>1</v>
      </c>
      <c r="H33" s="108" t="n">
        <v>25</v>
      </c>
      <c r="I33" s="109" t="n">
        <v>0.8861</v>
      </c>
      <c r="J33" s="109" t="n">
        <v>0.7535</v>
      </c>
      <c r="K33" s="109" t="n">
        <v>-0.867</v>
      </c>
      <c r="L33" s="109" t="n">
        <v>-1.4729</v>
      </c>
      <c r="M33" s="109" t="n">
        <v>0.4491</v>
      </c>
      <c r="N33" s="108" t="n">
        <f aca="false">IF(SQRT($B$5)*$I33+SQRT(1-$B$5)*J33&lt;$C$8,1,0)</f>
        <v>0</v>
      </c>
      <c r="O33" s="108" t="n">
        <f aca="false">IF(SQRT($B$5)*$I33+SQRT(1-$B$5)*K33&lt;$C$9,1,0)</f>
        <v>0</v>
      </c>
      <c r="P33" s="108" t="n">
        <f aca="false">IF(SQRT($B$5)*$I33+SQRT(1-$B$5)*L33&lt;$C$10,1,0)</f>
        <v>0</v>
      </c>
      <c r="Q33" s="108" t="n">
        <f aca="false">IF(SQRT($B$5)*$I33+SQRT(1-$B$5)*M33&lt;$C$11,1,0)</f>
        <v>0</v>
      </c>
      <c r="R33" s="110" t="n">
        <f aca="false">N33*$D$8+O33*$D$9+P33*$D$10+Q33*$D$11</f>
        <v>0</v>
      </c>
      <c r="S33" s="108" t="n">
        <f aca="false">SUM(N33:Q33)</f>
        <v>0</v>
      </c>
    </row>
    <row r="34" customFormat="false" ht="15" hidden="false" customHeight="false" outlineLevel="0" collapsed="false">
      <c r="A34" s="12" t="s">
        <v>271</v>
      </c>
      <c r="H34" s="108" t="n">
        <v>26</v>
      </c>
      <c r="I34" s="109" t="n">
        <v>-0.1714</v>
      </c>
      <c r="J34" s="109" t="n">
        <v>2.6122</v>
      </c>
      <c r="K34" s="109" t="n">
        <v>-0.6142</v>
      </c>
      <c r="L34" s="109" t="n">
        <v>-0.5286</v>
      </c>
      <c r="M34" s="109" t="n">
        <v>-0.1108</v>
      </c>
      <c r="N34" s="108" t="n">
        <f aca="false">IF(SQRT($B$5)*$I34+SQRT(1-$B$5)*J34&lt;$C$8,1,0)</f>
        <v>0</v>
      </c>
      <c r="O34" s="108" t="n">
        <f aca="false">IF(SQRT($B$5)*$I34+SQRT(1-$B$5)*K34&lt;$C$9,1,0)</f>
        <v>0</v>
      </c>
      <c r="P34" s="108" t="n">
        <f aca="false">IF(SQRT($B$5)*$I34+SQRT(1-$B$5)*L34&lt;$C$10,1,0)</f>
        <v>0</v>
      </c>
      <c r="Q34" s="108" t="n">
        <f aca="false">IF(SQRT($B$5)*$I34+SQRT(1-$B$5)*M34&lt;$C$11,1,0)</f>
        <v>0</v>
      </c>
      <c r="R34" s="110" t="n">
        <f aca="false">N34*$D$8+O34*$D$9+P34*$D$10+Q34*$D$11</f>
        <v>0</v>
      </c>
      <c r="S34" s="108" t="n">
        <f aca="false">SUM(N34:Q34)</f>
        <v>0</v>
      </c>
    </row>
    <row r="35" customFormat="false" ht="15" hidden="false" customHeight="false" outlineLevel="0" collapsed="false">
      <c r="H35" s="108" t="n">
        <v>27</v>
      </c>
      <c r="I35" s="109" t="n">
        <v>-1.6651</v>
      </c>
      <c r="J35" s="109" t="n">
        <v>-0.8891</v>
      </c>
      <c r="K35" s="109" t="n">
        <v>1.6444</v>
      </c>
      <c r="L35" s="109" t="n">
        <v>-0.1314</v>
      </c>
      <c r="M35" s="109" t="n">
        <v>-0.6084</v>
      </c>
      <c r="N35" s="108" t="n">
        <f aca="false">IF(SQRT($B$5)*$I35+SQRT(1-$B$5)*J35&lt;$C$8,1,0)</f>
        <v>0</v>
      </c>
      <c r="O35" s="108" t="n">
        <f aca="false">IF(SQRT($B$5)*$I35+SQRT(1-$B$5)*K35&lt;$C$9,1,0)</f>
        <v>0</v>
      </c>
      <c r="P35" s="108" t="n">
        <f aca="false">IF(SQRT($B$5)*$I35+SQRT(1-$B$5)*L35&lt;$C$10,1,0)</f>
        <v>0</v>
      </c>
      <c r="Q35" s="108" t="n">
        <f aca="false">IF(SQRT($B$5)*$I35+SQRT(1-$B$5)*M35&lt;$C$11,1,0)</f>
        <v>0</v>
      </c>
      <c r="R35" s="110" t="n">
        <f aca="false">N35*$D$8+O35*$D$9+P35*$D$10+Q35*$D$11</f>
        <v>0</v>
      </c>
      <c r="S35" s="108" t="n">
        <f aca="false">SUM(N35:Q35)</f>
        <v>0</v>
      </c>
    </row>
    <row r="36" customFormat="false" ht="15" hidden="false" customHeight="false" outlineLevel="0" collapsed="false">
      <c r="A36" s="7" t="s">
        <v>272</v>
      </c>
      <c r="H36" s="108" t="n">
        <v>28</v>
      </c>
      <c r="I36" s="109" t="n">
        <v>-1.2719</v>
      </c>
      <c r="J36" s="109" t="n">
        <v>0.5805</v>
      </c>
      <c r="K36" s="109" t="n">
        <v>0.6583</v>
      </c>
      <c r="L36" s="109" t="n">
        <v>0.2565</v>
      </c>
      <c r="M36" s="109" t="n">
        <v>-0.3892</v>
      </c>
      <c r="N36" s="108" t="n">
        <f aca="false">IF(SQRT($B$5)*$I36+SQRT(1-$B$5)*J36&lt;$C$8,1,0)</f>
        <v>0</v>
      </c>
      <c r="O36" s="108" t="n">
        <f aca="false">IF(SQRT($B$5)*$I36+SQRT(1-$B$5)*K36&lt;$C$9,1,0)</f>
        <v>0</v>
      </c>
      <c r="P36" s="108" t="n">
        <f aca="false">IF(SQRT($B$5)*$I36+SQRT(1-$B$5)*L36&lt;$C$10,1,0)</f>
        <v>0</v>
      </c>
      <c r="Q36" s="108" t="n">
        <f aca="false">IF(SQRT($B$5)*$I36+SQRT(1-$B$5)*M36&lt;$C$11,1,0)</f>
        <v>0</v>
      </c>
      <c r="R36" s="110" t="n">
        <f aca="false">N36*$D$8+O36*$D$9+P36*$D$10+Q36*$D$11</f>
        <v>0</v>
      </c>
      <c r="S36" s="108" t="n">
        <f aca="false">SUM(N36:Q36)</f>
        <v>0</v>
      </c>
    </row>
    <row r="37" customFormat="false" ht="30" hidden="false" customHeight="true" outlineLevel="0" collapsed="false">
      <c r="A37" s="3" t="s">
        <v>273</v>
      </c>
      <c r="B37" s="3" t="s">
        <v>269</v>
      </c>
      <c r="C37" s="3" t="s">
        <v>270</v>
      </c>
      <c r="H37" s="108" t="n">
        <v>29</v>
      </c>
      <c r="I37" s="109" t="n">
        <v>0.3055</v>
      </c>
      <c r="J37" s="109" t="n">
        <v>0.3816</v>
      </c>
      <c r="K37" s="109" t="n">
        <v>-0.6809</v>
      </c>
      <c r="L37" s="109" t="n">
        <v>0.6223</v>
      </c>
      <c r="M37" s="109" t="n">
        <v>-2.1154</v>
      </c>
      <c r="N37" s="108" t="n">
        <f aca="false">IF(SQRT($B$5)*$I37+SQRT(1-$B$5)*J37&lt;$C$8,1,0)</f>
        <v>0</v>
      </c>
      <c r="O37" s="108" t="n">
        <f aca="false">IF(SQRT($B$5)*$I37+SQRT(1-$B$5)*K37&lt;$C$9,1,0)</f>
        <v>0</v>
      </c>
      <c r="P37" s="108" t="n">
        <f aca="false">IF(SQRT($B$5)*$I37+SQRT(1-$B$5)*L37&lt;$C$10,1,0)</f>
        <v>0</v>
      </c>
      <c r="Q37" s="108" t="n">
        <f aca="false">IF(SQRT($B$5)*$I37+SQRT(1-$B$5)*M37&lt;$C$11,1,0)</f>
        <v>0</v>
      </c>
      <c r="R37" s="110" t="n">
        <f aca="false">N37*$D$8+O37*$D$9+P37*$D$10+Q37*$D$11</f>
        <v>0</v>
      </c>
      <c r="S37" s="108" t="n">
        <f aca="false">SUM(N37:Q37)</f>
        <v>0</v>
      </c>
    </row>
    <row r="38" customFormat="false" ht="15" hidden="false" customHeight="false" outlineLevel="0" collapsed="false">
      <c r="A38" s="114" t="n">
        <v>0</v>
      </c>
      <c r="B38" s="107" t="n">
        <f aca="false">COUNTIF(S9:S5008,A38)</f>
        <v>4605</v>
      </c>
      <c r="C38" s="102" t="n">
        <f aca="false">B38/5000</f>
        <v>0.921</v>
      </c>
      <c r="H38" s="108" t="n">
        <v>30</v>
      </c>
      <c r="I38" s="109" t="n">
        <v>-1.289</v>
      </c>
      <c r="J38" s="109" t="n">
        <v>-0.3039</v>
      </c>
      <c r="K38" s="109" t="n">
        <v>-0.1085</v>
      </c>
      <c r="L38" s="109" t="n">
        <v>-1.1643</v>
      </c>
      <c r="M38" s="109" t="n">
        <v>0.3287</v>
      </c>
      <c r="N38" s="108" t="n">
        <f aca="false">IF(SQRT($B$5)*$I38+SQRT(1-$B$5)*J38&lt;$C$8,1,0)</f>
        <v>0</v>
      </c>
      <c r="O38" s="108" t="n">
        <f aca="false">IF(SQRT($B$5)*$I38+SQRT(1-$B$5)*K38&lt;$C$9,1,0)</f>
        <v>0</v>
      </c>
      <c r="P38" s="108" t="n">
        <f aca="false">IF(SQRT($B$5)*$I38+SQRT(1-$B$5)*L38&lt;$C$10,1,0)</f>
        <v>0</v>
      </c>
      <c r="Q38" s="108" t="n">
        <f aca="false">IF(SQRT($B$5)*$I38+SQRT(1-$B$5)*M38&lt;$C$11,1,0)</f>
        <v>0</v>
      </c>
      <c r="R38" s="110" t="n">
        <f aca="false">N38*$D$8+O38*$D$9+P38*$D$10+Q38*$D$11</f>
        <v>0</v>
      </c>
      <c r="S38" s="108" t="n">
        <f aca="false">SUM(N38:Q38)</f>
        <v>0</v>
      </c>
    </row>
    <row r="39" customFormat="false" ht="15" hidden="false" customHeight="false" outlineLevel="0" collapsed="false">
      <c r="A39" s="114" t="n">
        <v>1</v>
      </c>
      <c r="B39" s="107" t="n">
        <f aca="false">COUNTIF(S9:S5008,A39)</f>
        <v>360</v>
      </c>
      <c r="C39" s="102" t="n">
        <f aca="false">B39/5000</f>
        <v>0.072</v>
      </c>
      <c r="H39" s="108" t="n">
        <v>31</v>
      </c>
      <c r="I39" s="109" t="n">
        <v>1.0556</v>
      </c>
      <c r="J39" s="109" t="n">
        <v>0.451</v>
      </c>
      <c r="K39" s="109" t="n">
        <v>0.2245</v>
      </c>
      <c r="L39" s="109" t="n">
        <v>0.8282</v>
      </c>
      <c r="M39" s="109" t="n">
        <v>0.4044</v>
      </c>
      <c r="N39" s="108" t="n">
        <f aca="false">IF(SQRT($B$5)*$I39+SQRT(1-$B$5)*J39&lt;$C$8,1,0)</f>
        <v>0</v>
      </c>
      <c r="O39" s="108" t="n">
        <f aca="false">IF(SQRT($B$5)*$I39+SQRT(1-$B$5)*K39&lt;$C$9,1,0)</f>
        <v>0</v>
      </c>
      <c r="P39" s="108" t="n">
        <f aca="false">IF(SQRT($B$5)*$I39+SQRT(1-$B$5)*L39&lt;$C$10,1,0)</f>
        <v>0</v>
      </c>
      <c r="Q39" s="108" t="n">
        <f aca="false">IF(SQRT($B$5)*$I39+SQRT(1-$B$5)*M39&lt;$C$11,1,0)</f>
        <v>0</v>
      </c>
      <c r="R39" s="110" t="n">
        <f aca="false">N39*$D$8+O39*$D$9+P39*$D$10+Q39*$D$11</f>
        <v>0</v>
      </c>
      <c r="S39" s="108" t="n">
        <f aca="false">SUM(N39:Q39)</f>
        <v>0</v>
      </c>
    </row>
    <row r="40" customFormat="false" ht="15" hidden="false" customHeight="false" outlineLevel="0" collapsed="false">
      <c r="A40" s="114" t="n">
        <v>2</v>
      </c>
      <c r="B40" s="107" t="n">
        <f aca="false">COUNTIF(S9:S5008,A40)</f>
        <v>34</v>
      </c>
      <c r="C40" s="102" t="n">
        <f aca="false">B40/5000</f>
        <v>0.0068</v>
      </c>
      <c r="H40" s="108" t="n">
        <v>32</v>
      </c>
      <c r="I40" s="109" t="n">
        <v>-1.1424</v>
      </c>
      <c r="J40" s="109" t="n">
        <v>-0.2026</v>
      </c>
      <c r="K40" s="109" t="n">
        <v>1.2913</v>
      </c>
      <c r="L40" s="109" t="n">
        <v>-1.1375</v>
      </c>
      <c r="M40" s="109" t="n">
        <v>0.0623</v>
      </c>
      <c r="N40" s="108" t="n">
        <f aca="false">IF(SQRT($B$5)*$I40+SQRT(1-$B$5)*J40&lt;$C$8,1,0)</f>
        <v>0</v>
      </c>
      <c r="O40" s="108" t="n">
        <f aca="false">IF(SQRT($B$5)*$I40+SQRT(1-$B$5)*K40&lt;$C$9,1,0)</f>
        <v>0</v>
      </c>
      <c r="P40" s="108" t="n">
        <f aca="false">IF(SQRT($B$5)*$I40+SQRT(1-$B$5)*L40&lt;$C$10,1,0)</f>
        <v>0</v>
      </c>
      <c r="Q40" s="108" t="n">
        <f aca="false">IF(SQRT($B$5)*$I40+SQRT(1-$B$5)*M40&lt;$C$11,1,0)</f>
        <v>0</v>
      </c>
      <c r="R40" s="110" t="n">
        <f aca="false">N40*$D$8+O40*$D$9+P40*$D$10+Q40*$D$11</f>
        <v>0</v>
      </c>
      <c r="S40" s="108" t="n">
        <f aca="false">SUM(N40:Q40)</f>
        <v>0</v>
      </c>
    </row>
    <row r="41" customFormat="false" ht="15" hidden="false" customHeight="false" outlineLevel="0" collapsed="false">
      <c r="A41" s="114" t="n">
        <v>3</v>
      </c>
      <c r="B41" s="107" t="n">
        <f aca="false">COUNTIF(S9:S5008,A41)</f>
        <v>1</v>
      </c>
      <c r="C41" s="102" t="n">
        <f aca="false">B41/5000</f>
        <v>0.0002</v>
      </c>
      <c r="H41" s="108" t="n">
        <v>33</v>
      </c>
      <c r="I41" s="109" t="n">
        <v>-0.3891</v>
      </c>
      <c r="J41" s="109" t="n">
        <v>-0.898</v>
      </c>
      <c r="K41" s="109" t="n">
        <v>-1.0115</v>
      </c>
      <c r="L41" s="109" t="n">
        <v>0.101</v>
      </c>
      <c r="M41" s="109" t="n">
        <v>0.3153</v>
      </c>
      <c r="N41" s="108" t="n">
        <f aca="false">IF(SQRT($B$5)*$I41+SQRT(1-$B$5)*J41&lt;$C$8,1,0)</f>
        <v>0</v>
      </c>
      <c r="O41" s="108" t="n">
        <f aca="false">IF(SQRT($B$5)*$I41+SQRT(1-$B$5)*K41&lt;$C$9,1,0)</f>
        <v>0</v>
      </c>
      <c r="P41" s="108" t="n">
        <f aca="false">IF(SQRT($B$5)*$I41+SQRT(1-$B$5)*L41&lt;$C$10,1,0)</f>
        <v>0</v>
      </c>
      <c r="Q41" s="108" t="n">
        <f aca="false">IF(SQRT($B$5)*$I41+SQRT(1-$B$5)*M41&lt;$C$11,1,0)</f>
        <v>0</v>
      </c>
      <c r="R41" s="110" t="n">
        <f aca="false">N41*$D$8+O41*$D$9+P41*$D$10+Q41*$D$11</f>
        <v>0</v>
      </c>
      <c r="S41" s="108" t="n">
        <f aca="false">SUM(N41:Q41)</f>
        <v>0</v>
      </c>
    </row>
    <row r="42" customFormat="false" ht="15" hidden="false" customHeight="false" outlineLevel="0" collapsed="false">
      <c r="A42" s="114" t="n">
        <v>4</v>
      </c>
      <c r="B42" s="107" t="n">
        <f aca="false">COUNTIF(S9:S5008,A42)</f>
        <v>0</v>
      </c>
      <c r="C42" s="102" t="n">
        <f aca="false">B42/5000</f>
        <v>0</v>
      </c>
      <c r="H42" s="108" t="n">
        <v>34</v>
      </c>
      <c r="I42" s="109" t="n">
        <v>0.309</v>
      </c>
      <c r="J42" s="109" t="n">
        <v>-1.446</v>
      </c>
      <c r="K42" s="109" t="n">
        <v>-0.2887</v>
      </c>
      <c r="L42" s="109" t="n">
        <v>0.3457</v>
      </c>
      <c r="M42" s="109" t="n">
        <v>0.9468</v>
      </c>
      <c r="N42" s="108" t="n">
        <f aca="false">IF(SQRT($B$5)*$I42+SQRT(1-$B$5)*J42&lt;$C$8,1,0)</f>
        <v>0</v>
      </c>
      <c r="O42" s="108" t="n">
        <f aca="false">IF(SQRT($B$5)*$I42+SQRT(1-$B$5)*K42&lt;$C$9,1,0)</f>
        <v>0</v>
      </c>
      <c r="P42" s="108" t="n">
        <f aca="false">IF(SQRT($B$5)*$I42+SQRT(1-$B$5)*L42&lt;$C$10,1,0)</f>
        <v>0</v>
      </c>
      <c r="Q42" s="108" t="n">
        <f aca="false">IF(SQRT($B$5)*$I42+SQRT(1-$B$5)*M42&lt;$C$11,1,0)</f>
        <v>0</v>
      </c>
      <c r="R42" s="110" t="n">
        <f aca="false">N42*$D$8+O42*$D$9+P42*$D$10+Q42*$D$11</f>
        <v>0</v>
      </c>
      <c r="S42" s="108" t="n">
        <f aca="false">SUM(N42:Q42)</f>
        <v>0</v>
      </c>
    </row>
    <row r="43" customFormat="false" ht="15" hidden="false" customHeight="false" outlineLevel="0" collapsed="false">
      <c r="H43" s="108" t="n">
        <v>35</v>
      </c>
      <c r="I43" s="109" t="n">
        <v>0.6725</v>
      </c>
      <c r="J43" s="109" t="n">
        <v>0.8316</v>
      </c>
      <c r="K43" s="109" t="n">
        <v>1.0971</v>
      </c>
      <c r="L43" s="109" t="n">
        <v>0.8239</v>
      </c>
      <c r="M43" s="109" t="n">
        <v>-0.8152</v>
      </c>
      <c r="N43" s="108" t="n">
        <f aca="false">IF(SQRT($B$5)*$I43+SQRT(1-$B$5)*J43&lt;$C$8,1,0)</f>
        <v>0</v>
      </c>
      <c r="O43" s="108" t="n">
        <f aca="false">IF(SQRT($B$5)*$I43+SQRT(1-$B$5)*K43&lt;$C$9,1,0)</f>
        <v>0</v>
      </c>
      <c r="P43" s="108" t="n">
        <f aca="false">IF(SQRT($B$5)*$I43+SQRT(1-$B$5)*L43&lt;$C$10,1,0)</f>
        <v>0</v>
      </c>
      <c r="Q43" s="108" t="n">
        <f aca="false">IF(SQRT($B$5)*$I43+SQRT(1-$B$5)*M43&lt;$C$11,1,0)</f>
        <v>0</v>
      </c>
      <c r="R43" s="110" t="n">
        <f aca="false">N43*$D$8+O43*$D$9+P43*$D$10+Q43*$D$11</f>
        <v>0</v>
      </c>
      <c r="S43" s="108" t="n">
        <f aca="false">SUM(N43:Q43)</f>
        <v>0</v>
      </c>
    </row>
    <row r="44" customFormat="false" ht="15" hidden="false" customHeight="false" outlineLevel="0" collapsed="false">
      <c r="H44" s="108" t="n">
        <v>36</v>
      </c>
      <c r="I44" s="109" t="n">
        <v>0.058</v>
      </c>
      <c r="J44" s="109" t="n">
        <v>-0.7131</v>
      </c>
      <c r="K44" s="109" t="n">
        <v>-2.3815</v>
      </c>
      <c r="L44" s="109" t="n">
        <v>-1.6809</v>
      </c>
      <c r="M44" s="109" t="n">
        <v>2.0889</v>
      </c>
      <c r="N44" s="108" t="n">
        <f aca="false">IF(SQRT($B$5)*$I44+SQRT(1-$B$5)*J44&lt;$C$8,1,0)</f>
        <v>0</v>
      </c>
      <c r="O44" s="108" t="n">
        <f aca="false">IF(SQRT($B$5)*$I44+SQRT(1-$B$5)*K44&lt;$C$9,1,0)</f>
        <v>0</v>
      </c>
      <c r="P44" s="108" t="n">
        <f aca="false">IF(SQRT($B$5)*$I44+SQRT(1-$B$5)*L44&lt;$C$10,1,0)</f>
        <v>0</v>
      </c>
      <c r="Q44" s="108" t="n">
        <f aca="false">IF(SQRT($B$5)*$I44+SQRT(1-$B$5)*M44&lt;$C$11,1,0)</f>
        <v>0</v>
      </c>
      <c r="R44" s="110" t="n">
        <f aca="false">N44*$D$8+O44*$D$9+P44*$D$10+Q44*$D$11</f>
        <v>0</v>
      </c>
      <c r="S44" s="108" t="n">
        <f aca="false">SUM(N44:Q44)</f>
        <v>0</v>
      </c>
    </row>
    <row r="45" customFormat="false" ht="15" hidden="false" customHeight="false" outlineLevel="0" collapsed="false">
      <c r="H45" s="108" t="n">
        <v>37</v>
      </c>
      <c r="I45" s="109" t="n">
        <v>-1.1173</v>
      </c>
      <c r="J45" s="109" t="n">
        <v>-2.2421</v>
      </c>
      <c r="K45" s="109" t="n">
        <v>-0.5848</v>
      </c>
      <c r="L45" s="109" t="n">
        <v>1.5203</v>
      </c>
      <c r="M45" s="109" t="n">
        <v>-0.045</v>
      </c>
      <c r="N45" s="108" t="n">
        <f aca="false">IF(SQRT($B$5)*$I45+SQRT(1-$B$5)*J45&lt;$C$8,1,0)</f>
        <v>1</v>
      </c>
      <c r="O45" s="108" t="n">
        <f aca="false">IF(SQRT($B$5)*$I45+SQRT(1-$B$5)*K45&lt;$C$9,1,0)</f>
        <v>0</v>
      </c>
      <c r="P45" s="108" t="n">
        <f aca="false">IF(SQRT($B$5)*$I45+SQRT(1-$B$5)*L45&lt;$C$10,1,0)</f>
        <v>0</v>
      </c>
      <c r="Q45" s="108" t="n">
        <f aca="false">IF(SQRT($B$5)*$I45+SQRT(1-$B$5)*M45&lt;$C$11,1,0)</f>
        <v>0</v>
      </c>
      <c r="R45" s="110" t="n">
        <f aca="false">N45*$D$8+O45*$D$9+P45*$D$10+Q45*$D$11</f>
        <v>20</v>
      </c>
      <c r="S45" s="108" t="n">
        <f aca="false">SUM(N45:Q45)</f>
        <v>1</v>
      </c>
    </row>
    <row r="46" customFormat="false" ht="15" hidden="false" customHeight="false" outlineLevel="0" collapsed="false">
      <c r="H46" s="108" t="n">
        <v>38</v>
      </c>
      <c r="I46" s="109" t="n">
        <v>0.4081</v>
      </c>
      <c r="J46" s="109" t="n">
        <v>-0.2703</v>
      </c>
      <c r="K46" s="109" t="n">
        <v>-0.0832</v>
      </c>
      <c r="L46" s="109" t="n">
        <v>1.2666</v>
      </c>
      <c r="M46" s="109" t="n">
        <v>0.796</v>
      </c>
      <c r="N46" s="108" t="n">
        <f aca="false">IF(SQRT($B$5)*$I46+SQRT(1-$B$5)*J46&lt;$C$8,1,0)</f>
        <v>0</v>
      </c>
      <c r="O46" s="108" t="n">
        <f aca="false">IF(SQRT($B$5)*$I46+SQRT(1-$B$5)*K46&lt;$C$9,1,0)</f>
        <v>0</v>
      </c>
      <c r="P46" s="108" t="n">
        <f aca="false">IF(SQRT($B$5)*$I46+SQRT(1-$B$5)*L46&lt;$C$10,1,0)</f>
        <v>0</v>
      </c>
      <c r="Q46" s="108" t="n">
        <f aca="false">IF(SQRT($B$5)*$I46+SQRT(1-$B$5)*M46&lt;$C$11,1,0)</f>
        <v>0</v>
      </c>
      <c r="R46" s="110" t="n">
        <f aca="false">N46*$D$8+O46*$D$9+P46*$D$10+Q46*$D$11</f>
        <v>0</v>
      </c>
      <c r="S46" s="108" t="n">
        <f aca="false">SUM(N46:Q46)</f>
        <v>0</v>
      </c>
    </row>
    <row r="47" customFormat="false" ht="15" hidden="false" customHeight="false" outlineLevel="0" collapsed="false">
      <c r="H47" s="108" t="n">
        <v>39</v>
      </c>
      <c r="I47" s="109" t="n">
        <v>-0.0863</v>
      </c>
      <c r="J47" s="109" t="n">
        <v>0.8916</v>
      </c>
      <c r="K47" s="109" t="n">
        <v>1.0745</v>
      </c>
      <c r="L47" s="109" t="n">
        <v>-0.2192</v>
      </c>
      <c r="M47" s="109" t="n">
        <v>0.27</v>
      </c>
      <c r="N47" s="108" t="n">
        <f aca="false">IF(SQRT($B$5)*$I47+SQRT(1-$B$5)*J47&lt;$C$8,1,0)</f>
        <v>0</v>
      </c>
      <c r="O47" s="108" t="n">
        <f aca="false">IF(SQRT($B$5)*$I47+SQRT(1-$B$5)*K47&lt;$C$9,1,0)</f>
        <v>0</v>
      </c>
      <c r="P47" s="108" t="n">
        <f aca="false">IF(SQRT($B$5)*$I47+SQRT(1-$B$5)*L47&lt;$C$10,1,0)</f>
        <v>0</v>
      </c>
      <c r="Q47" s="108" t="n">
        <f aca="false">IF(SQRT($B$5)*$I47+SQRT(1-$B$5)*M47&lt;$C$11,1,0)</f>
        <v>0</v>
      </c>
      <c r="R47" s="110" t="n">
        <f aca="false">N47*$D$8+O47*$D$9+P47*$D$10+Q47*$D$11</f>
        <v>0</v>
      </c>
      <c r="S47" s="108" t="n">
        <f aca="false">SUM(N47:Q47)</f>
        <v>0</v>
      </c>
    </row>
    <row r="48" customFormat="false" ht="15" hidden="false" customHeight="false" outlineLevel="0" collapsed="false">
      <c r="H48" s="108" t="n">
        <v>40</v>
      </c>
      <c r="I48" s="109" t="n">
        <v>0.2541</v>
      </c>
      <c r="J48" s="109" t="n">
        <v>-0.6683</v>
      </c>
      <c r="K48" s="109" t="n">
        <v>1.1509</v>
      </c>
      <c r="L48" s="109" t="n">
        <v>-0.1671</v>
      </c>
      <c r="M48" s="109" t="n">
        <v>-0.6195</v>
      </c>
      <c r="N48" s="108" t="n">
        <f aca="false">IF(SQRT($B$5)*$I48+SQRT(1-$B$5)*J48&lt;$C$8,1,0)</f>
        <v>0</v>
      </c>
      <c r="O48" s="108" t="n">
        <f aca="false">IF(SQRT($B$5)*$I48+SQRT(1-$B$5)*K48&lt;$C$9,1,0)</f>
        <v>0</v>
      </c>
      <c r="P48" s="108" t="n">
        <f aca="false">IF(SQRT($B$5)*$I48+SQRT(1-$B$5)*L48&lt;$C$10,1,0)</f>
        <v>0</v>
      </c>
      <c r="Q48" s="108" t="n">
        <f aca="false">IF(SQRT($B$5)*$I48+SQRT(1-$B$5)*M48&lt;$C$11,1,0)</f>
        <v>0</v>
      </c>
      <c r="R48" s="110" t="n">
        <f aca="false">N48*$D$8+O48*$D$9+P48*$D$10+Q48*$D$11</f>
        <v>0</v>
      </c>
      <c r="S48" s="108" t="n">
        <f aca="false">SUM(N48:Q48)</f>
        <v>0</v>
      </c>
    </row>
    <row r="49" customFormat="false" ht="15" hidden="false" customHeight="false" outlineLevel="0" collapsed="false">
      <c r="H49" s="108" t="n">
        <v>41</v>
      </c>
      <c r="I49" s="109" t="n">
        <v>-1.6758</v>
      </c>
      <c r="J49" s="109" t="n">
        <v>-1.2654</v>
      </c>
      <c r="K49" s="109" t="n">
        <v>1.5254</v>
      </c>
      <c r="L49" s="109" t="n">
        <v>-1.1401</v>
      </c>
      <c r="M49" s="109" t="n">
        <v>0.4296</v>
      </c>
      <c r="N49" s="108" t="n">
        <f aca="false">IF(SQRT($B$5)*$I49+SQRT(1-$B$5)*J49&lt;$C$8,1,0)</f>
        <v>0</v>
      </c>
      <c r="O49" s="108" t="n">
        <f aca="false">IF(SQRT($B$5)*$I49+SQRT(1-$B$5)*K49&lt;$C$9,1,0)</f>
        <v>0</v>
      </c>
      <c r="P49" s="108" t="n">
        <f aca="false">IF(SQRT($B$5)*$I49+SQRT(1-$B$5)*L49&lt;$C$10,1,0)</f>
        <v>1</v>
      </c>
      <c r="Q49" s="108" t="n">
        <f aca="false">IF(SQRT($B$5)*$I49+SQRT(1-$B$5)*M49&lt;$C$11,1,0)</f>
        <v>0</v>
      </c>
      <c r="R49" s="110" t="n">
        <f aca="false">N49*$D$8+O49*$D$9+P49*$D$10+Q49*$D$11</f>
        <v>14</v>
      </c>
      <c r="S49" s="108" t="n">
        <f aca="false">SUM(N49:Q49)</f>
        <v>1</v>
      </c>
    </row>
    <row r="50" customFormat="false" ht="15" hidden="false" customHeight="false" outlineLevel="0" collapsed="false">
      <c r="H50" s="108" t="n">
        <v>42</v>
      </c>
      <c r="I50" s="109" t="n">
        <v>-0.3671</v>
      </c>
      <c r="J50" s="109" t="n">
        <v>0.5113</v>
      </c>
      <c r="K50" s="109" t="n">
        <v>0.6023</v>
      </c>
      <c r="L50" s="109" t="n">
        <v>-0.7763</v>
      </c>
      <c r="M50" s="109" t="n">
        <v>-0.2919</v>
      </c>
      <c r="N50" s="108" t="n">
        <f aca="false">IF(SQRT($B$5)*$I50+SQRT(1-$B$5)*J50&lt;$C$8,1,0)</f>
        <v>0</v>
      </c>
      <c r="O50" s="108" t="n">
        <f aca="false">IF(SQRT($B$5)*$I50+SQRT(1-$B$5)*K50&lt;$C$9,1,0)</f>
        <v>0</v>
      </c>
      <c r="P50" s="108" t="n">
        <f aca="false">IF(SQRT($B$5)*$I50+SQRT(1-$B$5)*L50&lt;$C$10,1,0)</f>
        <v>0</v>
      </c>
      <c r="Q50" s="108" t="n">
        <f aca="false">IF(SQRT($B$5)*$I50+SQRT(1-$B$5)*M50&lt;$C$11,1,0)</f>
        <v>0</v>
      </c>
      <c r="R50" s="110" t="n">
        <f aca="false">N50*$D$8+O50*$D$9+P50*$D$10+Q50*$D$11</f>
        <v>0</v>
      </c>
      <c r="S50" s="108" t="n">
        <f aca="false">SUM(N50:Q50)</f>
        <v>0</v>
      </c>
    </row>
    <row r="51" customFormat="false" ht="15" hidden="false" customHeight="false" outlineLevel="0" collapsed="false">
      <c r="H51" s="108" t="n">
        <v>43</v>
      </c>
      <c r="I51" s="109" t="n">
        <v>0.0994</v>
      </c>
      <c r="J51" s="109" t="n">
        <v>0.1145</v>
      </c>
      <c r="K51" s="109" t="n">
        <v>-0.0285</v>
      </c>
      <c r="L51" s="109" t="n">
        <v>-0.3133</v>
      </c>
      <c r="M51" s="109" t="n">
        <v>0.6294</v>
      </c>
      <c r="N51" s="108" t="n">
        <f aca="false">IF(SQRT($B$5)*$I51+SQRT(1-$B$5)*J51&lt;$C$8,1,0)</f>
        <v>0</v>
      </c>
      <c r="O51" s="108" t="n">
        <f aca="false">IF(SQRT($B$5)*$I51+SQRT(1-$B$5)*K51&lt;$C$9,1,0)</f>
        <v>0</v>
      </c>
      <c r="P51" s="108" t="n">
        <f aca="false">IF(SQRT($B$5)*$I51+SQRT(1-$B$5)*L51&lt;$C$10,1,0)</f>
        <v>0</v>
      </c>
      <c r="Q51" s="108" t="n">
        <f aca="false">IF(SQRT($B$5)*$I51+SQRT(1-$B$5)*M51&lt;$C$11,1,0)</f>
        <v>0</v>
      </c>
      <c r="R51" s="110" t="n">
        <f aca="false">N51*$D$8+O51*$D$9+P51*$D$10+Q51*$D$11</f>
        <v>0</v>
      </c>
      <c r="S51" s="108" t="n">
        <f aca="false">SUM(N51:Q51)</f>
        <v>0</v>
      </c>
    </row>
    <row r="52" customFormat="false" ht="15" hidden="false" customHeight="false" outlineLevel="0" collapsed="false">
      <c r="H52" s="108" t="n">
        <v>44</v>
      </c>
      <c r="I52" s="109" t="n">
        <v>1.3171</v>
      </c>
      <c r="J52" s="109" t="n">
        <v>0.5405</v>
      </c>
      <c r="K52" s="109" t="n">
        <v>-0.7401</v>
      </c>
      <c r="L52" s="109" t="n">
        <v>0.3959</v>
      </c>
      <c r="M52" s="109" t="n">
        <v>0.0611</v>
      </c>
      <c r="N52" s="108" t="n">
        <f aca="false">IF(SQRT($B$5)*$I52+SQRT(1-$B$5)*J52&lt;$C$8,1,0)</f>
        <v>0</v>
      </c>
      <c r="O52" s="108" t="n">
        <f aca="false">IF(SQRT($B$5)*$I52+SQRT(1-$B$5)*K52&lt;$C$9,1,0)</f>
        <v>0</v>
      </c>
      <c r="P52" s="108" t="n">
        <f aca="false">IF(SQRT($B$5)*$I52+SQRT(1-$B$5)*L52&lt;$C$10,1,0)</f>
        <v>0</v>
      </c>
      <c r="Q52" s="108" t="n">
        <f aca="false">IF(SQRT($B$5)*$I52+SQRT(1-$B$5)*M52&lt;$C$11,1,0)</f>
        <v>0</v>
      </c>
      <c r="R52" s="110" t="n">
        <f aca="false">N52*$D$8+O52*$D$9+P52*$D$10+Q52*$D$11</f>
        <v>0</v>
      </c>
      <c r="S52" s="108" t="n">
        <f aca="false">SUM(N52:Q52)</f>
        <v>0</v>
      </c>
    </row>
    <row r="53" customFormat="false" ht="15" hidden="false" customHeight="false" outlineLevel="0" collapsed="false">
      <c r="H53" s="108" t="n">
        <v>45</v>
      </c>
      <c r="I53" s="109" t="n">
        <v>0.4616</v>
      </c>
      <c r="J53" s="109" t="n">
        <v>1.8448</v>
      </c>
      <c r="K53" s="109" t="n">
        <v>-0.214</v>
      </c>
      <c r="L53" s="109" t="n">
        <v>-0.0115</v>
      </c>
      <c r="M53" s="109" t="n">
        <v>-0.8866</v>
      </c>
      <c r="N53" s="108" t="n">
        <f aca="false">IF(SQRT($B$5)*$I53+SQRT(1-$B$5)*J53&lt;$C$8,1,0)</f>
        <v>0</v>
      </c>
      <c r="O53" s="108" t="n">
        <f aca="false">IF(SQRT($B$5)*$I53+SQRT(1-$B$5)*K53&lt;$C$9,1,0)</f>
        <v>0</v>
      </c>
      <c r="P53" s="108" t="n">
        <f aca="false">IF(SQRT($B$5)*$I53+SQRT(1-$B$5)*L53&lt;$C$10,1,0)</f>
        <v>0</v>
      </c>
      <c r="Q53" s="108" t="n">
        <f aca="false">IF(SQRT($B$5)*$I53+SQRT(1-$B$5)*M53&lt;$C$11,1,0)</f>
        <v>0</v>
      </c>
      <c r="R53" s="110" t="n">
        <f aca="false">N53*$D$8+O53*$D$9+P53*$D$10+Q53*$D$11</f>
        <v>0</v>
      </c>
      <c r="S53" s="108" t="n">
        <f aca="false">SUM(N53:Q53)</f>
        <v>0</v>
      </c>
    </row>
    <row r="54" customFormat="false" ht="15" hidden="false" customHeight="false" outlineLevel="0" collapsed="false">
      <c r="H54" s="108" t="n">
        <v>46</v>
      </c>
      <c r="I54" s="109" t="n">
        <v>-0.2889</v>
      </c>
      <c r="J54" s="109" t="n">
        <v>-0.5692</v>
      </c>
      <c r="K54" s="109" t="n">
        <v>1.5998</v>
      </c>
      <c r="L54" s="109" t="n">
        <v>0.304</v>
      </c>
      <c r="M54" s="109" t="n">
        <v>-0.5719</v>
      </c>
      <c r="N54" s="108" t="n">
        <f aca="false">IF(SQRT($B$5)*$I54+SQRT(1-$B$5)*J54&lt;$C$8,1,0)</f>
        <v>0</v>
      </c>
      <c r="O54" s="108" t="n">
        <f aca="false">IF(SQRT($B$5)*$I54+SQRT(1-$B$5)*K54&lt;$C$9,1,0)</f>
        <v>0</v>
      </c>
      <c r="P54" s="108" t="n">
        <f aca="false">IF(SQRT($B$5)*$I54+SQRT(1-$B$5)*L54&lt;$C$10,1,0)</f>
        <v>0</v>
      </c>
      <c r="Q54" s="108" t="n">
        <f aca="false">IF(SQRT($B$5)*$I54+SQRT(1-$B$5)*M54&lt;$C$11,1,0)</f>
        <v>0</v>
      </c>
      <c r="R54" s="110" t="n">
        <f aca="false">N54*$D$8+O54*$D$9+P54*$D$10+Q54*$D$11</f>
        <v>0</v>
      </c>
      <c r="S54" s="108" t="n">
        <f aca="false">SUM(N54:Q54)</f>
        <v>0</v>
      </c>
    </row>
    <row r="55" customFormat="false" ht="15" hidden="false" customHeight="false" outlineLevel="0" collapsed="false">
      <c r="H55" s="108" t="n">
        <v>47</v>
      </c>
      <c r="I55" s="109" t="n">
        <v>1.9295</v>
      </c>
      <c r="J55" s="109" t="n">
        <v>-1.3281</v>
      </c>
      <c r="K55" s="109" t="n">
        <v>0.8613</v>
      </c>
      <c r="L55" s="109" t="n">
        <v>1.0162</v>
      </c>
      <c r="M55" s="109" t="n">
        <v>0.5739</v>
      </c>
      <c r="N55" s="108" t="n">
        <f aca="false">IF(SQRT($B$5)*$I55+SQRT(1-$B$5)*J55&lt;$C$8,1,0)</f>
        <v>0</v>
      </c>
      <c r="O55" s="108" t="n">
        <f aca="false">IF(SQRT($B$5)*$I55+SQRT(1-$B$5)*K55&lt;$C$9,1,0)</f>
        <v>0</v>
      </c>
      <c r="P55" s="108" t="n">
        <f aca="false">IF(SQRT($B$5)*$I55+SQRT(1-$B$5)*L55&lt;$C$10,1,0)</f>
        <v>0</v>
      </c>
      <c r="Q55" s="108" t="n">
        <f aca="false">IF(SQRT($B$5)*$I55+SQRT(1-$B$5)*M55&lt;$C$11,1,0)</f>
        <v>0</v>
      </c>
      <c r="R55" s="110" t="n">
        <f aca="false">N55*$D$8+O55*$D$9+P55*$D$10+Q55*$D$11</f>
        <v>0</v>
      </c>
      <c r="S55" s="108" t="n">
        <f aca="false">SUM(N55:Q55)</f>
        <v>0</v>
      </c>
    </row>
    <row r="56" customFormat="false" ht="15" hidden="false" customHeight="false" outlineLevel="0" collapsed="false">
      <c r="H56" s="108" t="n">
        <v>48</v>
      </c>
      <c r="I56" s="109" t="n">
        <v>-0.2612</v>
      </c>
      <c r="J56" s="109" t="n">
        <v>-0.1294</v>
      </c>
      <c r="K56" s="109" t="n">
        <v>-0.3435</v>
      </c>
      <c r="L56" s="109" t="n">
        <v>0.7861</v>
      </c>
      <c r="M56" s="109" t="n">
        <v>-2.3289</v>
      </c>
      <c r="N56" s="108" t="n">
        <f aca="false">IF(SQRT($B$5)*$I56+SQRT(1-$B$5)*J56&lt;$C$8,1,0)</f>
        <v>0</v>
      </c>
      <c r="O56" s="108" t="n">
        <f aca="false">IF(SQRT($B$5)*$I56+SQRT(1-$B$5)*K56&lt;$C$9,1,0)</f>
        <v>0</v>
      </c>
      <c r="P56" s="108" t="n">
        <f aca="false">IF(SQRT($B$5)*$I56+SQRT(1-$B$5)*L56&lt;$C$10,1,0)</f>
        <v>0</v>
      </c>
      <c r="Q56" s="108" t="n">
        <f aca="false">IF(SQRT($B$5)*$I56+SQRT(1-$B$5)*M56&lt;$C$11,1,0)</f>
        <v>1</v>
      </c>
      <c r="R56" s="110" t="n">
        <f aca="false">N56*$D$8+O56*$D$9+P56*$D$10+Q56*$D$11</f>
        <v>17.5</v>
      </c>
      <c r="S56" s="108" t="n">
        <f aca="false">SUM(N56:Q56)</f>
        <v>1</v>
      </c>
    </row>
    <row r="57" customFormat="false" ht="15" hidden="false" customHeight="false" outlineLevel="0" collapsed="false">
      <c r="H57" s="108" t="n">
        <v>49</v>
      </c>
      <c r="I57" s="109" t="n">
        <v>-0.5112</v>
      </c>
      <c r="J57" s="109" t="n">
        <v>0.1519</v>
      </c>
      <c r="K57" s="109" t="n">
        <v>-0.5812</v>
      </c>
      <c r="L57" s="109" t="n">
        <v>-1.8176</v>
      </c>
      <c r="M57" s="109" t="n">
        <v>-0.2428</v>
      </c>
      <c r="N57" s="108" t="n">
        <f aca="false">IF(SQRT($B$5)*$I57+SQRT(1-$B$5)*J57&lt;$C$8,1,0)</f>
        <v>0</v>
      </c>
      <c r="O57" s="108" t="n">
        <f aca="false">IF(SQRT($B$5)*$I57+SQRT(1-$B$5)*K57&lt;$C$9,1,0)</f>
        <v>0</v>
      </c>
      <c r="P57" s="108" t="n">
        <f aca="false">IF(SQRT($B$5)*$I57+SQRT(1-$B$5)*L57&lt;$C$10,1,0)</f>
        <v>1</v>
      </c>
      <c r="Q57" s="108" t="n">
        <f aca="false">IF(SQRT($B$5)*$I57+SQRT(1-$B$5)*M57&lt;$C$11,1,0)</f>
        <v>0</v>
      </c>
      <c r="R57" s="110" t="n">
        <f aca="false">N57*$D$8+O57*$D$9+P57*$D$10+Q57*$D$11</f>
        <v>14</v>
      </c>
      <c r="S57" s="108" t="n">
        <f aca="false">SUM(N57:Q57)</f>
        <v>1</v>
      </c>
    </row>
    <row r="58" customFormat="false" ht="15" hidden="false" customHeight="false" outlineLevel="0" collapsed="false">
      <c r="H58" s="108" t="n">
        <v>50</v>
      </c>
      <c r="I58" s="109" t="n">
        <v>-0.7552</v>
      </c>
      <c r="J58" s="109" t="n">
        <v>0.8003</v>
      </c>
      <c r="K58" s="109" t="n">
        <v>1.3974</v>
      </c>
      <c r="L58" s="109" t="n">
        <v>0.0694</v>
      </c>
      <c r="M58" s="109" t="n">
        <v>-1.9341</v>
      </c>
      <c r="N58" s="108" t="n">
        <f aca="false">IF(SQRT($B$5)*$I58+SQRT(1-$B$5)*J58&lt;$C$8,1,0)</f>
        <v>0</v>
      </c>
      <c r="O58" s="108" t="n">
        <f aca="false">IF(SQRT($B$5)*$I58+SQRT(1-$B$5)*K58&lt;$C$9,1,0)</f>
        <v>0</v>
      </c>
      <c r="P58" s="108" t="n">
        <f aca="false">IF(SQRT($B$5)*$I58+SQRT(1-$B$5)*L58&lt;$C$10,1,0)</f>
        <v>0</v>
      </c>
      <c r="Q58" s="108" t="n">
        <f aca="false">IF(SQRT($B$5)*$I58+SQRT(1-$B$5)*M58&lt;$C$11,1,0)</f>
        <v>1</v>
      </c>
      <c r="R58" s="110" t="n">
        <f aca="false">N58*$D$8+O58*$D$9+P58*$D$10+Q58*$D$11</f>
        <v>17.5</v>
      </c>
      <c r="S58" s="108" t="n">
        <f aca="false">SUM(N58:Q58)</f>
        <v>1</v>
      </c>
    </row>
    <row r="59" customFormat="false" ht="15" hidden="false" customHeight="false" outlineLevel="0" collapsed="false">
      <c r="H59" s="108" t="n">
        <v>51</v>
      </c>
      <c r="I59" s="109" t="n">
        <v>-0.1962</v>
      </c>
      <c r="J59" s="109" t="n">
        <v>-0.9241</v>
      </c>
      <c r="K59" s="109" t="n">
        <v>0.682</v>
      </c>
      <c r="L59" s="109" t="n">
        <v>1.6915</v>
      </c>
      <c r="M59" s="109" t="n">
        <v>0.3174</v>
      </c>
      <c r="N59" s="108" t="n">
        <f aca="false">IF(SQRT($B$5)*$I59+SQRT(1-$B$5)*J59&lt;$C$8,1,0)</f>
        <v>0</v>
      </c>
      <c r="O59" s="108" t="n">
        <f aca="false">IF(SQRT($B$5)*$I59+SQRT(1-$B$5)*K59&lt;$C$9,1,0)</f>
        <v>0</v>
      </c>
      <c r="P59" s="108" t="n">
        <f aca="false">IF(SQRT($B$5)*$I59+SQRT(1-$B$5)*L59&lt;$C$10,1,0)</f>
        <v>0</v>
      </c>
      <c r="Q59" s="108" t="n">
        <f aca="false">IF(SQRT($B$5)*$I59+SQRT(1-$B$5)*M59&lt;$C$11,1,0)</f>
        <v>0</v>
      </c>
      <c r="R59" s="110" t="n">
        <f aca="false">N59*$D$8+O59*$D$9+P59*$D$10+Q59*$D$11</f>
        <v>0</v>
      </c>
      <c r="S59" s="108" t="n">
        <f aca="false">SUM(N59:Q59)</f>
        <v>0</v>
      </c>
    </row>
    <row r="60" customFormat="false" ht="15" hidden="false" customHeight="false" outlineLevel="0" collapsed="false">
      <c r="H60" s="108" t="n">
        <v>52</v>
      </c>
      <c r="I60" s="109" t="n">
        <v>2.0352</v>
      </c>
      <c r="J60" s="109" t="n">
        <v>1.5146</v>
      </c>
      <c r="K60" s="109" t="n">
        <v>0.6965</v>
      </c>
      <c r="L60" s="109" t="n">
        <v>-0.8602</v>
      </c>
      <c r="M60" s="109" t="n">
        <v>0.2089</v>
      </c>
      <c r="N60" s="108" t="n">
        <f aca="false">IF(SQRT($B$5)*$I60+SQRT(1-$B$5)*J60&lt;$C$8,1,0)</f>
        <v>0</v>
      </c>
      <c r="O60" s="108" t="n">
        <f aca="false">IF(SQRT($B$5)*$I60+SQRT(1-$B$5)*K60&lt;$C$9,1,0)</f>
        <v>0</v>
      </c>
      <c r="P60" s="108" t="n">
        <f aca="false">IF(SQRT($B$5)*$I60+SQRT(1-$B$5)*L60&lt;$C$10,1,0)</f>
        <v>0</v>
      </c>
      <c r="Q60" s="108" t="n">
        <f aca="false">IF(SQRT($B$5)*$I60+SQRT(1-$B$5)*M60&lt;$C$11,1,0)</f>
        <v>0</v>
      </c>
      <c r="R60" s="110" t="n">
        <f aca="false">N60*$D$8+O60*$D$9+P60*$D$10+Q60*$D$11</f>
        <v>0</v>
      </c>
      <c r="S60" s="108" t="n">
        <f aca="false">SUM(N60:Q60)</f>
        <v>0</v>
      </c>
    </row>
    <row r="61" customFormat="false" ht="15" hidden="false" customHeight="false" outlineLevel="0" collapsed="false">
      <c r="H61" s="108" t="n">
        <v>53</v>
      </c>
      <c r="I61" s="109" t="n">
        <v>-1.3392</v>
      </c>
      <c r="J61" s="109" t="n">
        <v>1.1509</v>
      </c>
      <c r="K61" s="109" t="n">
        <v>0.2387</v>
      </c>
      <c r="L61" s="109" t="n">
        <v>1.4989</v>
      </c>
      <c r="M61" s="109" t="n">
        <v>0.4202</v>
      </c>
      <c r="N61" s="108" t="n">
        <f aca="false">IF(SQRT($B$5)*$I61+SQRT(1-$B$5)*J61&lt;$C$8,1,0)</f>
        <v>0</v>
      </c>
      <c r="O61" s="108" t="n">
        <f aca="false">IF(SQRT($B$5)*$I61+SQRT(1-$B$5)*K61&lt;$C$9,1,0)</f>
        <v>0</v>
      </c>
      <c r="P61" s="108" t="n">
        <f aca="false">IF(SQRT($B$5)*$I61+SQRT(1-$B$5)*L61&lt;$C$10,1,0)</f>
        <v>0</v>
      </c>
      <c r="Q61" s="108" t="n">
        <f aca="false">IF(SQRT($B$5)*$I61+SQRT(1-$B$5)*M61&lt;$C$11,1,0)</f>
        <v>0</v>
      </c>
      <c r="R61" s="110" t="n">
        <f aca="false">N61*$D$8+O61*$D$9+P61*$D$10+Q61*$D$11</f>
        <v>0</v>
      </c>
      <c r="S61" s="108" t="n">
        <f aca="false">SUM(N61:Q61)</f>
        <v>0</v>
      </c>
    </row>
    <row r="62" customFormat="false" ht="15" hidden="false" customHeight="false" outlineLevel="0" collapsed="false">
      <c r="H62" s="108" t="n">
        <v>54</v>
      </c>
      <c r="I62" s="109" t="n">
        <v>-1.8043</v>
      </c>
      <c r="J62" s="109" t="n">
        <v>0.7877</v>
      </c>
      <c r="K62" s="109" t="n">
        <v>1.0745</v>
      </c>
      <c r="L62" s="109" t="n">
        <v>1.8092</v>
      </c>
      <c r="M62" s="109" t="n">
        <v>-0.8258</v>
      </c>
      <c r="N62" s="108" t="n">
        <f aca="false">IF(SQRT($B$5)*$I62+SQRT(1-$B$5)*J62&lt;$C$8,1,0)</f>
        <v>0</v>
      </c>
      <c r="O62" s="108" t="n">
        <f aca="false">IF(SQRT($B$5)*$I62+SQRT(1-$B$5)*K62&lt;$C$9,1,0)</f>
        <v>0</v>
      </c>
      <c r="P62" s="108" t="n">
        <f aca="false">IF(SQRT($B$5)*$I62+SQRT(1-$B$5)*L62&lt;$C$10,1,0)</f>
        <v>0</v>
      </c>
      <c r="Q62" s="108" t="n">
        <f aca="false">IF(SQRT($B$5)*$I62+SQRT(1-$B$5)*M62&lt;$C$11,1,0)</f>
        <v>0</v>
      </c>
      <c r="R62" s="110" t="n">
        <f aca="false">N62*$D$8+O62*$D$9+P62*$D$10+Q62*$D$11</f>
        <v>0</v>
      </c>
      <c r="S62" s="108" t="n">
        <f aca="false">SUM(N62:Q62)</f>
        <v>0</v>
      </c>
    </row>
    <row r="63" customFormat="false" ht="15" hidden="false" customHeight="false" outlineLevel="0" collapsed="false">
      <c r="H63" s="108" t="n">
        <v>55</v>
      </c>
      <c r="I63" s="109" t="n">
        <v>-0.7757</v>
      </c>
      <c r="J63" s="109" t="n">
        <v>0.2119</v>
      </c>
      <c r="K63" s="109" t="n">
        <v>-0.9085</v>
      </c>
      <c r="L63" s="109" t="n">
        <v>-1.2317</v>
      </c>
      <c r="M63" s="109" t="n">
        <v>-0.9526</v>
      </c>
      <c r="N63" s="108" t="n">
        <f aca="false">IF(SQRT($B$5)*$I63+SQRT(1-$B$5)*J63&lt;$C$8,1,0)</f>
        <v>0</v>
      </c>
      <c r="O63" s="108" t="n">
        <f aca="false">IF(SQRT($B$5)*$I63+SQRT(1-$B$5)*K63&lt;$C$9,1,0)</f>
        <v>0</v>
      </c>
      <c r="P63" s="108" t="n">
        <f aca="false">IF(SQRT($B$5)*$I63+SQRT(1-$B$5)*L63&lt;$C$10,1,0)</f>
        <v>0</v>
      </c>
      <c r="Q63" s="108" t="n">
        <f aca="false">IF(SQRT($B$5)*$I63+SQRT(1-$B$5)*M63&lt;$C$11,1,0)</f>
        <v>0</v>
      </c>
      <c r="R63" s="110" t="n">
        <f aca="false">N63*$D$8+O63*$D$9+P63*$D$10+Q63*$D$11</f>
        <v>0</v>
      </c>
      <c r="S63" s="108" t="n">
        <f aca="false">SUM(N63:Q63)</f>
        <v>0</v>
      </c>
    </row>
    <row r="64" customFormat="false" ht="15" hidden="false" customHeight="false" outlineLevel="0" collapsed="false">
      <c r="H64" s="108" t="n">
        <v>56</v>
      </c>
      <c r="I64" s="109" t="n">
        <v>2.7297</v>
      </c>
      <c r="J64" s="109" t="n">
        <v>-0.4994</v>
      </c>
      <c r="K64" s="109" t="n">
        <v>-0.891</v>
      </c>
      <c r="L64" s="109" t="n">
        <v>-0.3318</v>
      </c>
      <c r="M64" s="109" t="n">
        <v>0.1126</v>
      </c>
      <c r="N64" s="108" t="n">
        <f aca="false">IF(SQRT($B$5)*$I64+SQRT(1-$B$5)*J64&lt;$C$8,1,0)</f>
        <v>0</v>
      </c>
      <c r="O64" s="108" t="n">
        <f aca="false">IF(SQRT($B$5)*$I64+SQRT(1-$B$5)*K64&lt;$C$9,1,0)</f>
        <v>0</v>
      </c>
      <c r="P64" s="108" t="n">
        <f aca="false">IF(SQRT($B$5)*$I64+SQRT(1-$B$5)*L64&lt;$C$10,1,0)</f>
        <v>0</v>
      </c>
      <c r="Q64" s="108" t="n">
        <f aca="false">IF(SQRT($B$5)*$I64+SQRT(1-$B$5)*M64&lt;$C$11,1,0)</f>
        <v>0</v>
      </c>
      <c r="R64" s="110" t="n">
        <f aca="false">N64*$D$8+O64*$D$9+P64*$D$10+Q64*$D$11</f>
        <v>0</v>
      </c>
      <c r="S64" s="108" t="n">
        <f aca="false">SUM(N64:Q64)</f>
        <v>0</v>
      </c>
    </row>
    <row r="65" customFormat="false" ht="15" hidden="false" customHeight="false" outlineLevel="0" collapsed="false">
      <c r="H65" s="108" t="n">
        <v>57</v>
      </c>
      <c r="I65" s="109" t="n">
        <v>1.3973</v>
      </c>
      <c r="J65" s="109" t="n">
        <v>1.0501</v>
      </c>
      <c r="K65" s="109" t="n">
        <v>0.8922</v>
      </c>
      <c r="L65" s="109" t="n">
        <v>0.1472</v>
      </c>
      <c r="M65" s="109" t="n">
        <v>0.2591</v>
      </c>
      <c r="N65" s="108" t="n">
        <f aca="false">IF(SQRT($B$5)*$I65+SQRT(1-$B$5)*J65&lt;$C$8,1,0)</f>
        <v>0</v>
      </c>
      <c r="O65" s="108" t="n">
        <f aca="false">IF(SQRT($B$5)*$I65+SQRT(1-$B$5)*K65&lt;$C$9,1,0)</f>
        <v>0</v>
      </c>
      <c r="P65" s="108" t="n">
        <f aca="false">IF(SQRT($B$5)*$I65+SQRT(1-$B$5)*L65&lt;$C$10,1,0)</f>
        <v>0</v>
      </c>
      <c r="Q65" s="108" t="n">
        <f aca="false">IF(SQRT($B$5)*$I65+SQRT(1-$B$5)*M65&lt;$C$11,1,0)</f>
        <v>0</v>
      </c>
      <c r="R65" s="110" t="n">
        <f aca="false">N65*$D$8+O65*$D$9+P65*$D$10+Q65*$D$11</f>
        <v>0</v>
      </c>
      <c r="S65" s="108" t="n">
        <f aca="false">SUM(N65:Q65)</f>
        <v>0</v>
      </c>
    </row>
    <row r="66" customFormat="false" ht="15" hidden="false" customHeight="false" outlineLevel="0" collapsed="false">
      <c r="H66" s="108" t="n">
        <v>58</v>
      </c>
      <c r="I66" s="109" t="n">
        <v>-0.5362</v>
      </c>
      <c r="J66" s="109" t="n">
        <v>-1.4043</v>
      </c>
      <c r="K66" s="109" t="n">
        <v>2.1393</v>
      </c>
      <c r="L66" s="109" t="n">
        <v>-0.3564</v>
      </c>
      <c r="M66" s="109" t="n">
        <v>1.1125</v>
      </c>
      <c r="N66" s="108" t="n">
        <f aca="false">IF(SQRT($B$5)*$I66+SQRT(1-$B$5)*J66&lt;$C$8,1,0)</f>
        <v>0</v>
      </c>
      <c r="O66" s="108" t="n">
        <f aca="false">IF(SQRT($B$5)*$I66+SQRT(1-$B$5)*K66&lt;$C$9,1,0)</f>
        <v>0</v>
      </c>
      <c r="P66" s="108" t="n">
        <f aca="false">IF(SQRT($B$5)*$I66+SQRT(1-$B$5)*L66&lt;$C$10,1,0)</f>
        <v>0</v>
      </c>
      <c r="Q66" s="108" t="n">
        <f aca="false">IF(SQRT($B$5)*$I66+SQRT(1-$B$5)*M66&lt;$C$11,1,0)</f>
        <v>0</v>
      </c>
      <c r="R66" s="110" t="n">
        <f aca="false">N66*$D$8+O66*$D$9+P66*$D$10+Q66*$D$11</f>
        <v>0</v>
      </c>
      <c r="S66" s="108" t="n">
        <f aca="false">SUM(N66:Q66)</f>
        <v>0</v>
      </c>
    </row>
    <row r="67" customFormat="false" ht="15" hidden="false" customHeight="false" outlineLevel="0" collapsed="false">
      <c r="H67" s="108" t="n">
        <v>59</v>
      </c>
      <c r="I67" s="109" t="n">
        <v>-0.218</v>
      </c>
      <c r="J67" s="109" t="n">
        <v>0.0068</v>
      </c>
      <c r="K67" s="109" t="n">
        <v>-0.0569</v>
      </c>
      <c r="L67" s="109" t="n">
        <v>-1.2814</v>
      </c>
      <c r="M67" s="109" t="n">
        <v>0.017</v>
      </c>
      <c r="N67" s="108" t="n">
        <f aca="false">IF(SQRT($B$5)*$I67+SQRT(1-$B$5)*J67&lt;$C$8,1,0)</f>
        <v>0</v>
      </c>
      <c r="O67" s="108" t="n">
        <f aca="false">IF(SQRT($B$5)*$I67+SQRT(1-$B$5)*K67&lt;$C$9,1,0)</f>
        <v>0</v>
      </c>
      <c r="P67" s="108" t="n">
        <f aca="false">IF(SQRT($B$5)*$I67+SQRT(1-$B$5)*L67&lt;$C$10,1,0)</f>
        <v>0</v>
      </c>
      <c r="Q67" s="108" t="n">
        <f aca="false">IF(SQRT($B$5)*$I67+SQRT(1-$B$5)*M67&lt;$C$11,1,0)</f>
        <v>0</v>
      </c>
      <c r="R67" s="110" t="n">
        <f aca="false">N67*$D$8+O67*$D$9+P67*$D$10+Q67*$D$11</f>
        <v>0</v>
      </c>
      <c r="S67" s="108" t="n">
        <f aca="false">SUM(N67:Q67)</f>
        <v>0</v>
      </c>
    </row>
    <row r="68" customFormat="false" ht="15" hidden="false" customHeight="false" outlineLevel="0" collapsed="false">
      <c r="H68" s="108" t="n">
        <v>60</v>
      </c>
      <c r="I68" s="109" t="n">
        <v>0.4753</v>
      </c>
      <c r="J68" s="109" t="n">
        <v>0.9226</v>
      </c>
      <c r="K68" s="109" t="n">
        <v>0.587</v>
      </c>
      <c r="L68" s="109" t="n">
        <v>1.1122</v>
      </c>
      <c r="M68" s="109" t="n">
        <v>0.3857</v>
      </c>
      <c r="N68" s="108" t="n">
        <f aca="false">IF(SQRT($B$5)*$I68+SQRT(1-$B$5)*J68&lt;$C$8,1,0)</f>
        <v>0</v>
      </c>
      <c r="O68" s="108" t="n">
        <f aca="false">IF(SQRT($B$5)*$I68+SQRT(1-$B$5)*K68&lt;$C$9,1,0)</f>
        <v>0</v>
      </c>
      <c r="P68" s="108" t="n">
        <f aca="false">IF(SQRT($B$5)*$I68+SQRT(1-$B$5)*L68&lt;$C$10,1,0)</f>
        <v>0</v>
      </c>
      <c r="Q68" s="108" t="n">
        <f aca="false">IF(SQRT($B$5)*$I68+SQRT(1-$B$5)*M68&lt;$C$11,1,0)</f>
        <v>0</v>
      </c>
      <c r="R68" s="110" t="n">
        <f aca="false">N68*$D$8+O68*$D$9+P68*$D$10+Q68*$D$11</f>
        <v>0</v>
      </c>
      <c r="S68" s="108" t="n">
        <f aca="false">SUM(N68:Q68)</f>
        <v>0</v>
      </c>
    </row>
    <row r="69" customFormat="false" ht="15" hidden="false" customHeight="false" outlineLevel="0" collapsed="false">
      <c r="H69" s="108" t="n">
        <v>61</v>
      </c>
      <c r="I69" s="109" t="n">
        <v>0.0844</v>
      </c>
      <c r="J69" s="109" t="n">
        <v>-1.878</v>
      </c>
      <c r="K69" s="109" t="n">
        <v>-0.4488</v>
      </c>
      <c r="L69" s="109" t="n">
        <v>1.6402</v>
      </c>
      <c r="M69" s="109" t="n">
        <v>0.2077</v>
      </c>
      <c r="N69" s="108" t="n">
        <f aca="false">IF(SQRT($B$5)*$I69+SQRT(1-$B$5)*J69&lt;$C$8,1,0)</f>
        <v>0</v>
      </c>
      <c r="O69" s="108" t="n">
        <f aca="false">IF(SQRT($B$5)*$I69+SQRT(1-$B$5)*K69&lt;$C$9,1,0)</f>
        <v>0</v>
      </c>
      <c r="P69" s="108" t="n">
        <f aca="false">IF(SQRT($B$5)*$I69+SQRT(1-$B$5)*L69&lt;$C$10,1,0)</f>
        <v>0</v>
      </c>
      <c r="Q69" s="108" t="n">
        <f aca="false">IF(SQRT($B$5)*$I69+SQRT(1-$B$5)*M69&lt;$C$11,1,0)</f>
        <v>0</v>
      </c>
      <c r="R69" s="110" t="n">
        <f aca="false">N69*$D$8+O69*$D$9+P69*$D$10+Q69*$D$11</f>
        <v>0</v>
      </c>
      <c r="S69" s="108" t="n">
        <f aca="false">SUM(N69:Q69)</f>
        <v>0</v>
      </c>
    </row>
    <row r="70" customFormat="false" ht="15" hidden="false" customHeight="false" outlineLevel="0" collapsed="false">
      <c r="H70" s="108" t="n">
        <v>62</v>
      </c>
      <c r="I70" s="109" t="n">
        <v>0.8823</v>
      </c>
      <c r="J70" s="109" t="n">
        <v>-0.127</v>
      </c>
      <c r="K70" s="109" t="n">
        <v>-0.589</v>
      </c>
      <c r="L70" s="109" t="n">
        <v>2.1322</v>
      </c>
      <c r="M70" s="109" t="n">
        <v>0.4423</v>
      </c>
      <c r="N70" s="108" t="n">
        <f aca="false">IF(SQRT($B$5)*$I70+SQRT(1-$B$5)*J70&lt;$C$8,1,0)</f>
        <v>0</v>
      </c>
      <c r="O70" s="108" t="n">
        <f aca="false">IF(SQRT($B$5)*$I70+SQRT(1-$B$5)*K70&lt;$C$9,1,0)</f>
        <v>0</v>
      </c>
      <c r="P70" s="108" t="n">
        <f aca="false">IF(SQRT($B$5)*$I70+SQRT(1-$B$5)*L70&lt;$C$10,1,0)</f>
        <v>0</v>
      </c>
      <c r="Q70" s="108" t="n">
        <f aca="false">IF(SQRT($B$5)*$I70+SQRT(1-$B$5)*M70&lt;$C$11,1,0)</f>
        <v>0</v>
      </c>
      <c r="R70" s="110" t="n">
        <f aca="false">N70*$D$8+O70*$D$9+P70*$D$10+Q70*$D$11</f>
        <v>0</v>
      </c>
      <c r="S70" s="108" t="n">
        <f aca="false">SUM(N70:Q70)</f>
        <v>0</v>
      </c>
    </row>
    <row r="71" customFormat="false" ht="15" hidden="false" customHeight="false" outlineLevel="0" collapsed="false">
      <c r="H71" s="108" t="n">
        <v>63</v>
      </c>
      <c r="I71" s="109" t="n">
        <v>1.5792</v>
      </c>
      <c r="J71" s="109" t="n">
        <v>0.6147</v>
      </c>
      <c r="K71" s="109" t="n">
        <v>-0.2112</v>
      </c>
      <c r="L71" s="109" t="n">
        <v>-2.161</v>
      </c>
      <c r="M71" s="109" t="n">
        <v>0.1743</v>
      </c>
      <c r="N71" s="108" t="n">
        <f aca="false">IF(SQRT($B$5)*$I71+SQRT(1-$B$5)*J71&lt;$C$8,1,0)</f>
        <v>0</v>
      </c>
      <c r="O71" s="108" t="n">
        <f aca="false">IF(SQRT($B$5)*$I71+SQRT(1-$B$5)*K71&lt;$C$9,1,0)</f>
        <v>0</v>
      </c>
      <c r="P71" s="108" t="n">
        <f aca="false">IF(SQRT($B$5)*$I71+SQRT(1-$B$5)*L71&lt;$C$10,1,0)</f>
        <v>0</v>
      </c>
      <c r="Q71" s="108" t="n">
        <f aca="false">IF(SQRT($B$5)*$I71+SQRT(1-$B$5)*M71&lt;$C$11,1,0)</f>
        <v>0</v>
      </c>
      <c r="R71" s="110" t="n">
        <f aca="false">N71*$D$8+O71*$D$9+P71*$D$10+Q71*$D$11</f>
        <v>0</v>
      </c>
      <c r="S71" s="108" t="n">
        <f aca="false">SUM(N71:Q71)</f>
        <v>0</v>
      </c>
    </row>
    <row r="72" customFormat="false" ht="15" hidden="false" customHeight="false" outlineLevel="0" collapsed="false">
      <c r="H72" s="108" t="n">
        <v>64</v>
      </c>
      <c r="I72" s="109" t="n">
        <v>-1.4841</v>
      </c>
      <c r="J72" s="109" t="n">
        <v>-2.139</v>
      </c>
      <c r="K72" s="109" t="n">
        <v>1.3232</v>
      </c>
      <c r="L72" s="109" t="n">
        <v>0.8047</v>
      </c>
      <c r="M72" s="109" t="n">
        <v>0.7239</v>
      </c>
      <c r="N72" s="108" t="n">
        <f aca="false">IF(SQRT($B$5)*$I72+SQRT(1-$B$5)*J72&lt;$C$8,1,0)</f>
        <v>1</v>
      </c>
      <c r="O72" s="108" t="n">
        <f aca="false">IF(SQRT($B$5)*$I72+SQRT(1-$B$5)*K72&lt;$C$9,1,0)</f>
        <v>0</v>
      </c>
      <c r="P72" s="108" t="n">
        <f aca="false">IF(SQRT($B$5)*$I72+SQRT(1-$B$5)*L72&lt;$C$10,1,0)</f>
        <v>0</v>
      </c>
      <c r="Q72" s="108" t="n">
        <f aca="false">IF(SQRT($B$5)*$I72+SQRT(1-$B$5)*M72&lt;$C$11,1,0)</f>
        <v>0</v>
      </c>
      <c r="R72" s="110" t="n">
        <f aca="false">N72*$D$8+O72*$D$9+P72*$D$10+Q72*$D$11</f>
        <v>20</v>
      </c>
      <c r="S72" s="108" t="n">
        <f aca="false">SUM(N72:Q72)</f>
        <v>1</v>
      </c>
    </row>
    <row r="73" customFormat="false" ht="15" hidden="false" customHeight="false" outlineLevel="0" collapsed="false">
      <c r="H73" s="108" t="n">
        <v>65</v>
      </c>
      <c r="I73" s="109" t="n">
        <v>0.1307</v>
      </c>
      <c r="J73" s="109" t="n">
        <v>0.0447</v>
      </c>
      <c r="K73" s="109" t="n">
        <v>0.5039</v>
      </c>
      <c r="L73" s="109" t="n">
        <v>0.236</v>
      </c>
      <c r="M73" s="109" t="n">
        <v>0.1511</v>
      </c>
      <c r="N73" s="108" t="n">
        <f aca="false">IF(SQRT($B$5)*$I73+SQRT(1-$B$5)*J73&lt;$C$8,1,0)</f>
        <v>0</v>
      </c>
      <c r="O73" s="108" t="n">
        <f aca="false">IF(SQRT($B$5)*$I73+SQRT(1-$B$5)*K73&lt;$C$9,1,0)</f>
        <v>0</v>
      </c>
      <c r="P73" s="108" t="n">
        <f aca="false">IF(SQRT($B$5)*$I73+SQRT(1-$B$5)*L73&lt;$C$10,1,0)</f>
        <v>0</v>
      </c>
      <c r="Q73" s="108" t="n">
        <f aca="false">IF(SQRT($B$5)*$I73+SQRT(1-$B$5)*M73&lt;$C$11,1,0)</f>
        <v>0</v>
      </c>
      <c r="R73" s="110" t="n">
        <f aca="false">N73*$D$8+O73*$D$9+P73*$D$10+Q73*$D$11</f>
        <v>0</v>
      </c>
      <c r="S73" s="108" t="n">
        <f aca="false">SUM(N73:Q73)</f>
        <v>0</v>
      </c>
    </row>
    <row r="74" customFormat="false" ht="15" hidden="false" customHeight="false" outlineLevel="0" collapsed="false">
      <c r="H74" s="108" t="n">
        <v>66</v>
      </c>
      <c r="I74" s="109" t="n">
        <v>0.8205</v>
      </c>
      <c r="J74" s="109" t="n">
        <v>-2.3804</v>
      </c>
      <c r="K74" s="109" t="n">
        <v>0.971</v>
      </c>
      <c r="L74" s="109" t="n">
        <v>-0.557</v>
      </c>
      <c r="M74" s="109" t="n">
        <v>0.9304</v>
      </c>
      <c r="N74" s="108" t="n">
        <f aca="false">IF(SQRT($B$5)*$I74+SQRT(1-$B$5)*J74&lt;$C$8,1,0)</f>
        <v>0</v>
      </c>
      <c r="O74" s="108" t="n">
        <f aca="false">IF(SQRT($B$5)*$I74+SQRT(1-$B$5)*K74&lt;$C$9,1,0)</f>
        <v>0</v>
      </c>
      <c r="P74" s="108" t="n">
        <f aca="false">IF(SQRT($B$5)*$I74+SQRT(1-$B$5)*L74&lt;$C$10,1,0)</f>
        <v>0</v>
      </c>
      <c r="Q74" s="108" t="n">
        <f aca="false">IF(SQRT($B$5)*$I74+SQRT(1-$B$5)*M74&lt;$C$11,1,0)</f>
        <v>0</v>
      </c>
      <c r="R74" s="110" t="n">
        <f aca="false">N74*$D$8+O74*$D$9+P74*$D$10+Q74*$D$11</f>
        <v>0</v>
      </c>
      <c r="S74" s="108" t="n">
        <f aca="false">SUM(N74:Q74)</f>
        <v>0</v>
      </c>
    </row>
    <row r="75" customFormat="false" ht="15" hidden="false" customHeight="false" outlineLevel="0" collapsed="false">
      <c r="H75" s="108" t="n">
        <v>67</v>
      </c>
      <c r="I75" s="109" t="n">
        <v>1.2488</v>
      </c>
      <c r="J75" s="109" t="n">
        <v>-0.773</v>
      </c>
      <c r="K75" s="109" t="n">
        <v>0.8612</v>
      </c>
      <c r="L75" s="109" t="n">
        <v>0.8455</v>
      </c>
      <c r="M75" s="109" t="n">
        <v>-0.657</v>
      </c>
      <c r="N75" s="108" t="n">
        <f aca="false">IF(SQRT($B$5)*$I75+SQRT(1-$B$5)*J75&lt;$C$8,1,0)</f>
        <v>0</v>
      </c>
      <c r="O75" s="108" t="n">
        <f aca="false">IF(SQRT($B$5)*$I75+SQRT(1-$B$5)*K75&lt;$C$9,1,0)</f>
        <v>0</v>
      </c>
      <c r="P75" s="108" t="n">
        <f aca="false">IF(SQRT($B$5)*$I75+SQRT(1-$B$5)*L75&lt;$C$10,1,0)</f>
        <v>0</v>
      </c>
      <c r="Q75" s="108" t="n">
        <f aca="false">IF(SQRT($B$5)*$I75+SQRT(1-$B$5)*M75&lt;$C$11,1,0)</f>
        <v>0</v>
      </c>
      <c r="R75" s="110" t="n">
        <f aca="false">N75*$D$8+O75*$D$9+P75*$D$10+Q75*$D$11</f>
        <v>0</v>
      </c>
      <c r="S75" s="108" t="n">
        <f aca="false">SUM(N75:Q75)</f>
        <v>0</v>
      </c>
    </row>
    <row r="76" customFormat="false" ht="15" hidden="false" customHeight="false" outlineLevel="0" collapsed="false">
      <c r="H76" s="108" t="n">
        <v>68</v>
      </c>
      <c r="I76" s="109" t="n">
        <v>-0.4896</v>
      </c>
      <c r="J76" s="109" t="n">
        <v>0.1469</v>
      </c>
      <c r="K76" s="109" t="n">
        <v>-2.2023</v>
      </c>
      <c r="L76" s="109" t="n">
        <v>-0.4256</v>
      </c>
      <c r="M76" s="109" t="n">
        <v>0.2047</v>
      </c>
      <c r="N76" s="108" t="n">
        <f aca="false">IF(SQRT($B$5)*$I76+SQRT(1-$B$5)*J76&lt;$C$8,1,0)</f>
        <v>0</v>
      </c>
      <c r="O76" s="108" t="n">
        <f aca="false">IF(SQRT($B$5)*$I76+SQRT(1-$B$5)*K76&lt;$C$9,1,0)</f>
        <v>0</v>
      </c>
      <c r="P76" s="108" t="n">
        <f aca="false">IF(SQRT($B$5)*$I76+SQRT(1-$B$5)*L76&lt;$C$10,1,0)</f>
        <v>0</v>
      </c>
      <c r="Q76" s="108" t="n">
        <f aca="false">IF(SQRT($B$5)*$I76+SQRT(1-$B$5)*M76&lt;$C$11,1,0)</f>
        <v>0</v>
      </c>
      <c r="R76" s="110" t="n">
        <f aca="false">N76*$D$8+O76*$D$9+P76*$D$10+Q76*$D$11</f>
        <v>0</v>
      </c>
      <c r="S76" s="108" t="n">
        <f aca="false">SUM(N76:Q76)</f>
        <v>0</v>
      </c>
    </row>
    <row r="77" customFormat="false" ht="15" hidden="false" customHeight="false" outlineLevel="0" collapsed="false">
      <c r="H77" s="108" t="n">
        <v>69</v>
      </c>
      <c r="I77" s="109" t="n">
        <v>-0.4322</v>
      </c>
      <c r="J77" s="109" t="n">
        <v>-1.587</v>
      </c>
      <c r="K77" s="109" t="n">
        <v>-0.3797</v>
      </c>
      <c r="L77" s="109" t="n">
        <v>1.5282</v>
      </c>
      <c r="M77" s="109" t="n">
        <v>1.3365</v>
      </c>
      <c r="N77" s="108" t="n">
        <f aca="false">IF(SQRT($B$5)*$I77+SQRT(1-$B$5)*J77&lt;$C$8,1,0)</f>
        <v>0</v>
      </c>
      <c r="O77" s="108" t="n">
        <f aca="false">IF(SQRT($B$5)*$I77+SQRT(1-$B$5)*K77&lt;$C$9,1,0)</f>
        <v>0</v>
      </c>
      <c r="P77" s="108" t="n">
        <f aca="false">IF(SQRT($B$5)*$I77+SQRT(1-$B$5)*L77&lt;$C$10,1,0)</f>
        <v>0</v>
      </c>
      <c r="Q77" s="108" t="n">
        <f aca="false">IF(SQRT($B$5)*$I77+SQRT(1-$B$5)*M77&lt;$C$11,1,0)</f>
        <v>0</v>
      </c>
      <c r="R77" s="110" t="n">
        <f aca="false">N77*$D$8+O77*$D$9+P77*$D$10+Q77*$D$11</f>
        <v>0</v>
      </c>
      <c r="S77" s="108" t="n">
        <f aca="false">SUM(N77:Q77)</f>
        <v>0</v>
      </c>
    </row>
    <row r="78" customFormat="false" ht="15" hidden="false" customHeight="false" outlineLevel="0" collapsed="false">
      <c r="H78" s="108" t="n">
        <v>70</v>
      </c>
      <c r="I78" s="109" t="n">
        <v>-0.1104</v>
      </c>
      <c r="J78" s="109" t="n">
        <v>-0.7979</v>
      </c>
      <c r="K78" s="109" t="n">
        <v>-0.0088</v>
      </c>
      <c r="L78" s="109" t="n">
        <v>0.0216</v>
      </c>
      <c r="M78" s="109" t="n">
        <v>-0.6721</v>
      </c>
      <c r="N78" s="108" t="n">
        <f aca="false">IF(SQRT($B$5)*$I78+SQRT(1-$B$5)*J78&lt;$C$8,1,0)</f>
        <v>0</v>
      </c>
      <c r="O78" s="108" t="n">
        <f aca="false">IF(SQRT($B$5)*$I78+SQRT(1-$B$5)*K78&lt;$C$9,1,0)</f>
        <v>0</v>
      </c>
      <c r="P78" s="108" t="n">
        <f aca="false">IF(SQRT($B$5)*$I78+SQRT(1-$B$5)*L78&lt;$C$10,1,0)</f>
        <v>0</v>
      </c>
      <c r="Q78" s="108" t="n">
        <f aca="false">IF(SQRT($B$5)*$I78+SQRT(1-$B$5)*M78&lt;$C$11,1,0)</f>
        <v>0</v>
      </c>
      <c r="R78" s="110" t="n">
        <f aca="false">N78*$D$8+O78*$D$9+P78*$D$10+Q78*$D$11</f>
        <v>0</v>
      </c>
      <c r="S78" s="108" t="n">
        <f aca="false">SUM(N78:Q78)</f>
        <v>0</v>
      </c>
    </row>
    <row r="79" customFormat="false" ht="15" hidden="false" customHeight="false" outlineLevel="0" collapsed="false">
      <c r="H79" s="108" t="n">
        <v>71</v>
      </c>
      <c r="I79" s="109" t="n">
        <v>-0.3301</v>
      </c>
      <c r="J79" s="109" t="n">
        <v>0.6293</v>
      </c>
      <c r="K79" s="109" t="n">
        <v>0.9403</v>
      </c>
      <c r="L79" s="109" t="n">
        <v>-2.4364</v>
      </c>
      <c r="M79" s="109" t="n">
        <v>0.9828</v>
      </c>
      <c r="N79" s="108" t="n">
        <f aca="false">IF(SQRT($B$5)*$I79+SQRT(1-$B$5)*J79&lt;$C$8,1,0)</f>
        <v>0</v>
      </c>
      <c r="O79" s="108" t="n">
        <f aca="false">IF(SQRT($B$5)*$I79+SQRT(1-$B$5)*K79&lt;$C$9,1,0)</f>
        <v>0</v>
      </c>
      <c r="P79" s="108" t="n">
        <f aca="false">IF(SQRT($B$5)*$I79+SQRT(1-$B$5)*L79&lt;$C$10,1,0)</f>
        <v>1</v>
      </c>
      <c r="Q79" s="108" t="n">
        <f aca="false">IF(SQRT($B$5)*$I79+SQRT(1-$B$5)*M79&lt;$C$11,1,0)</f>
        <v>0</v>
      </c>
      <c r="R79" s="110" t="n">
        <f aca="false">N79*$D$8+O79*$D$9+P79*$D$10+Q79*$D$11</f>
        <v>14</v>
      </c>
      <c r="S79" s="108" t="n">
        <f aca="false">SUM(N79:Q79)</f>
        <v>1</v>
      </c>
    </row>
    <row r="80" customFormat="false" ht="15" hidden="false" customHeight="false" outlineLevel="0" collapsed="false">
      <c r="H80" s="108" t="n">
        <v>72</v>
      </c>
      <c r="I80" s="109" t="n">
        <v>0.1403</v>
      </c>
      <c r="J80" s="109" t="n">
        <v>1.1555</v>
      </c>
      <c r="K80" s="109" t="n">
        <v>-0.0154</v>
      </c>
      <c r="L80" s="109" t="n">
        <v>0.4447</v>
      </c>
      <c r="M80" s="109" t="n">
        <v>1.6456</v>
      </c>
      <c r="N80" s="108" t="n">
        <f aca="false">IF(SQRT($B$5)*$I80+SQRT(1-$B$5)*J80&lt;$C$8,1,0)</f>
        <v>0</v>
      </c>
      <c r="O80" s="108" t="n">
        <f aca="false">IF(SQRT($B$5)*$I80+SQRT(1-$B$5)*K80&lt;$C$9,1,0)</f>
        <v>0</v>
      </c>
      <c r="P80" s="108" t="n">
        <f aca="false">IF(SQRT($B$5)*$I80+SQRT(1-$B$5)*L80&lt;$C$10,1,0)</f>
        <v>0</v>
      </c>
      <c r="Q80" s="108" t="n">
        <f aca="false">IF(SQRT($B$5)*$I80+SQRT(1-$B$5)*M80&lt;$C$11,1,0)</f>
        <v>0</v>
      </c>
      <c r="R80" s="110" t="n">
        <f aca="false">N80*$D$8+O80*$D$9+P80*$D$10+Q80*$D$11</f>
        <v>0</v>
      </c>
      <c r="S80" s="108" t="n">
        <f aca="false">SUM(N80:Q80)</f>
        <v>0</v>
      </c>
    </row>
    <row r="81" customFormat="false" ht="15" hidden="false" customHeight="false" outlineLevel="0" collapsed="false">
      <c r="H81" s="108" t="n">
        <v>73</v>
      </c>
      <c r="I81" s="109" t="n">
        <v>-2.9678</v>
      </c>
      <c r="J81" s="109" t="n">
        <v>1.5955</v>
      </c>
      <c r="K81" s="109" t="n">
        <v>0.1939</v>
      </c>
      <c r="L81" s="109" t="n">
        <v>-1.8204</v>
      </c>
      <c r="M81" s="109" t="n">
        <v>-2.6652</v>
      </c>
      <c r="N81" s="108" t="n">
        <f aca="false">IF(SQRT($B$5)*$I81+SQRT(1-$B$5)*J81&lt;$C$8,1,0)</f>
        <v>0</v>
      </c>
      <c r="O81" s="108" t="n">
        <f aca="false">IF(SQRT($B$5)*$I81+SQRT(1-$B$5)*K81&lt;$C$9,1,0)</f>
        <v>0</v>
      </c>
      <c r="P81" s="108" t="n">
        <f aca="false">IF(SQRT($B$5)*$I81+SQRT(1-$B$5)*L81&lt;$C$10,1,0)</f>
        <v>1</v>
      </c>
      <c r="Q81" s="108" t="n">
        <f aca="false">IF(SQRT($B$5)*$I81+SQRT(1-$B$5)*M81&lt;$C$11,1,0)</f>
        <v>1</v>
      </c>
      <c r="R81" s="110" t="n">
        <f aca="false">N81*$D$8+O81*$D$9+P81*$D$10+Q81*$D$11</f>
        <v>31.5</v>
      </c>
      <c r="S81" s="108" t="n">
        <f aca="false">SUM(N81:Q81)</f>
        <v>2</v>
      </c>
    </row>
    <row r="82" customFormat="false" ht="15" hidden="false" customHeight="false" outlineLevel="0" collapsed="false">
      <c r="H82" s="108" t="n">
        <v>74</v>
      </c>
      <c r="I82" s="109" t="n">
        <v>0.3153</v>
      </c>
      <c r="J82" s="109" t="n">
        <v>-1.0255</v>
      </c>
      <c r="K82" s="109" t="n">
        <v>1.0073</v>
      </c>
      <c r="L82" s="109" t="n">
        <v>0.2185</v>
      </c>
      <c r="M82" s="109" t="n">
        <v>-0.1312</v>
      </c>
      <c r="N82" s="108" t="n">
        <f aca="false">IF(SQRT($B$5)*$I82+SQRT(1-$B$5)*J82&lt;$C$8,1,0)</f>
        <v>0</v>
      </c>
      <c r="O82" s="108" t="n">
        <f aca="false">IF(SQRT($B$5)*$I82+SQRT(1-$B$5)*K82&lt;$C$9,1,0)</f>
        <v>0</v>
      </c>
      <c r="P82" s="108" t="n">
        <f aca="false">IF(SQRT($B$5)*$I82+SQRT(1-$B$5)*L82&lt;$C$10,1,0)</f>
        <v>0</v>
      </c>
      <c r="Q82" s="108" t="n">
        <f aca="false">IF(SQRT($B$5)*$I82+SQRT(1-$B$5)*M82&lt;$C$11,1,0)</f>
        <v>0</v>
      </c>
      <c r="R82" s="110" t="n">
        <f aca="false">N82*$D$8+O82*$D$9+P82*$D$10+Q82*$D$11</f>
        <v>0</v>
      </c>
      <c r="S82" s="108" t="n">
        <f aca="false">SUM(N82:Q82)</f>
        <v>0</v>
      </c>
    </row>
    <row r="83" customFormat="false" ht="15" hidden="false" customHeight="false" outlineLevel="0" collapsed="false">
      <c r="H83" s="108" t="n">
        <v>75</v>
      </c>
      <c r="I83" s="109" t="n">
        <v>0.9978</v>
      </c>
      <c r="J83" s="109" t="n">
        <v>0.1963</v>
      </c>
      <c r="K83" s="109" t="n">
        <v>0.7452</v>
      </c>
      <c r="L83" s="109" t="n">
        <v>0.835</v>
      </c>
      <c r="M83" s="109" t="n">
        <v>0.3241</v>
      </c>
      <c r="N83" s="108" t="n">
        <f aca="false">IF(SQRT($B$5)*$I83+SQRT(1-$B$5)*J83&lt;$C$8,1,0)</f>
        <v>0</v>
      </c>
      <c r="O83" s="108" t="n">
        <f aca="false">IF(SQRT($B$5)*$I83+SQRT(1-$B$5)*K83&lt;$C$9,1,0)</f>
        <v>0</v>
      </c>
      <c r="P83" s="108" t="n">
        <f aca="false">IF(SQRT($B$5)*$I83+SQRT(1-$B$5)*L83&lt;$C$10,1,0)</f>
        <v>0</v>
      </c>
      <c r="Q83" s="108" t="n">
        <f aca="false">IF(SQRT($B$5)*$I83+SQRT(1-$B$5)*M83&lt;$C$11,1,0)</f>
        <v>0</v>
      </c>
      <c r="R83" s="110" t="n">
        <f aca="false">N83*$D$8+O83*$D$9+P83*$D$10+Q83*$D$11</f>
        <v>0</v>
      </c>
      <c r="S83" s="108" t="n">
        <f aca="false">SUM(N83:Q83)</f>
        <v>0</v>
      </c>
    </row>
    <row r="84" customFormat="false" ht="15" hidden="false" customHeight="false" outlineLevel="0" collapsed="false">
      <c r="H84" s="108" t="n">
        <v>76</v>
      </c>
      <c r="I84" s="109" t="n">
        <v>0.7924</v>
      </c>
      <c r="J84" s="109" t="n">
        <v>0.791</v>
      </c>
      <c r="K84" s="109" t="n">
        <v>-1.3674</v>
      </c>
      <c r="L84" s="109" t="n">
        <v>-0.2717</v>
      </c>
      <c r="M84" s="109" t="n">
        <v>-0.1191</v>
      </c>
      <c r="N84" s="108" t="n">
        <f aca="false">IF(SQRT($B$5)*$I84+SQRT(1-$B$5)*J84&lt;$C$8,1,0)</f>
        <v>0</v>
      </c>
      <c r="O84" s="108" t="n">
        <f aca="false">IF(SQRT($B$5)*$I84+SQRT(1-$B$5)*K84&lt;$C$9,1,0)</f>
        <v>0</v>
      </c>
      <c r="P84" s="108" t="n">
        <f aca="false">IF(SQRT($B$5)*$I84+SQRT(1-$B$5)*L84&lt;$C$10,1,0)</f>
        <v>0</v>
      </c>
      <c r="Q84" s="108" t="n">
        <f aca="false">IF(SQRT($B$5)*$I84+SQRT(1-$B$5)*M84&lt;$C$11,1,0)</f>
        <v>0</v>
      </c>
      <c r="R84" s="110" t="n">
        <f aca="false">N84*$D$8+O84*$D$9+P84*$D$10+Q84*$D$11</f>
        <v>0</v>
      </c>
      <c r="S84" s="108" t="n">
        <f aca="false">SUM(N84:Q84)</f>
        <v>0</v>
      </c>
    </row>
    <row r="85" customFormat="false" ht="15" hidden="false" customHeight="false" outlineLevel="0" collapsed="false">
      <c r="H85" s="108" t="n">
        <v>77</v>
      </c>
      <c r="I85" s="109" t="n">
        <v>-0.3768</v>
      </c>
      <c r="J85" s="109" t="n">
        <v>-1.5874</v>
      </c>
      <c r="K85" s="109" t="n">
        <v>-0.5663</v>
      </c>
      <c r="L85" s="109" t="n">
        <v>0.3404</v>
      </c>
      <c r="M85" s="109" t="n">
        <v>0.1939</v>
      </c>
      <c r="N85" s="108" t="n">
        <f aca="false">IF(SQRT($B$5)*$I85+SQRT(1-$B$5)*J85&lt;$C$8,1,0)</f>
        <v>0</v>
      </c>
      <c r="O85" s="108" t="n">
        <f aca="false">IF(SQRT($B$5)*$I85+SQRT(1-$B$5)*K85&lt;$C$9,1,0)</f>
        <v>0</v>
      </c>
      <c r="P85" s="108" t="n">
        <f aca="false">IF(SQRT($B$5)*$I85+SQRT(1-$B$5)*L85&lt;$C$10,1,0)</f>
        <v>0</v>
      </c>
      <c r="Q85" s="108" t="n">
        <f aca="false">IF(SQRT($B$5)*$I85+SQRT(1-$B$5)*M85&lt;$C$11,1,0)</f>
        <v>0</v>
      </c>
      <c r="R85" s="110" t="n">
        <f aca="false">N85*$D$8+O85*$D$9+P85*$D$10+Q85*$D$11</f>
        <v>0</v>
      </c>
      <c r="S85" s="108" t="n">
        <f aca="false">SUM(N85:Q85)</f>
        <v>0</v>
      </c>
    </row>
    <row r="86" customFormat="false" ht="15" hidden="false" customHeight="false" outlineLevel="0" collapsed="false">
      <c r="H86" s="108" t="n">
        <v>78</v>
      </c>
      <c r="I86" s="109" t="n">
        <v>1.5254</v>
      </c>
      <c r="J86" s="109" t="n">
        <v>-0.6056</v>
      </c>
      <c r="K86" s="109" t="n">
        <v>-0.4316</v>
      </c>
      <c r="L86" s="109" t="n">
        <v>-0.572</v>
      </c>
      <c r="M86" s="109" t="n">
        <v>-0.3152</v>
      </c>
      <c r="N86" s="108" t="n">
        <f aca="false">IF(SQRT($B$5)*$I86+SQRT(1-$B$5)*J86&lt;$C$8,1,0)</f>
        <v>0</v>
      </c>
      <c r="O86" s="108" t="n">
        <f aca="false">IF(SQRT($B$5)*$I86+SQRT(1-$B$5)*K86&lt;$C$9,1,0)</f>
        <v>0</v>
      </c>
      <c r="P86" s="108" t="n">
        <f aca="false">IF(SQRT($B$5)*$I86+SQRT(1-$B$5)*L86&lt;$C$10,1,0)</f>
        <v>0</v>
      </c>
      <c r="Q86" s="108" t="n">
        <f aca="false">IF(SQRT($B$5)*$I86+SQRT(1-$B$5)*M86&lt;$C$11,1,0)</f>
        <v>0</v>
      </c>
      <c r="R86" s="110" t="n">
        <f aca="false">N86*$D$8+O86*$D$9+P86*$D$10+Q86*$D$11</f>
        <v>0</v>
      </c>
      <c r="S86" s="108" t="n">
        <f aca="false">SUM(N86:Q86)</f>
        <v>0</v>
      </c>
    </row>
    <row r="87" customFormat="false" ht="15" hidden="false" customHeight="false" outlineLevel="0" collapsed="false">
      <c r="H87" s="108" t="n">
        <v>79</v>
      </c>
      <c r="I87" s="109" t="n">
        <v>-0.6029</v>
      </c>
      <c r="J87" s="109" t="n">
        <v>-1.8704</v>
      </c>
      <c r="K87" s="109" t="n">
        <v>0.3461</v>
      </c>
      <c r="L87" s="109" t="n">
        <v>0.99</v>
      </c>
      <c r="M87" s="109" t="n">
        <v>1.1215</v>
      </c>
      <c r="N87" s="108" t="n">
        <f aca="false">IF(SQRT($B$5)*$I87+SQRT(1-$B$5)*J87&lt;$C$8,1,0)</f>
        <v>0</v>
      </c>
      <c r="O87" s="108" t="n">
        <f aca="false">IF(SQRT($B$5)*$I87+SQRT(1-$B$5)*K87&lt;$C$9,1,0)</f>
        <v>0</v>
      </c>
      <c r="P87" s="108" t="n">
        <f aca="false">IF(SQRT($B$5)*$I87+SQRT(1-$B$5)*L87&lt;$C$10,1,0)</f>
        <v>0</v>
      </c>
      <c r="Q87" s="108" t="n">
        <f aca="false">IF(SQRT($B$5)*$I87+SQRT(1-$B$5)*M87&lt;$C$11,1,0)</f>
        <v>0</v>
      </c>
      <c r="R87" s="110" t="n">
        <f aca="false">N87*$D$8+O87*$D$9+P87*$D$10+Q87*$D$11</f>
        <v>0</v>
      </c>
      <c r="S87" s="108" t="n">
        <f aca="false">SUM(N87:Q87)</f>
        <v>0</v>
      </c>
    </row>
    <row r="88" customFormat="false" ht="15" hidden="false" customHeight="false" outlineLevel="0" collapsed="false">
      <c r="H88" s="108" t="n">
        <v>80</v>
      </c>
      <c r="I88" s="109" t="n">
        <v>-1.0864</v>
      </c>
      <c r="J88" s="109" t="n">
        <v>-0.1924</v>
      </c>
      <c r="K88" s="109" t="n">
        <v>1.8508</v>
      </c>
      <c r="L88" s="109" t="n">
        <v>-0.1072</v>
      </c>
      <c r="M88" s="109" t="n">
        <v>0.3493</v>
      </c>
      <c r="N88" s="108" t="n">
        <f aca="false">IF(SQRT($B$5)*$I88+SQRT(1-$B$5)*J88&lt;$C$8,1,0)</f>
        <v>0</v>
      </c>
      <c r="O88" s="108" t="n">
        <f aca="false">IF(SQRT($B$5)*$I88+SQRT(1-$B$5)*K88&lt;$C$9,1,0)</f>
        <v>0</v>
      </c>
      <c r="P88" s="108" t="n">
        <f aca="false">IF(SQRT($B$5)*$I88+SQRT(1-$B$5)*L88&lt;$C$10,1,0)</f>
        <v>0</v>
      </c>
      <c r="Q88" s="108" t="n">
        <f aca="false">IF(SQRT($B$5)*$I88+SQRT(1-$B$5)*M88&lt;$C$11,1,0)</f>
        <v>0</v>
      </c>
      <c r="R88" s="110" t="n">
        <f aca="false">N88*$D$8+O88*$D$9+P88*$D$10+Q88*$D$11</f>
        <v>0</v>
      </c>
      <c r="S88" s="108" t="n">
        <f aca="false">SUM(N88:Q88)</f>
        <v>0</v>
      </c>
    </row>
    <row r="89" customFormat="false" ht="15" hidden="false" customHeight="false" outlineLevel="0" collapsed="false">
      <c r="H89" s="108" t="n">
        <v>81</v>
      </c>
      <c r="I89" s="109" t="n">
        <v>-0.1516</v>
      </c>
      <c r="J89" s="109" t="n">
        <v>1.0069</v>
      </c>
      <c r="K89" s="109" t="n">
        <v>0.9691</v>
      </c>
      <c r="L89" s="109" t="n">
        <v>2.3283</v>
      </c>
      <c r="M89" s="109" t="n">
        <v>0.5</v>
      </c>
      <c r="N89" s="108" t="n">
        <f aca="false">IF(SQRT($B$5)*$I89+SQRT(1-$B$5)*J89&lt;$C$8,1,0)</f>
        <v>0</v>
      </c>
      <c r="O89" s="108" t="n">
        <f aca="false">IF(SQRT($B$5)*$I89+SQRT(1-$B$5)*K89&lt;$C$9,1,0)</f>
        <v>0</v>
      </c>
      <c r="P89" s="108" t="n">
        <f aca="false">IF(SQRT($B$5)*$I89+SQRT(1-$B$5)*L89&lt;$C$10,1,0)</f>
        <v>0</v>
      </c>
      <c r="Q89" s="108" t="n">
        <f aca="false">IF(SQRT($B$5)*$I89+SQRT(1-$B$5)*M89&lt;$C$11,1,0)</f>
        <v>0</v>
      </c>
      <c r="R89" s="110" t="n">
        <f aca="false">N89*$D$8+O89*$D$9+P89*$D$10+Q89*$D$11</f>
        <v>0</v>
      </c>
      <c r="S89" s="108" t="n">
        <f aca="false">SUM(N89:Q89)</f>
        <v>0</v>
      </c>
    </row>
    <row r="90" customFormat="false" ht="15" hidden="false" customHeight="false" outlineLevel="0" collapsed="false">
      <c r="H90" s="108" t="n">
        <v>82</v>
      </c>
      <c r="I90" s="109" t="n">
        <v>0.4496</v>
      </c>
      <c r="J90" s="109" t="n">
        <v>-1.2126</v>
      </c>
      <c r="K90" s="109" t="n">
        <v>-0.4095</v>
      </c>
      <c r="L90" s="109" t="n">
        <v>-0.7017</v>
      </c>
      <c r="M90" s="109" t="n">
        <v>-0.3282</v>
      </c>
      <c r="N90" s="108" t="n">
        <f aca="false">IF(SQRT($B$5)*$I90+SQRT(1-$B$5)*J90&lt;$C$8,1,0)</f>
        <v>0</v>
      </c>
      <c r="O90" s="108" t="n">
        <f aca="false">IF(SQRT($B$5)*$I90+SQRT(1-$B$5)*K90&lt;$C$9,1,0)</f>
        <v>0</v>
      </c>
      <c r="P90" s="108" t="n">
        <f aca="false">IF(SQRT($B$5)*$I90+SQRT(1-$B$5)*L90&lt;$C$10,1,0)</f>
        <v>0</v>
      </c>
      <c r="Q90" s="108" t="n">
        <f aca="false">IF(SQRT($B$5)*$I90+SQRT(1-$B$5)*M90&lt;$C$11,1,0)</f>
        <v>0</v>
      </c>
      <c r="R90" s="110" t="n">
        <f aca="false">N90*$D$8+O90*$D$9+P90*$D$10+Q90*$D$11</f>
        <v>0</v>
      </c>
      <c r="S90" s="108" t="n">
        <f aca="false">SUM(N90:Q90)</f>
        <v>0</v>
      </c>
    </row>
    <row r="91" customFormat="false" ht="15" hidden="false" customHeight="false" outlineLevel="0" collapsed="false">
      <c r="H91" s="108" t="n">
        <v>83</v>
      </c>
      <c r="I91" s="109" t="n">
        <v>-1.3109</v>
      </c>
      <c r="J91" s="109" t="n">
        <v>1.217</v>
      </c>
      <c r="K91" s="109" t="n">
        <v>-1.0537</v>
      </c>
      <c r="L91" s="109" t="n">
        <v>0.2736</v>
      </c>
      <c r="M91" s="109" t="n">
        <v>-1.2599</v>
      </c>
      <c r="N91" s="108" t="n">
        <f aca="false">IF(SQRT($B$5)*$I91+SQRT(1-$B$5)*J91&lt;$C$8,1,0)</f>
        <v>0</v>
      </c>
      <c r="O91" s="108" t="n">
        <f aca="false">IF(SQRT($B$5)*$I91+SQRT(1-$B$5)*K91&lt;$C$9,1,0)</f>
        <v>0</v>
      </c>
      <c r="P91" s="108" t="n">
        <f aca="false">IF(SQRT($B$5)*$I91+SQRT(1-$B$5)*L91&lt;$C$10,1,0)</f>
        <v>0</v>
      </c>
      <c r="Q91" s="108" t="n">
        <f aca="false">IF(SQRT($B$5)*$I91+SQRT(1-$B$5)*M91&lt;$C$11,1,0)</f>
        <v>0</v>
      </c>
      <c r="R91" s="110" t="n">
        <f aca="false">N91*$D$8+O91*$D$9+P91*$D$10+Q91*$D$11</f>
        <v>0</v>
      </c>
      <c r="S91" s="108" t="n">
        <f aca="false">SUM(N91:Q91)</f>
        <v>0</v>
      </c>
    </row>
    <row r="92" customFormat="false" ht="15" hidden="false" customHeight="false" outlineLevel="0" collapsed="false">
      <c r="H92" s="108" t="n">
        <v>84</v>
      </c>
      <c r="I92" s="109" t="n">
        <v>0.3473</v>
      </c>
      <c r="J92" s="109" t="n">
        <v>1.6582</v>
      </c>
      <c r="K92" s="109" t="n">
        <v>-0.82</v>
      </c>
      <c r="L92" s="109" t="n">
        <v>0.3651</v>
      </c>
      <c r="M92" s="109" t="n">
        <v>-0.0668</v>
      </c>
      <c r="N92" s="108" t="n">
        <f aca="false">IF(SQRT($B$5)*$I92+SQRT(1-$B$5)*J92&lt;$C$8,1,0)</f>
        <v>0</v>
      </c>
      <c r="O92" s="108" t="n">
        <f aca="false">IF(SQRT($B$5)*$I92+SQRT(1-$B$5)*K92&lt;$C$9,1,0)</f>
        <v>0</v>
      </c>
      <c r="P92" s="108" t="n">
        <f aca="false">IF(SQRT($B$5)*$I92+SQRT(1-$B$5)*L92&lt;$C$10,1,0)</f>
        <v>0</v>
      </c>
      <c r="Q92" s="108" t="n">
        <f aca="false">IF(SQRT($B$5)*$I92+SQRT(1-$B$5)*M92&lt;$C$11,1,0)</f>
        <v>0</v>
      </c>
      <c r="R92" s="110" t="n">
        <f aca="false">N92*$D$8+O92*$D$9+P92*$D$10+Q92*$D$11</f>
        <v>0</v>
      </c>
      <c r="S92" s="108" t="n">
        <f aca="false">SUM(N92:Q92)</f>
        <v>0</v>
      </c>
    </row>
    <row r="93" customFormat="false" ht="15" hidden="false" customHeight="false" outlineLevel="0" collapsed="false">
      <c r="H93" s="108" t="n">
        <v>85</v>
      </c>
      <c r="I93" s="109" t="n">
        <v>0.2839</v>
      </c>
      <c r="J93" s="109" t="n">
        <v>0.4208</v>
      </c>
      <c r="K93" s="109" t="n">
        <v>-0.6355</v>
      </c>
      <c r="L93" s="109" t="n">
        <v>-0.1798</v>
      </c>
      <c r="M93" s="109" t="n">
        <v>-0.589</v>
      </c>
      <c r="N93" s="108" t="n">
        <f aca="false">IF(SQRT($B$5)*$I93+SQRT(1-$B$5)*J93&lt;$C$8,1,0)</f>
        <v>0</v>
      </c>
      <c r="O93" s="108" t="n">
        <f aca="false">IF(SQRT($B$5)*$I93+SQRT(1-$B$5)*K93&lt;$C$9,1,0)</f>
        <v>0</v>
      </c>
      <c r="P93" s="108" t="n">
        <f aca="false">IF(SQRT($B$5)*$I93+SQRT(1-$B$5)*L93&lt;$C$10,1,0)</f>
        <v>0</v>
      </c>
      <c r="Q93" s="108" t="n">
        <f aca="false">IF(SQRT($B$5)*$I93+SQRT(1-$B$5)*M93&lt;$C$11,1,0)</f>
        <v>0</v>
      </c>
      <c r="R93" s="110" t="n">
        <f aca="false">N93*$D$8+O93*$D$9+P93*$D$10+Q93*$D$11</f>
        <v>0</v>
      </c>
      <c r="S93" s="108" t="n">
        <f aca="false">SUM(N93:Q93)</f>
        <v>0</v>
      </c>
    </row>
    <row r="94" customFormat="false" ht="15" hidden="false" customHeight="false" outlineLevel="0" collapsed="false">
      <c r="H94" s="108" t="n">
        <v>86</v>
      </c>
      <c r="I94" s="109" t="n">
        <v>-0.8247</v>
      </c>
      <c r="J94" s="109" t="n">
        <v>-1.2282</v>
      </c>
      <c r="K94" s="109" t="n">
        <v>0.9654</v>
      </c>
      <c r="L94" s="109" t="n">
        <v>-0.7381</v>
      </c>
      <c r="M94" s="109" t="n">
        <v>0.6659</v>
      </c>
      <c r="N94" s="108" t="n">
        <f aca="false">IF(SQRT($B$5)*$I94+SQRT(1-$B$5)*J94&lt;$C$8,1,0)</f>
        <v>0</v>
      </c>
      <c r="O94" s="108" t="n">
        <f aca="false">IF(SQRT($B$5)*$I94+SQRT(1-$B$5)*K94&lt;$C$9,1,0)</f>
        <v>0</v>
      </c>
      <c r="P94" s="108" t="n">
        <f aca="false">IF(SQRT($B$5)*$I94+SQRT(1-$B$5)*L94&lt;$C$10,1,0)</f>
        <v>0</v>
      </c>
      <c r="Q94" s="108" t="n">
        <f aca="false">IF(SQRT($B$5)*$I94+SQRT(1-$B$5)*M94&lt;$C$11,1,0)</f>
        <v>0</v>
      </c>
      <c r="R94" s="110" t="n">
        <f aca="false">N94*$D$8+O94*$D$9+P94*$D$10+Q94*$D$11</f>
        <v>0</v>
      </c>
      <c r="S94" s="108" t="n">
        <f aca="false">SUM(N94:Q94)</f>
        <v>0</v>
      </c>
    </row>
    <row r="95" customFormat="false" ht="15" hidden="false" customHeight="false" outlineLevel="0" collapsed="false">
      <c r="H95" s="108" t="n">
        <v>87</v>
      </c>
      <c r="I95" s="109" t="n">
        <v>0.5553</v>
      </c>
      <c r="J95" s="109" t="n">
        <v>-0.9985</v>
      </c>
      <c r="K95" s="109" t="n">
        <v>1.0485</v>
      </c>
      <c r="L95" s="109" t="n">
        <v>-0.8606</v>
      </c>
      <c r="M95" s="109" t="n">
        <v>0.6289</v>
      </c>
      <c r="N95" s="108" t="n">
        <f aca="false">IF(SQRT($B$5)*$I95+SQRT(1-$B$5)*J95&lt;$C$8,1,0)</f>
        <v>0</v>
      </c>
      <c r="O95" s="108" t="n">
        <f aca="false">IF(SQRT($B$5)*$I95+SQRT(1-$B$5)*K95&lt;$C$9,1,0)</f>
        <v>0</v>
      </c>
      <c r="P95" s="108" t="n">
        <f aca="false">IF(SQRT($B$5)*$I95+SQRT(1-$B$5)*L95&lt;$C$10,1,0)</f>
        <v>0</v>
      </c>
      <c r="Q95" s="108" t="n">
        <f aca="false">IF(SQRT($B$5)*$I95+SQRT(1-$B$5)*M95&lt;$C$11,1,0)</f>
        <v>0</v>
      </c>
      <c r="R95" s="110" t="n">
        <f aca="false">N95*$D$8+O95*$D$9+P95*$D$10+Q95*$D$11</f>
        <v>0</v>
      </c>
      <c r="S95" s="108" t="n">
        <f aca="false">SUM(N95:Q95)</f>
        <v>0</v>
      </c>
    </row>
    <row r="96" customFormat="false" ht="15" hidden="false" customHeight="false" outlineLevel="0" collapsed="false">
      <c r="H96" s="108" t="n">
        <v>88</v>
      </c>
      <c r="I96" s="109" t="n">
        <v>1.4581</v>
      </c>
      <c r="J96" s="109" t="n">
        <v>-0.7154</v>
      </c>
      <c r="K96" s="109" t="n">
        <v>-0.9289</v>
      </c>
      <c r="L96" s="109" t="n">
        <v>-0.9426</v>
      </c>
      <c r="M96" s="109" t="n">
        <v>2.2969</v>
      </c>
      <c r="N96" s="108" t="n">
        <f aca="false">IF(SQRT($B$5)*$I96+SQRT(1-$B$5)*J96&lt;$C$8,1,0)</f>
        <v>0</v>
      </c>
      <c r="O96" s="108" t="n">
        <f aca="false">IF(SQRT($B$5)*$I96+SQRT(1-$B$5)*K96&lt;$C$9,1,0)</f>
        <v>0</v>
      </c>
      <c r="P96" s="108" t="n">
        <f aca="false">IF(SQRT($B$5)*$I96+SQRT(1-$B$5)*L96&lt;$C$10,1,0)</f>
        <v>0</v>
      </c>
      <c r="Q96" s="108" t="n">
        <f aca="false">IF(SQRT($B$5)*$I96+SQRT(1-$B$5)*M96&lt;$C$11,1,0)</f>
        <v>0</v>
      </c>
      <c r="R96" s="110" t="n">
        <f aca="false">N96*$D$8+O96*$D$9+P96*$D$10+Q96*$D$11</f>
        <v>0</v>
      </c>
      <c r="S96" s="108" t="n">
        <f aca="false">SUM(N96:Q96)</f>
        <v>0</v>
      </c>
    </row>
    <row r="97" customFormat="false" ht="15" hidden="false" customHeight="false" outlineLevel="0" collapsed="false">
      <c r="H97" s="108" t="n">
        <v>89</v>
      </c>
      <c r="I97" s="109" t="n">
        <v>-0.3756</v>
      </c>
      <c r="J97" s="109" t="n">
        <v>-1.2651</v>
      </c>
      <c r="K97" s="109" t="n">
        <v>0.8141</v>
      </c>
      <c r="L97" s="109" t="n">
        <v>-0.1791</v>
      </c>
      <c r="M97" s="109" t="n">
        <v>-0.0362</v>
      </c>
      <c r="N97" s="108" t="n">
        <f aca="false">IF(SQRT($B$5)*$I97+SQRT(1-$B$5)*J97&lt;$C$8,1,0)</f>
        <v>0</v>
      </c>
      <c r="O97" s="108" t="n">
        <f aca="false">IF(SQRT($B$5)*$I97+SQRT(1-$B$5)*K97&lt;$C$9,1,0)</f>
        <v>0</v>
      </c>
      <c r="P97" s="108" t="n">
        <f aca="false">IF(SQRT($B$5)*$I97+SQRT(1-$B$5)*L97&lt;$C$10,1,0)</f>
        <v>0</v>
      </c>
      <c r="Q97" s="108" t="n">
        <f aca="false">IF(SQRT($B$5)*$I97+SQRT(1-$B$5)*M97&lt;$C$11,1,0)</f>
        <v>0</v>
      </c>
      <c r="R97" s="110" t="n">
        <f aca="false">N97*$D$8+O97*$D$9+P97*$D$10+Q97*$D$11</f>
        <v>0</v>
      </c>
      <c r="S97" s="108" t="n">
        <f aca="false">SUM(N97:Q97)</f>
        <v>0</v>
      </c>
    </row>
    <row r="98" customFormat="false" ht="15" hidden="false" customHeight="false" outlineLevel="0" collapsed="false">
      <c r="H98" s="108" t="n">
        <v>90</v>
      </c>
      <c r="I98" s="109" t="n">
        <v>-1.0012</v>
      </c>
      <c r="J98" s="109" t="n">
        <v>-2.2304</v>
      </c>
      <c r="K98" s="109" t="n">
        <v>-0.7369</v>
      </c>
      <c r="L98" s="109" t="n">
        <v>-1.0535</v>
      </c>
      <c r="M98" s="109" t="n">
        <v>-1.6287</v>
      </c>
      <c r="N98" s="108" t="n">
        <f aca="false">IF(SQRT($B$5)*$I98+SQRT(1-$B$5)*J98&lt;$C$8,1,0)</f>
        <v>1</v>
      </c>
      <c r="O98" s="108" t="n">
        <f aca="false">IF(SQRT($B$5)*$I98+SQRT(1-$B$5)*K98&lt;$C$9,1,0)</f>
        <v>0</v>
      </c>
      <c r="P98" s="108" t="n">
        <f aca="false">IF(SQRT($B$5)*$I98+SQRT(1-$B$5)*L98&lt;$C$10,1,0)</f>
        <v>0</v>
      </c>
      <c r="Q98" s="108" t="n">
        <f aca="false">IF(SQRT($B$5)*$I98+SQRT(1-$B$5)*M98&lt;$C$11,1,0)</f>
        <v>0</v>
      </c>
      <c r="R98" s="110" t="n">
        <f aca="false">N98*$D$8+O98*$D$9+P98*$D$10+Q98*$D$11</f>
        <v>20</v>
      </c>
      <c r="S98" s="108" t="n">
        <f aca="false">SUM(N98:Q98)</f>
        <v>1</v>
      </c>
    </row>
    <row r="99" customFormat="false" ht="15" hidden="false" customHeight="false" outlineLevel="0" collapsed="false">
      <c r="H99" s="108" t="n">
        <v>91</v>
      </c>
      <c r="I99" s="109" t="n">
        <v>-1.096</v>
      </c>
      <c r="J99" s="109" t="n">
        <v>-0.9584</v>
      </c>
      <c r="K99" s="109" t="n">
        <v>0.7949</v>
      </c>
      <c r="L99" s="109" t="n">
        <v>0.6957</v>
      </c>
      <c r="M99" s="109" t="n">
        <v>0.5054</v>
      </c>
      <c r="N99" s="108" t="n">
        <f aca="false">IF(SQRT($B$5)*$I99+SQRT(1-$B$5)*J99&lt;$C$8,1,0)</f>
        <v>0</v>
      </c>
      <c r="O99" s="108" t="n">
        <f aca="false">IF(SQRT($B$5)*$I99+SQRT(1-$B$5)*K99&lt;$C$9,1,0)</f>
        <v>0</v>
      </c>
      <c r="P99" s="108" t="n">
        <f aca="false">IF(SQRT($B$5)*$I99+SQRT(1-$B$5)*L99&lt;$C$10,1,0)</f>
        <v>0</v>
      </c>
      <c r="Q99" s="108" t="n">
        <f aca="false">IF(SQRT($B$5)*$I99+SQRT(1-$B$5)*M99&lt;$C$11,1,0)</f>
        <v>0</v>
      </c>
      <c r="R99" s="110" t="n">
        <f aca="false">N99*$D$8+O99*$D$9+P99*$D$10+Q99*$D$11</f>
        <v>0</v>
      </c>
      <c r="S99" s="108" t="n">
        <f aca="false">SUM(N99:Q99)</f>
        <v>0</v>
      </c>
    </row>
    <row r="100" customFormat="false" ht="15" hidden="false" customHeight="false" outlineLevel="0" collapsed="false">
      <c r="H100" s="108" t="n">
        <v>92</v>
      </c>
      <c r="I100" s="109" t="n">
        <v>-0.5447</v>
      </c>
      <c r="J100" s="109" t="n">
        <v>-1.2701</v>
      </c>
      <c r="K100" s="109" t="n">
        <v>0.2863</v>
      </c>
      <c r="L100" s="109" t="n">
        <v>0.4488</v>
      </c>
      <c r="M100" s="109" t="n">
        <v>0.9915</v>
      </c>
      <c r="N100" s="108" t="n">
        <f aca="false">IF(SQRT($B$5)*$I100+SQRT(1-$B$5)*J100&lt;$C$8,1,0)</f>
        <v>0</v>
      </c>
      <c r="O100" s="108" t="n">
        <f aca="false">IF(SQRT($B$5)*$I100+SQRT(1-$B$5)*K100&lt;$C$9,1,0)</f>
        <v>0</v>
      </c>
      <c r="P100" s="108" t="n">
        <f aca="false">IF(SQRT($B$5)*$I100+SQRT(1-$B$5)*L100&lt;$C$10,1,0)</f>
        <v>0</v>
      </c>
      <c r="Q100" s="108" t="n">
        <f aca="false">IF(SQRT($B$5)*$I100+SQRT(1-$B$5)*M100&lt;$C$11,1,0)</f>
        <v>0</v>
      </c>
      <c r="R100" s="110" t="n">
        <f aca="false">N100*$D$8+O100*$D$9+P100*$D$10+Q100*$D$11</f>
        <v>0</v>
      </c>
      <c r="S100" s="108" t="n">
        <f aca="false">SUM(N100:Q100)</f>
        <v>0</v>
      </c>
    </row>
    <row r="101" customFormat="false" ht="15" hidden="false" customHeight="false" outlineLevel="0" collapsed="false">
      <c r="H101" s="108" t="n">
        <v>93</v>
      </c>
      <c r="I101" s="109" t="n">
        <v>-0.0385</v>
      </c>
      <c r="J101" s="109" t="n">
        <v>-0.1405</v>
      </c>
      <c r="K101" s="109" t="n">
        <v>0.2979</v>
      </c>
      <c r="L101" s="109" t="n">
        <v>-0.9381</v>
      </c>
      <c r="M101" s="109" t="n">
        <v>-0.8155</v>
      </c>
      <c r="N101" s="108" t="n">
        <f aca="false">IF(SQRT($B$5)*$I101+SQRT(1-$B$5)*J101&lt;$C$8,1,0)</f>
        <v>0</v>
      </c>
      <c r="O101" s="108" t="n">
        <f aca="false">IF(SQRT($B$5)*$I101+SQRT(1-$B$5)*K101&lt;$C$9,1,0)</f>
        <v>0</v>
      </c>
      <c r="P101" s="108" t="n">
        <f aca="false">IF(SQRT($B$5)*$I101+SQRT(1-$B$5)*L101&lt;$C$10,1,0)</f>
        <v>0</v>
      </c>
      <c r="Q101" s="108" t="n">
        <f aca="false">IF(SQRT($B$5)*$I101+SQRT(1-$B$5)*M101&lt;$C$11,1,0)</f>
        <v>0</v>
      </c>
      <c r="R101" s="110" t="n">
        <f aca="false">N101*$D$8+O101*$D$9+P101*$D$10+Q101*$D$11</f>
        <v>0</v>
      </c>
      <c r="S101" s="108" t="n">
        <f aca="false">SUM(N101:Q101)</f>
        <v>0</v>
      </c>
    </row>
    <row r="102" customFormat="false" ht="15" hidden="false" customHeight="false" outlineLevel="0" collapsed="false">
      <c r="H102" s="108" t="n">
        <v>94</v>
      </c>
      <c r="I102" s="109" t="n">
        <v>0.6311</v>
      </c>
      <c r="J102" s="109" t="n">
        <v>-1.2702</v>
      </c>
      <c r="K102" s="109" t="n">
        <v>-0.0899</v>
      </c>
      <c r="L102" s="109" t="n">
        <v>0.7726</v>
      </c>
      <c r="M102" s="109" t="n">
        <v>0.2277</v>
      </c>
      <c r="N102" s="108" t="n">
        <f aca="false">IF(SQRT($B$5)*$I102+SQRT(1-$B$5)*J102&lt;$C$8,1,0)</f>
        <v>0</v>
      </c>
      <c r="O102" s="108" t="n">
        <f aca="false">IF(SQRT($B$5)*$I102+SQRT(1-$B$5)*K102&lt;$C$9,1,0)</f>
        <v>0</v>
      </c>
      <c r="P102" s="108" t="n">
        <f aca="false">IF(SQRT($B$5)*$I102+SQRT(1-$B$5)*L102&lt;$C$10,1,0)</f>
        <v>0</v>
      </c>
      <c r="Q102" s="108" t="n">
        <f aca="false">IF(SQRT($B$5)*$I102+SQRT(1-$B$5)*M102&lt;$C$11,1,0)</f>
        <v>0</v>
      </c>
      <c r="R102" s="110" t="n">
        <f aca="false">N102*$D$8+O102*$D$9+P102*$D$10+Q102*$D$11</f>
        <v>0</v>
      </c>
      <c r="S102" s="108" t="n">
        <f aca="false">SUM(N102:Q102)</f>
        <v>0</v>
      </c>
    </row>
    <row r="103" customFormat="false" ht="15" hidden="false" customHeight="false" outlineLevel="0" collapsed="false">
      <c r="H103" s="108" t="n">
        <v>95</v>
      </c>
      <c r="I103" s="109" t="n">
        <v>0.4223</v>
      </c>
      <c r="J103" s="109" t="n">
        <v>-1.1163</v>
      </c>
      <c r="K103" s="109" t="n">
        <v>-0.1304</v>
      </c>
      <c r="L103" s="109" t="n">
        <v>-0.2755</v>
      </c>
      <c r="M103" s="109" t="n">
        <v>0.5997</v>
      </c>
      <c r="N103" s="108" t="n">
        <f aca="false">IF(SQRT($B$5)*$I103+SQRT(1-$B$5)*J103&lt;$C$8,1,0)</f>
        <v>0</v>
      </c>
      <c r="O103" s="108" t="n">
        <f aca="false">IF(SQRT($B$5)*$I103+SQRT(1-$B$5)*K103&lt;$C$9,1,0)</f>
        <v>0</v>
      </c>
      <c r="P103" s="108" t="n">
        <f aca="false">IF(SQRT($B$5)*$I103+SQRT(1-$B$5)*L103&lt;$C$10,1,0)</f>
        <v>0</v>
      </c>
      <c r="Q103" s="108" t="n">
        <f aca="false">IF(SQRT($B$5)*$I103+SQRT(1-$B$5)*M103&lt;$C$11,1,0)</f>
        <v>0</v>
      </c>
      <c r="R103" s="110" t="n">
        <f aca="false">N103*$D$8+O103*$D$9+P103*$D$10+Q103*$D$11</f>
        <v>0</v>
      </c>
      <c r="S103" s="108" t="n">
        <f aca="false">SUM(N103:Q103)</f>
        <v>0</v>
      </c>
    </row>
    <row r="104" customFormat="false" ht="15" hidden="false" customHeight="false" outlineLevel="0" collapsed="false">
      <c r="H104" s="108" t="n">
        <v>96</v>
      </c>
      <c r="I104" s="109" t="n">
        <v>0.4177</v>
      </c>
      <c r="J104" s="109" t="n">
        <v>0.03</v>
      </c>
      <c r="K104" s="109" t="n">
        <v>1.9039</v>
      </c>
      <c r="L104" s="109" t="n">
        <v>0.549</v>
      </c>
      <c r="M104" s="109" t="n">
        <v>-0.279</v>
      </c>
      <c r="N104" s="108" t="n">
        <f aca="false">IF(SQRT($B$5)*$I104+SQRT(1-$B$5)*J104&lt;$C$8,1,0)</f>
        <v>0</v>
      </c>
      <c r="O104" s="108" t="n">
        <f aca="false">IF(SQRT($B$5)*$I104+SQRT(1-$B$5)*K104&lt;$C$9,1,0)</f>
        <v>0</v>
      </c>
      <c r="P104" s="108" t="n">
        <f aca="false">IF(SQRT($B$5)*$I104+SQRT(1-$B$5)*L104&lt;$C$10,1,0)</f>
        <v>0</v>
      </c>
      <c r="Q104" s="108" t="n">
        <f aca="false">IF(SQRT($B$5)*$I104+SQRT(1-$B$5)*M104&lt;$C$11,1,0)</f>
        <v>0</v>
      </c>
      <c r="R104" s="110" t="n">
        <f aca="false">N104*$D$8+O104*$D$9+P104*$D$10+Q104*$D$11</f>
        <v>0</v>
      </c>
      <c r="S104" s="108" t="n">
        <f aca="false">SUM(N104:Q104)</f>
        <v>0</v>
      </c>
    </row>
    <row r="105" customFormat="false" ht="15" hidden="false" customHeight="false" outlineLevel="0" collapsed="false">
      <c r="H105" s="108" t="n">
        <v>97</v>
      </c>
      <c r="I105" s="109" t="n">
        <v>-0.6035</v>
      </c>
      <c r="J105" s="109" t="n">
        <v>-0.025</v>
      </c>
      <c r="K105" s="109" t="n">
        <v>-0.5581</v>
      </c>
      <c r="L105" s="109" t="n">
        <v>1.6507</v>
      </c>
      <c r="M105" s="109" t="n">
        <v>0.5847</v>
      </c>
      <c r="N105" s="108" t="n">
        <f aca="false">IF(SQRT($B$5)*$I105+SQRT(1-$B$5)*J105&lt;$C$8,1,0)</f>
        <v>0</v>
      </c>
      <c r="O105" s="108" t="n">
        <f aca="false">IF(SQRT($B$5)*$I105+SQRT(1-$B$5)*K105&lt;$C$9,1,0)</f>
        <v>0</v>
      </c>
      <c r="P105" s="108" t="n">
        <f aca="false">IF(SQRT($B$5)*$I105+SQRT(1-$B$5)*L105&lt;$C$10,1,0)</f>
        <v>0</v>
      </c>
      <c r="Q105" s="108" t="n">
        <f aca="false">IF(SQRT($B$5)*$I105+SQRT(1-$B$5)*M105&lt;$C$11,1,0)</f>
        <v>0</v>
      </c>
      <c r="R105" s="110" t="n">
        <f aca="false">N105*$D$8+O105*$D$9+P105*$D$10+Q105*$D$11</f>
        <v>0</v>
      </c>
      <c r="S105" s="108" t="n">
        <f aca="false">SUM(N105:Q105)</f>
        <v>0</v>
      </c>
    </row>
    <row r="106" customFormat="false" ht="15" hidden="false" customHeight="false" outlineLevel="0" collapsed="false">
      <c r="H106" s="108" t="n">
        <v>98</v>
      </c>
      <c r="I106" s="109" t="n">
        <v>-0.2925</v>
      </c>
      <c r="J106" s="109" t="n">
        <v>-0.6363</v>
      </c>
      <c r="K106" s="109" t="n">
        <v>-1.0531</v>
      </c>
      <c r="L106" s="109" t="n">
        <v>-0.2547</v>
      </c>
      <c r="M106" s="109" t="n">
        <v>1.333</v>
      </c>
      <c r="N106" s="108" t="n">
        <f aca="false">IF(SQRT($B$5)*$I106+SQRT(1-$B$5)*J106&lt;$C$8,1,0)</f>
        <v>0</v>
      </c>
      <c r="O106" s="108" t="n">
        <f aca="false">IF(SQRT($B$5)*$I106+SQRT(1-$B$5)*K106&lt;$C$9,1,0)</f>
        <v>0</v>
      </c>
      <c r="P106" s="108" t="n">
        <f aca="false">IF(SQRT($B$5)*$I106+SQRT(1-$B$5)*L106&lt;$C$10,1,0)</f>
        <v>0</v>
      </c>
      <c r="Q106" s="108" t="n">
        <f aca="false">IF(SQRT($B$5)*$I106+SQRT(1-$B$5)*M106&lt;$C$11,1,0)</f>
        <v>0</v>
      </c>
      <c r="R106" s="110" t="n">
        <f aca="false">N106*$D$8+O106*$D$9+P106*$D$10+Q106*$D$11</f>
        <v>0</v>
      </c>
      <c r="S106" s="108" t="n">
        <f aca="false">SUM(N106:Q106)</f>
        <v>0</v>
      </c>
    </row>
    <row r="107" customFormat="false" ht="15" hidden="false" customHeight="false" outlineLevel="0" collapsed="false">
      <c r="H107" s="108" t="n">
        <v>99</v>
      </c>
      <c r="I107" s="109" t="n">
        <v>0.8635</v>
      </c>
      <c r="J107" s="109" t="n">
        <v>-0.0311</v>
      </c>
      <c r="K107" s="109" t="n">
        <v>0.1654</v>
      </c>
      <c r="L107" s="109" t="n">
        <v>-1.8382</v>
      </c>
      <c r="M107" s="109" t="n">
        <v>0.7874</v>
      </c>
      <c r="N107" s="108" t="n">
        <f aca="false">IF(SQRT($B$5)*$I107+SQRT(1-$B$5)*J107&lt;$C$8,1,0)</f>
        <v>0</v>
      </c>
      <c r="O107" s="108" t="n">
        <f aca="false">IF(SQRT($B$5)*$I107+SQRT(1-$B$5)*K107&lt;$C$9,1,0)</f>
        <v>0</v>
      </c>
      <c r="P107" s="108" t="n">
        <f aca="false">IF(SQRT($B$5)*$I107+SQRT(1-$B$5)*L107&lt;$C$10,1,0)</f>
        <v>0</v>
      </c>
      <c r="Q107" s="108" t="n">
        <f aca="false">IF(SQRT($B$5)*$I107+SQRT(1-$B$5)*M107&lt;$C$11,1,0)</f>
        <v>0</v>
      </c>
      <c r="R107" s="110" t="n">
        <f aca="false">N107*$D$8+O107*$D$9+P107*$D$10+Q107*$D$11</f>
        <v>0</v>
      </c>
      <c r="S107" s="108" t="n">
        <f aca="false">SUM(N107:Q107)</f>
        <v>0</v>
      </c>
    </row>
    <row r="108" customFormat="false" ht="15" hidden="false" customHeight="false" outlineLevel="0" collapsed="false">
      <c r="H108" s="108" t="n">
        <v>100</v>
      </c>
      <c r="I108" s="109" t="n">
        <v>-0.1926</v>
      </c>
      <c r="J108" s="109" t="n">
        <v>1.4041</v>
      </c>
      <c r="K108" s="109" t="n">
        <v>-0.1491</v>
      </c>
      <c r="L108" s="109" t="n">
        <v>-0.4538</v>
      </c>
      <c r="M108" s="109" t="n">
        <v>0.2465</v>
      </c>
      <c r="N108" s="108" t="n">
        <f aca="false">IF(SQRT($B$5)*$I108+SQRT(1-$B$5)*J108&lt;$C$8,1,0)</f>
        <v>0</v>
      </c>
      <c r="O108" s="108" t="n">
        <f aca="false">IF(SQRT($B$5)*$I108+SQRT(1-$B$5)*K108&lt;$C$9,1,0)</f>
        <v>0</v>
      </c>
      <c r="P108" s="108" t="n">
        <f aca="false">IF(SQRT($B$5)*$I108+SQRT(1-$B$5)*L108&lt;$C$10,1,0)</f>
        <v>0</v>
      </c>
      <c r="Q108" s="108" t="n">
        <f aca="false">IF(SQRT($B$5)*$I108+SQRT(1-$B$5)*M108&lt;$C$11,1,0)</f>
        <v>0</v>
      </c>
      <c r="R108" s="110" t="n">
        <f aca="false">N108*$D$8+O108*$D$9+P108*$D$10+Q108*$D$11</f>
        <v>0</v>
      </c>
      <c r="S108" s="108" t="n">
        <f aca="false">SUM(N108:Q108)</f>
        <v>0</v>
      </c>
    </row>
    <row r="109" customFormat="false" ht="15" hidden="false" customHeight="false" outlineLevel="0" collapsed="false">
      <c r="H109" s="108" t="n">
        <v>101</v>
      </c>
      <c r="I109" s="109" t="n">
        <v>-0.6042</v>
      </c>
      <c r="J109" s="109" t="n">
        <v>1.377</v>
      </c>
      <c r="K109" s="109" t="n">
        <v>0.3225</v>
      </c>
      <c r="L109" s="109" t="n">
        <v>0.4051</v>
      </c>
      <c r="M109" s="109" t="n">
        <v>0.3736</v>
      </c>
      <c r="N109" s="108" t="n">
        <f aca="false">IF(SQRT($B$5)*$I109+SQRT(1-$B$5)*J109&lt;$C$8,1,0)</f>
        <v>0</v>
      </c>
      <c r="O109" s="108" t="n">
        <f aca="false">IF(SQRT($B$5)*$I109+SQRT(1-$B$5)*K109&lt;$C$9,1,0)</f>
        <v>0</v>
      </c>
      <c r="P109" s="108" t="n">
        <f aca="false">IF(SQRT($B$5)*$I109+SQRT(1-$B$5)*L109&lt;$C$10,1,0)</f>
        <v>0</v>
      </c>
      <c r="Q109" s="108" t="n">
        <f aca="false">IF(SQRT($B$5)*$I109+SQRT(1-$B$5)*M109&lt;$C$11,1,0)</f>
        <v>0</v>
      </c>
      <c r="R109" s="110" t="n">
        <f aca="false">N109*$D$8+O109*$D$9+P109*$D$10+Q109*$D$11</f>
        <v>0</v>
      </c>
      <c r="S109" s="108" t="n">
        <f aca="false">SUM(N109:Q109)</f>
        <v>0</v>
      </c>
    </row>
    <row r="110" customFormat="false" ht="15" hidden="false" customHeight="false" outlineLevel="0" collapsed="false">
      <c r="H110" s="108" t="n">
        <v>102</v>
      </c>
      <c r="I110" s="109" t="n">
        <v>-0.3119</v>
      </c>
      <c r="J110" s="109" t="n">
        <v>0.5238</v>
      </c>
      <c r="K110" s="109" t="n">
        <v>0.2183</v>
      </c>
      <c r="L110" s="109" t="n">
        <v>1.8016</v>
      </c>
      <c r="M110" s="109" t="n">
        <v>0.1084</v>
      </c>
      <c r="N110" s="108" t="n">
        <f aca="false">IF(SQRT($B$5)*$I110+SQRT(1-$B$5)*J110&lt;$C$8,1,0)</f>
        <v>0</v>
      </c>
      <c r="O110" s="108" t="n">
        <f aca="false">IF(SQRT($B$5)*$I110+SQRT(1-$B$5)*K110&lt;$C$9,1,0)</f>
        <v>0</v>
      </c>
      <c r="P110" s="108" t="n">
        <f aca="false">IF(SQRT($B$5)*$I110+SQRT(1-$B$5)*L110&lt;$C$10,1,0)</f>
        <v>0</v>
      </c>
      <c r="Q110" s="108" t="n">
        <f aca="false">IF(SQRT($B$5)*$I110+SQRT(1-$B$5)*M110&lt;$C$11,1,0)</f>
        <v>0</v>
      </c>
      <c r="R110" s="110" t="n">
        <f aca="false">N110*$D$8+O110*$D$9+P110*$D$10+Q110*$D$11</f>
        <v>0</v>
      </c>
      <c r="S110" s="108" t="n">
        <f aca="false">SUM(N110:Q110)</f>
        <v>0</v>
      </c>
    </row>
    <row r="111" customFormat="false" ht="15" hidden="false" customHeight="false" outlineLevel="0" collapsed="false">
      <c r="H111" s="108" t="n">
        <v>103</v>
      </c>
      <c r="I111" s="109" t="n">
        <v>0.4237</v>
      </c>
      <c r="J111" s="109" t="n">
        <v>-0.4044</v>
      </c>
      <c r="K111" s="109" t="n">
        <v>-0.3167</v>
      </c>
      <c r="L111" s="109" t="n">
        <v>-0.2462</v>
      </c>
      <c r="M111" s="109" t="n">
        <v>1.3584</v>
      </c>
      <c r="N111" s="108" t="n">
        <f aca="false">IF(SQRT($B$5)*$I111+SQRT(1-$B$5)*J111&lt;$C$8,1,0)</f>
        <v>0</v>
      </c>
      <c r="O111" s="108" t="n">
        <f aca="false">IF(SQRT($B$5)*$I111+SQRT(1-$B$5)*K111&lt;$C$9,1,0)</f>
        <v>0</v>
      </c>
      <c r="P111" s="108" t="n">
        <f aca="false">IF(SQRT($B$5)*$I111+SQRT(1-$B$5)*L111&lt;$C$10,1,0)</f>
        <v>0</v>
      </c>
      <c r="Q111" s="108" t="n">
        <f aca="false">IF(SQRT($B$5)*$I111+SQRT(1-$B$5)*M111&lt;$C$11,1,0)</f>
        <v>0</v>
      </c>
      <c r="R111" s="110" t="n">
        <f aca="false">N111*$D$8+O111*$D$9+P111*$D$10+Q111*$D$11</f>
        <v>0</v>
      </c>
      <c r="S111" s="108" t="n">
        <f aca="false">SUM(N111:Q111)</f>
        <v>0</v>
      </c>
    </row>
    <row r="112" customFormat="false" ht="15" hidden="false" customHeight="false" outlineLevel="0" collapsed="false">
      <c r="H112" s="108" t="n">
        <v>104</v>
      </c>
      <c r="I112" s="109" t="n">
        <v>0.1524</v>
      </c>
      <c r="J112" s="109" t="n">
        <v>1.0479</v>
      </c>
      <c r="K112" s="109" t="n">
        <v>-0.1819</v>
      </c>
      <c r="L112" s="109" t="n">
        <v>-0.2815</v>
      </c>
      <c r="M112" s="109" t="n">
        <v>-1.8409</v>
      </c>
      <c r="N112" s="108" t="n">
        <f aca="false">IF(SQRT($B$5)*$I112+SQRT(1-$B$5)*J112&lt;$C$8,1,0)</f>
        <v>0</v>
      </c>
      <c r="O112" s="108" t="n">
        <f aca="false">IF(SQRT($B$5)*$I112+SQRT(1-$B$5)*K112&lt;$C$9,1,0)</f>
        <v>0</v>
      </c>
      <c r="P112" s="108" t="n">
        <f aca="false">IF(SQRT($B$5)*$I112+SQRT(1-$B$5)*L112&lt;$C$10,1,0)</f>
        <v>0</v>
      </c>
      <c r="Q112" s="108" t="n">
        <f aca="false">IF(SQRT($B$5)*$I112+SQRT(1-$B$5)*M112&lt;$C$11,1,0)</f>
        <v>0</v>
      </c>
      <c r="R112" s="110" t="n">
        <f aca="false">N112*$D$8+O112*$D$9+P112*$D$10+Q112*$D$11</f>
        <v>0</v>
      </c>
      <c r="S112" s="108" t="n">
        <f aca="false">SUM(N112:Q112)</f>
        <v>0</v>
      </c>
    </row>
    <row r="113" customFormat="false" ht="15" hidden="false" customHeight="false" outlineLevel="0" collapsed="false">
      <c r="H113" s="108" t="n">
        <v>105</v>
      </c>
      <c r="I113" s="109" t="n">
        <v>0.9155</v>
      </c>
      <c r="J113" s="109" t="n">
        <v>2.1493</v>
      </c>
      <c r="K113" s="109" t="n">
        <v>-0.1379</v>
      </c>
      <c r="L113" s="109" t="n">
        <v>1.5269</v>
      </c>
      <c r="M113" s="109" t="n">
        <v>0.9437</v>
      </c>
      <c r="N113" s="108" t="n">
        <f aca="false">IF(SQRT($B$5)*$I113+SQRT(1-$B$5)*J113&lt;$C$8,1,0)</f>
        <v>0</v>
      </c>
      <c r="O113" s="108" t="n">
        <f aca="false">IF(SQRT($B$5)*$I113+SQRT(1-$B$5)*K113&lt;$C$9,1,0)</f>
        <v>0</v>
      </c>
      <c r="P113" s="108" t="n">
        <f aca="false">IF(SQRT($B$5)*$I113+SQRT(1-$B$5)*L113&lt;$C$10,1,0)</f>
        <v>0</v>
      </c>
      <c r="Q113" s="108" t="n">
        <f aca="false">IF(SQRT($B$5)*$I113+SQRT(1-$B$5)*M113&lt;$C$11,1,0)</f>
        <v>0</v>
      </c>
      <c r="R113" s="110" t="n">
        <f aca="false">N113*$D$8+O113*$D$9+P113*$D$10+Q113*$D$11</f>
        <v>0</v>
      </c>
      <c r="S113" s="108" t="n">
        <f aca="false">SUM(N113:Q113)</f>
        <v>0</v>
      </c>
    </row>
    <row r="114" customFormat="false" ht="15" hidden="false" customHeight="false" outlineLevel="0" collapsed="false">
      <c r="H114" s="108" t="n">
        <v>106</v>
      </c>
      <c r="I114" s="109" t="n">
        <v>-0.5898</v>
      </c>
      <c r="J114" s="109" t="n">
        <v>0.8596</v>
      </c>
      <c r="K114" s="109" t="n">
        <v>-0.8002</v>
      </c>
      <c r="L114" s="109" t="n">
        <v>-0.2023</v>
      </c>
      <c r="M114" s="109" t="n">
        <v>1.3185</v>
      </c>
      <c r="N114" s="108" t="n">
        <f aca="false">IF(SQRT($B$5)*$I114+SQRT(1-$B$5)*J114&lt;$C$8,1,0)</f>
        <v>0</v>
      </c>
      <c r="O114" s="108" t="n">
        <f aca="false">IF(SQRT($B$5)*$I114+SQRT(1-$B$5)*K114&lt;$C$9,1,0)</f>
        <v>0</v>
      </c>
      <c r="P114" s="108" t="n">
        <f aca="false">IF(SQRT($B$5)*$I114+SQRT(1-$B$5)*L114&lt;$C$10,1,0)</f>
        <v>0</v>
      </c>
      <c r="Q114" s="108" t="n">
        <f aca="false">IF(SQRT($B$5)*$I114+SQRT(1-$B$5)*M114&lt;$C$11,1,0)</f>
        <v>0</v>
      </c>
      <c r="R114" s="110" t="n">
        <f aca="false">N114*$D$8+O114*$D$9+P114*$D$10+Q114*$D$11</f>
        <v>0</v>
      </c>
      <c r="S114" s="108" t="n">
        <f aca="false">SUM(N114:Q114)</f>
        <v>0</v>
      </c>
    </row>
    <row r="115" customFormat="false" ht="15" hidden="false" customHeight="false" outlineLevel="0" collapsed="false">
      <c r="H115" s="108" t="n">
        <v>107</v>
      </c>
      <c r="I115" s="109" t="n">
        <v>0.2587</v>
      </c>
      <c r="J115" s="109" t="n">
        <v>-1.0722</v>
      </c>
      <c r="K115" s="109" t="n">
        <v>1.513</v>
      </c>
      <c r="L115" s="109" t="n">
        <v>-0.9987</v>
      </c>
      <c r="M115" s="109" t="n">
        <v>-0.0614</v>
      </c>
      <c r="N115" s="108" t="n">
        <f aca="false">IF(SQRT($B$5)*$I115+SQRT(1-$B$5)*J115&lt;$C$8,1,0)</f>
        <v>0</v>
      </c>
      <c r="O115" s="108" t="n">
        <f aca="false">IF(SQRT($B$5)*$I115+SQRT(1-$B$5)*K115&lt;$C$9,1,0)</f>
        <v>0</v>
      </c>
      <c r="P115" s="108" t="n">
        <f aca="false">IF(SQRT($B$5)*$I115+SQRT(1-$B$5)*L115&lt;$C$10,1,0)</f>
        <v>0</v>
      </c>
      <c r="Q115" s="108" t="n">
        <f aca="false">IF(SQRT($B$5)*$I115+SQRT(1-$B$5)*M115&lt;$C$11,1,0)</f>
        <v>0</v>
      </c>
      <c r="R115" s="110" t="n">
        <f aca="false">N115*$D$8+O115*$D$9+P115*$D$10+Q115*$D$11</f>
        <v>0</v>
      </c>
      <c r="S115" s="108" t="n">
        <f aca="false">SUM(N115:Q115)</f>
        <v>0</v>
      </c>
    </row>
    <row r="116" customFormat="false" ht="15" hidden="false" customHeight="false" outlineLevel="0" collapsed="false">
      <c r="H116" s="108" t="n">
        <v>108</v>
      </c>
      <c r="I116" s="109" t="n">
        <v>-0.2458</v>
      </c>
      <c r="J116" s="109" t="n">
        <v>-0.0614</v>
      </c>
      <c r="K116" s="109" t="n">
        <v>-0.751</v>
      </c>
      <c r="L116" s="109" t="n">
        <v>-1.5346</v>
      </c>
      <c r="M116" s="109" t="n">
        <v>1.954</v>
      </c>
      <c r="N116" s="108" t="n">
        <f aca="false">IF(SQRT($B$5)*$I116+SQRT(1-$B$5)*J116&lt;$C$8,1,0)</f>
        <v>0</v>
      </c>
      <c r="O116" s="108" t="n">
        <f aca="false">IF(SQRT($B$5)*$I116+SQRT(1-$B$5)*K116&lt;$C$9,1,0)</f>
        <v>0</v>
      </c>
      <c r="P116" s="108" t="n">
        <f aca="false">IF(SQRT($B$5)*$I116+SQRT(1-$B$5)*L116&lt;$C$10,1,0)</f>
        <v>0</v>
      </c>
      <c r="Q116" s="108" t="n">
        <f aca="false">IF(SQRT($B$5)*$I116+SQRT(1-$B$5)*M116&lt;$C$11,1,0)</f>
        <v>0</v>
      </c>
      <c r="R116" s="110" t="n">
        <f aca="false">N116*$D$8+O116*$D$9+P116*$D$10+Q116*$D$11</f>
        <v>0</v>
      </c>
      <c r="S116" s="108" t="n">
        <f aca="false">SUM(N116:Q116)</f>
        <v>0</v>
      </c>
    </row>
    <row r="117" customFormat="false" ht="15" hidden="false" customHeight="false" outlineLevel="0" collapsed="false">
      <c r="H117" s="108" t="n">
        <v>109</v>
      </c>
      <c r="I117" s="109" t="n">
        <v>-0.8466</v>
      </c>
      <c r="J117" s="109" t="n">
        <v>-0.7853</v>
      </c>
      <c r="K117" s="109" t="n">
        <v>-2.3394</v>
      </c>
      <c r="L117" s="109" t="n">
        <v>0.1872</v>
      </c>
      <c r="M117" s="109" t="n">
        <v>1.3868</v>
      </c>
      <c r="N117" s="108" t="n">
        <f aca="false">IF(SQRT($B$5)*$I117+SQRT(1-$B$5)*J117&lt;$C$8,1,0)</f>
        <v>0</v>
      </c>
      <c r="O117" s="108" t="n">
        <f aca="false">IF(SQRT($B$5)*$I117+SQRT(1-$B$5)*K117&lt;$C$9,1,0)</f>
        <v>1</v>
      </c>
      <c r="P117" s="108" t="n">
        <f aca="false">IF(SQRT($B$5)*$I117+SQRT(1-$B$5)*L117&lt;$C$10,1,0)</f>
        <v>0</v>
      </c>
      <c r="Q117" s="108" t="n">
        <f aca="false">IF(SQRT($B$5)*$I117+SQRT(1-$B$5)*M117&lt;$C$11,1,0)</f>
        <v>0</v>
      </c>
      <c r="R117" s="110" t="n">
        <f aca="false">N117*$D$8+O117*$D$9+P117*$D$10+Q117*$D$11</f>
        <v>40</v>
      </c>
      <c r="S117" s="108" t="n">
        <f aca="false">SUM(N117:Q117)</f>
        <v>1</v>
      </c>
    </row>
    <row r="118" customFormat="false" ht="15" hidden="false" customHeight="false" outlineLevel="0" collapsed="false">
      <c r="H118" s="108" t="n">
        <v>110</v>
      </c>
      <c r="I118" s="109" t="n">
        <v>1.4975</v>
      </c>
      <c r="J118" s="109" t="n">
        <v>2.8623</v>
      </c>
      <c r="K118" s="109" t="n">
        <v>1.5983</v>
      </c>
      <c r="L118" s="109" t="n">
        <v>0.51</v>
      </c>
      <c r="M118" s="109" t="n">
        <v>0.1295</v>
      </c>
      <c r="N118" s="108" t="n">
        <f aca="false">IF(SQRT($B$5)*$I118+SQRT(1-$B$5)*J118&lt;$C$8,1,0)</f>
        <v>0</v>
      </c>
      <c r="O118" s="108" t="n">
        <f aca="false">IF(SQRT($B$5)*$I118+SQRT(1-$B$5)*K118&lt;$C$9,1,0)</f>
        <v>0</v>
      </c>
      <c r="P118" s="108" t="n">
        <f aca="false">IF(SQRT($B$5)*$I118+SQRT(1-$B$5)*L118&lt;$C$10,1,0)</f>
        <v>0</v>
      </c>
      <c r="Q118" s="108" t="n">
        <f aca="false">IF(SQRT($B$5)*$I118+SQRT(1-$B$5)*M118&lt;$C$11,1,0)</f>
        <v>0</v>
      </c>
      <c r="R118" s="110" t="n">
        <f aca="false">N118*$D$8+O118*$D$9+P118*$D$10+Q118*$D$11</f>
        <v>0</v>
      </c>
      <c r="S118" s="108" t="n">
        <f aca="false">SUM(N118:Q118)</f>
        <v>0</v>
      </c>
    </row>
    <row r="119" customFormat="false" ht="15" hidden="false" customHeight="false" outlineLevel="0" collapsed="false">
      <c r="H119" s="108" t="n">
        <v>111</v>
      </c>
      <c r="I119" s="109" t="n">
        <v>1.5379</v>
      </c>
      <c r="J119" s="109" t="n">
        <v>0.0701</v>
      </c>
      <c r="K119" s="109" t="n">
        <v>0.304</v>
      </c>
      <c r="L119" s="109" t="n">
        <v>-0.8513</v>
      </c>
      <c r="M119" s="109" t="n">
        <v>0.2063</v>
      </c>
      <c r="N119" s="108" t="n">
        <f aca="false">IF(SQRT($B$5)*$I119+SQRT(1-$B$5)*J119&lt;$C$8,1,0)</f>
        <v>0</v>
      </c>
      <c r="O119" s="108" t="n">
        <f aca="false">IF(SQRT($B$5)*$I119+SQRT(1-$B$5)*K119&lt;$C$9,1,0)</f>
        <v>0</v>
      </c>
      <c r="P119" s="108" t="n">
        <f aca="false">IF(SQRT($B$5)*$I119+SQRT(1-$B$5)*L119&lt;$C$10,1,0)</f>
        <v>0</v>
      </c>
      <c r="Q119" s="108" t="n">
        <f aca="false">IF(SQRT($B$5)*$I119+SQRT(1-$B$5)*M119&lt;$C$11,1,0)</f>
        <v>0</v>
      </c>
      <c r="R119" s="110" t="n">
        <f aca="false">N119*$D$8+O119*$D$9+P119*$D$10+Q119*$D$11</f>
        <v>0</v>
      </c>
      <c r="S119" s="108" t="n">
        <f aca="false">SUM(N119:Q119)</f>
        <v>0</v>
      </c>
    </row>
    <row r="120" customFormat="false" ht="15" hidden="false" customHeight="false" outlineLevel="0" collapsed="false">
      <c r="H120" s="108" t="n">
        <v>112</v>
      </c>
      <c r="I120" s="109" t="n">
        <v>2.0785</v>
      </c>
      <c r="J120" s="109" t="n">
        <v>0.0343</v>
      </c>
      <c r="K120" s="109" t="n">
        <v>0.5033</v>
      </c>
      <c r="L120" s="109" t="n">
        <v>-2.298</v>
      </c>
      <c r="M120" s="109" t="n">
        <v>1.4491</v>
      </c>
      <c r="N120" s="108" t="n">
        <f aca="false">IF(SQRT($B$5)*$I120+SQRT(1-$B$5)*J120&lt;$C$8,1,0)</f>
        <v>0</v>
      </c>
      <c r="O120" s="108" t="n">
        <f aca="false">IF(SQRT($B$5)*$I120+SQRT(1-$B$5)*K120&lt;$C$9,1,0)</f>
        <v>0</v>
      </c>
      <c r="P120" s="108" t="n">
        <f aca="false">IF(SQRT($B$5)*$I120+SQRT(1-$B$5)*L120&lt;$C$10,1,0)</f>
        <v>0</v>
      </c>
      <c r="Q120" s="108" t="n">
        <f aca="false">IF(SQRT($B$5)*$I120+SQRT(1-$B$5)*M120&lt;$C$11,1,0)</f>
        <v>0</v>
      </c>
      <c r="R120" s="110" t="n">
        <f aca="false">N120*$D$8+O120*$D$9+P120*$D$10+Q120*$D$11</f>
        <v>0</v>
      </c>
      <c r="S120" s="108" t="n">
        <f aca="false">SUM(N120:Q120)</f>
        <v>0</v>
      </c>
    </row>
    <row r="121" customFormat="false" ht="15" hidden="false" customHeight="false" outlineLevel="0" collapsed="false">
      <c r="H121" s="108" t="n">
        <v>113</v>
      </c>
      <c r="I121" s="109" t="n">
        <v>0.4762</v>
      </c>
      <c r="J121" s="109" t="n">
        <v>1.5106</v>
      </c>
      <c r="K121" s="109" t="n">
        <v>0.3399</v>
      </c>
      <c r="L121" s="109" t="n">
        <v>-0.7566</v>
      </c>
      <c r="M121" s="109" t="n">
        <v>-1.2699</v>
      </c>
      <c r="N121" s="108" t="n">
        <f aca="false">IF(SQRT($B$5)*$I121+SQRT(1-$B$5)*J121&lt;$C$8,1,0)</f>
        <v>0</v>
      </c>
      <c r="O121" s="108" t="n">
        <f aca="false">IF(SQRT($B$5)*$I121+SQRT(1-$B$5)*K121&lt;$C$9,1,0)</f>
        <v>0</v>
      </c>
      <c r="P121" s="108" t="n">
        <f aca="false">IF(SQRT($B$5)*$I121+SQRT(1-$B$5)*L121&lt;$C$10,1,0)</f>
        <v>0</v>
      </c>
      <c r="Q121" s="108" t="n">
        <f aca="false">IF(SQRT($B$5)*$I121+SQRT(1-$B$5)*M121&lt;$C$11,1,0)</f>
        <v>0</v>
      </c>
      <c r="R121" s="110" t="n">
        <f aca="false">N121*$D$8+O121*$D$9+P121*$D$10+Q121*$D$11</f>
        <v>0</v>
      </c>
      <c r="S121" s="108" t="n">
        <f aca="false">SUM(N121:Q121)</f>
        <v>0</v>
      </c>
    </row>
    <row r="122" customFormat="false" ht="15" hidden="false" customHeight="false" outlineLevel="0" collapsed="false">
      <c r="H122" s="108" t="n">
        <v>114</v>
      </c>
      <c r="I122" s="109" t="n">
        <v>0.5876</v>
      </c>
      <c r="J122" s="109" t="n">
        <v>0.054</v>
      </c>
      <c r="K122" s="109" t="n">
        <v>-0.8987</v>
      </c>
      <c r="L122" s="109" t="n">
        <v>0.0031</v>
      </c>
      <c r="M122" s="109" t="n">
        <v>-0.5717</v>
      </c>
      <c r="N122" s="108" t="n">
        <f aca="false">IF(SQRT($B$5)*$I122+SQRT(1-$B$5)*J122&lt;$C$8,1,0)</f>
        <v>0</v>
      </c>
      <c r="O122" s="108" t="n">
        <f aca="false">IF(SQRT($B$5)*$I122+SQRT(1-$B$5)*K122&lt;$C$9,1,0)</f>
        <v>0</v>
      </c>
      <c r="P122" s="108" t="n">
        <f aca="false">IF(SQRT($B$5)*$I122+SQRT(1-$B$5)*L122&lt;$C$10,1,0)</f>
        <v>0</v>
      </c>
      <c r="Q122" s="108" t="n">
        <f aca="false">IF(SQRT($B$5)*$I122+SQRT(1-$B$5)*M122&lt;$C$11,1,0)</f>
        <v>0</v>
      </c>
      <c r="R122" s="110" t="n">
        <f aca="false">N122*$D$8+O122*$D$9+P122*$D$10+Q122*$D$11</f>
        <v>0</v>
      </c>
      <c r="S122" s="108" t="n">
        <f aca="false">SUM(N122:Q122)</f>
        <v>0</v>
      </c>
    </row>
    <row r="123" customFormat="false" ht="15" hidden="false" customHeight="false" outlineLevel="0" collapsed="false">
      <c r="H123" s="108" t="n">
        <v>115</v>
      </c>
      <c r="I123" s="109" t="n">
        <v>0.7733</v>
      </c>
      <c r="J123" s="109" t="n">
        <v>-0.3608</v>
      </c>
      <c r="K123" s="109" t="n">
        <v>-1.1796</v>
      </c>
      <c r="L123" s="109" t="n">
        <v>-0.0507</v>
      </c>
      <c r="M123" s="109" t="n">
        <v>-0.5296</v>
      </c>
      <c r="N123" s="108" t="n">
        <f aca="false">IF(SQRT($B$5)*$I123+SQRT(1-$B$5)*J123&lt;$C$8,1,0)</f>
        <v>0</v>
      </c>
      <c r="O123" s="108" t="n">
        <f aca="false">IF(SQRT($B$5)*$I123+SQRT(1-$B$5)*K123&lt;$C$9,1,0)</f>
        <v>0</v>
      </c>
      <c r="P123" s="108" t="n">
        <f aca="false">IF(SQRT($B$5)*$I123+SQRT(1-$B$5)*L123&lt;$C$10,1,0)</f>
        <v>0</v>
      </c>
      <c r="Q123" s="108" t="n">
        <f aca="false">IF(SQRT($B$5)*$I123+SQRT(1-$B$5)*M123&lt;$C$11,1,0)</f>
        <v>0</v>
      </c>
      <c r="R123" s="110" t="n">
        <f aca="false">N123*$D$8+O123*$D$9+P123*$D$10+Q123*$D$11</f>
        <v>0</v>
      </c>
      <c r="S123" s="108" t="n">
        <f aca="false">SUM(N123:Q123)</f>
        <v>0</v>
      </c>
    </row>
    <row r="124" customFormat="false" ht="15" hidden="false" customHeight="false" outlineLevel="0" collapsed="false">
      <c r="H124" s="108" t="n">
        <v>116</v>
      </c>
      <c r="I124" s="109" t="n">
        <v>1.4977</v>
      </c>
      <c r="J124" s="109" t="n">
        <v>-0.447</v>
      </c>
      <c r="K124" s="109" t="n">
        <v>-1.3059</v>
      </c>
      <c r="L124" s="109" t="n">
        <v>-0.0533</v>
      </c>
      <c r="M124" s="109" t="n">
        <v>-0.2588</v>
      </c>
      <c r="N124" s="108" t="n">
        <f aca="false">IF(SQRT($B$5)*$I124+SQRT(1-$B$5)*J124&lt;$C$8,1,0)</f>
        <v>0</v>
      </c>
      <c r="O124" s="108" t="n">
        <f aca="false">IF(SQRT($B$5)*$I124+SQRT(1-$B$5)*K124&lt;$C$9,1,0)</f>
        <v>0</v>
      </c>
      <c r="P124" s="108" t="n">
        <f aca="false">IF(SQRT($B$5)*$I124+SQRT(1-$B$5)*L124&lt;$C$10,1,0)</f>
        <v>0</v>
      </c>
      <c r="Q124" s="108" t="n">
        <f aca="false">IF(SQRT($B$5)*$I124+SQRT(1-$B$5)*M124&lt;$C$11,1,0)</f>
        <v>0</v>
      </c>
      <c r="R124" s="110" t="n">
        <f aca="false">N124*$D$8+O124*$D$9+P124*$D$10+Q124*$D$11</f>
        <v>0</v>
      </c>
      <c r="S124" s="108" t="n">
        <f aca="false">SUM(N124:Q124)</f>
        <v>0</v>
      </c>
    </row>
    <row r="125" customFormat="false" ht="15" hidden="false" customHeight="false" outlineLevel="0" collapsed="false">
      <c r="H125" s="108" t="n">
        <v>117</v>
      </c>
      <c r="I125" s="109" t="n">
        <v>0.2588</v>
      </c>
      <c r="J125" s="109" t="n">
        <v>0.1998</v>
      </c>
      <c r="K125" s="109" t="n">
        <v>-1.0508</v>
      </c>
      <c r="L125" s="109" t="n">
        <v>-0.0779</v>
      </c>
      <c r="M125" s="109" t="n">
        <v>-0.134</v>
      </c>
      <c r="N125" s="108" t="n">
        <f aca="false">IF(SQRT($B$5)*$I125+SQRT(1-$B$5)*J125&lt;$C$8,1,0)</f>
        <v>0</v>
      </c>
      <c r="O125" s="108" t="n">
        <f aca="false">IF(SQRT($B$5)*$I125+SQRT(1-$B$5)*K125&lt;$C$9,1,0)</f>
        <v>0</v>
      </c>
      <c r="P125" s="108" t="n">
        <f aca="false">IF(SQRT($B$5)*$I125+SQRT(1-$B$5)*L125&lt;$C$10,1,0)</f>
        <v>0</v>
      </c>
      <c r="Q125" s="108" t="n">
        <f aca="false">IF(SQRT($B$5)*$I125+SQRT(1-$B$5)*M125&lt;$C$11,1,0)</f>
        <v>0</v>
      </c>
      <c r="R125" s="110" t="n">
        <f aca="false">N125*$D$8+O125*$D$9+P125*$D$10+Q125*$D$11</f>
        <v>0</v>
      </c>
      <c r="S125" s="108" t="n">
        <f aca="false">SUM(N125:Q125)</f>
        <v>0</v>
      </c>
    </row>
    <row r="126" customFormat="false" ht="15" hidden="false" customHeight="false" outlineLevel="0" collapsed="false">
      <c r="H126" s="108" t="n">
        <v>118</v>
      </c>
      <c r="I126" s="109" t="n">
        <v>-1.2311</v>
      </c>
      <c r="J126" s="109" t="n">
        <v>-0.6087</v>
      </c>
      <c r="K126" s="109" t="n">
        <v>0.159</v>
      </c>
      <c r="L126" s="109" t="n">
        <v>-1.6368</v>
      </c>
      <c r="M126" s="109" t="n">
        <v>-1.1339</v>
      </c>
      <c r="N126" s="108" t="n">
        <f aca="false">IF(SQRT($B$5)*$I126+SQRT(1-$B$5)*J126&lt;$C$8,1,0)</f>
        <v>0</v>
      </c>
      <c r="O126" s="108" t="n">
        <f aca="false">IF(SQRT($B$5)*$I126+SQRT(1-$B$5)*K126&lt;$C$9,1,0)</f>
        <v>0</v>
      </c>
      <c r="P126" s="108" t="n">
        <f aca="false">IF(SQRT($B$5)*$I126+SQRT(1-$B$5)*L126&lt;$C$10,1,0)</f>
        <v>1</v>
      </c>
      <c r="Q126" s="108" t="n">
        <f aca="false">IF(SQRT($B$5)*$I126+SQRT(1-$B$5)*M126&lt;$C$11,1,0)</f>
        <v>0</v>
      </c>
      <c r="R126" s="110" t="n">
        <f aca="false">N126*$D$8+O126*$D$9+P126*$D$10+Q126*$D$11</f>
        <v>14</v>
      </c>
      <c r="S126" s="108" t="n">
        <f aca="false">SUM(N126:Q126)</f>
        <v>1</v>
      </c>
    </row>
    <row r="127" customFormat="false" ht="15" hidden="false" customHeight="false" outlineLevel="0" collapsed="false">
      <c r="H127" s="108" t="n">
        <v>119</v>
      </c>
      <c r="I127" s="109" t="n">
        <v>-0.5229</v>
      </c>
      <c r="J127" s="109" t="n">
        <v>-0.1538</v>
      </c>
      <c r="K127" s="109" t="n">
        <v>0.4438</v>
      </c>
      <c r="L127" s="109" t="n">
        <v>-1.4276</v>
      </c>
      <c r="M127" s="109" t="n">
        <v>0.2226</v>
      </c>
      <c r="N127" s="108" t="n">
        <f aca="false">IF(SQRT($B$5)*$I127+SQRT(1-$B$5)*J127&lt;$C$8,1,0)</f>
        <v>0</v>
      </c>
      <c r="O127" s="108" t="n">
        <f aca="false">IF(SQRT($B$5)*$I127+SQRT(1-$B$5)*K127&lt;$C$9,1,0)</f>
        <v>0</v>
      </c>
      <c r="P127" s="108" t="n">
        <f aca="false">IF(SQRT($B$5)*$I127+SQRT(1-$B$5)*L127&lt;$C$10,1,0)</f>
        <v>0</v>
      </c>
      <c r="Q127" s="108" t="n">
        <f aca="false">IF(SQRT($B$5)*$I127+SQRT(1-$B$5)*M127&lt;$C$11,1,0)</f>
        <v>0</v>
      </c>
      <c r="R127" s="110" t="n">
        <f aca="false">N127*$D$8+O127*$D$9+P127*$D$10+Q127*$D$11</f>
        <v>0</v>
      </c>
      <c r="S127" s="108" t="n">
        <f aca="false">SUM(N127:Q127)</f>
        <v>0</v>
      </c>
    </row>
    <row r="128" customFormat="false" ht="15" hidden="false" customHeight="false" outlineLevel="0" collapsed="false">
      <c r="H128" s="108" t="n">
        <v>120</v>
      </c>
      <c r="I128" s="109" t="n">
        <v>0.5447</v>
      </c>
      <c r="J128" s="109" t="n">
        <v>1.4628</v>
      </c>
      <c r="K128" s="109" t="n">
        <v>-0.5014</v>
      </c>
      <c r="L128" s="109" t="n">
        <v>-0.9984</v>
      </c>
      <c r="M128" s="109" t="n">
        <v>-1.6165</v>
      </c>
      <c r="N128" s="108" t="n">
        <f aca="false">IF(SQRT($B$5)*$I128+SQRT(1-$B$5)*J128&lt;$C$8,1,0)</f>
        <v>0</v>
      </c>
      <c r="O128" s="108" t="n">
        <f aca="false">IF(SQRT($B$5)*$I128+SQRT(1-$B$5)*K128&lt;$C$9,1,0)</f>
        <v>0</v>
      </c>
      <c r="P128" s="108" t="n">
        <f aca="false">IF(SQRT($B$5)*$I128+SQRT(1-$B$5)*L128&lt;$C$10,1,0)</f>
        <v>0</v>
      </c>
      <c r="Q128" s="108" t="n">
        <f aca="false">IF(SQRT($B$5)*$I128+SQRT(1-$B$5)*M128&lt;$C$11,1,0)</f>
        <v>0</v>
      </c>
      <c r="R128" s="110" t="n">
        <f aca="false">N128*$D$8+O128*$D$9+P128*$D$10+Q128*$D$11</f>
        <v>0</v>
      </c>
      <c r="S128" s="108" t="n">
        <f aca="false">SUM(N128:Q128)</f>
        <v>0</v>
      </c>
    </row>
    <row r="129" customFormat="false" ht="15" hidden="false" customHeight="false" outlineLevel="0" collapsed="false">
      <c r="H129" s="108" t="n">
        <v>121</v>
      </c>
      <c r="I129" s="109" t="n">
        <v>0.4672</v>
      </c>
      <c r="J129" s="109" t="n">
        <v>1.2033</v>
      </c>
      <c r="K129" s="109" t="n">
        <v>-0.7701</v>
      </c>
      <c r="L129" s="109" t="n">
        <v>0.364</v>
      </c>
      <c r="M129" s="109" t="n">
        <v>0.7868</v>
      </c>
      <c r="N129" s="108" t="n">
        <f aca="false">IF(SQRT($B$5)*$I129+SQRT(1-$B$5)*J129&lt;$C$8,1,0)</f>
        <v>0</v>
      </c>
      <c r="O129" s="108" t="n">
        <f aca="false">IF(SQRT($B$5)*$I129+SQRT(1-$B$5)*K129&lt;$C$9,1,0)</f>
        <v>0</v>
      </c>
      <c r="P129" s="108" t="n">
        <f aca="false">IF(SQRT($B$5)*$I129+SQRT(1-$B$5)*L129&lt;$C$10,1,0)</f>
        <v>0</v>
      </c>
      <c r="Q129" s="108" t="n">
        <f aca="false">IF(SQRT($B$5)*$I129+SQRT(1-$B$5)*M129&lt;$C$11,1,0)</f>
        <v>0</v>
      </c>
      <c r="R129" s="110" t="n">
        <f aca="false">N129*$D$8+O129*$D$9+P129*$D$10+Q129*$D$11</f>
        <v>0</v>
      </c>
      <c r="S129" s="108" t="n">
        <f aca="false">SUM(N129:Q129)</f>
        <v>0</v>
      </c>
    </row>
    <row r="130" customFormat="false" ht="15" hidden="false" customHeight="false" outlineLevel="0" collapsed="false">
      <c r="H130" s="108" t="n">
        <v>122</v>
      </c>
      <c r="I130" s="109" t="n">
        <v>0.8878</v>
      </c>
      <c r="J130" s="109" t="n">
        <v>-0.4576</v>
      </c>
      <c r="K130" s="109" t="n">
        <v>0.5949</v>
      </c>
      <c r="L130" s="109" t="n">
        <v>-0.0861</v>
      </c>
      <c r="M130" s="109" t="n">
        <v>-0.9719</v>
      </c>
      <c r="N130" s="108" t="n">
        <f aca="false">IF(SQRT($B$5)*$I130+SQRT(1-$B$5)*J130&lt;$C$8,1,0)</f>
        <v>0</v>
      </c>
      <c r="O130" s="108" t="n">
        <f aca="false">IF(SQRT($B$5)*$I130+SQRT(1-$B$5)*K130&lt;$C$9,1,0)</f>
        <v>0</v>
      </c>
      <c r="P130" s="108" t="n">
        <f aca="false">IF(SQRT($B$5)*$I130+SQRT(1-$B$5)*L130&lt;$C$10,1,0)</f>
        <v>0</v>
      </c>
      <c r="Q130" s="108" t="n">
        <f aca="false">IF(SQRT($B$5)*$I130+SQRT(1-$B$5)*M130&lt;$C$11,1,0)</f>
        <v>0</v>
      </c>
      <c r="R130" s="110" t="n">
        <f aca="false">N130*$D$8+O130*$D$9+P130*$D$10+Q130*$D$11</f>
        <v>0</v>
      </c>
      <c r="S130" s="108" t="n">
        <f aca="false">SUM(N130:Q130)</f>
        <v>0</v>
      </c>
    </row>
    <row r="131" customFormat="false" ht="15" hidden="false" customHeight="false" outlineLevel="0" collapsed="false">
      <c r="H131" s="108" t="n">
        <v>123</v>
      </c>
      <c r="I131" s="109" t="n">
        <v>0.244</v>
      </c>
      <c r="J131" s="109" t="n">
        <v>0.3505</v>
      </c>
      <c r="K131" s="109" t="n">
        <v>-0.9645</v>
      </c>
      <c r="L131" s="109" t="n">
        <v>0.446</v>
      </c>
      <c r="M131" s="109" t="n">
        <v>2.0002</v>
      </c>
      <c r="N131" s="108" t="n">
        <f aca="false">IF(SQRT($B$5)*$I131+SQRT(1-$B$5)*J131&lt;$C$8,1,0)</f>
        <v>0</v>
      </c>
      <c r="O131" s="108" t="n">
        <f aca="false">IF(SQRT($B$5)*$I131+SQRT(1-$B$5)*K131&lt;$C$9,1,0)</f>
        <v>0</v>
      </c>
      <c r="P131" s="108" t="n">
        <f aca="false">IF(SQRT($B$5)*$I131+SQRT(1-$B$5)*L131&lt;$C$10,1,0)</f>
        <v>0</v>
      </c>
      <c r="Q131" s="108" t="n">
        <f aca="false">IF(SQRT($B$5)*$I131+SQRT(1-$B$5)*M131&lt;$C$11,1,0)</f>
        <v>0</v>
      </c>
      <c r="R131" s="110" t="n">
        <f aca="false">N131*$D$8+O131*$D$9+P131*$D$10+Q131*$D$11</f>
        <v>0</v>
      </c>
      <c r="S131" s="108" t="n">
        <f aca="false">SUM(N131:Q131)</f>
        <v>0</v>
      </c>
    </row>
    <row r="132" customFormat="false" ht="15" hidden="false" customHeight="false" outlineLevel="0" collapsed="false">
      <c r="H132" s="108" t="n">
        <v>124</v>
      </c>
      <c r="I132" s="109" t="n">
        <v>-1.4852</v>
      </c>
      <c r="J132" s="109" t="n">
        <v>0.7157</v>
      </c>
      <c r="K132" s="109" t="n">
        <v>0.9294</v>
      </c>
      <c r="L132" s="109" t="n">
        <v>0.0692</v>
      </c>
      <c r="M132" s="109" t="n">
        <v>0.3448</v>
      </c>
      <c r="N132" s="108" t="n">
        <f aca="false">IF(SQRT($B$5)*$I132+SQRT(1-$B$5)*J132&lt;$C$8,1,0)</f>
        <v>0</v>
      </c>
      <c r="O132" s="108" t="n">
        <f aca="false">IF(SQRT($B$5)*$I132+SQRT(1-$B$5)*K132&lt;$C$9,1,0)</f>
        <v>0</v>
      </c>
      <c r="P132" s="108" t="n">
        <f aca="false">IF(SQRT($B$5)*$I132+SQRT(1-$B$5)*L132&lt;$C$10,1,0)</f>
        <v>0</v>
      </c>
      <c r="Q132" s="108" t="n">
        <f aca="false">IF(SQRT($B$5)*$I132+SQRT(1-$B$5)*M132&lt;$C$11,1,0)</f>
        <v>0</v>
      </c>
      <c r="R132" s="110" t="n">
        <f aca="false">N132*$D$8+O132*$D$9+P132*$D$10+Q132*$D$11</f>
        <v>0</v>
      </c>
      <c r="S132" s="108" t="n">
        <f aca="false">SUM(N132:Q132)</f>
        <v>0</v>
      </c>
    </row>
    <row r="133" customFormat="false" ht="15" hidden="false" customHeight="false" outlineLevel="0" collapsed="false">
      <c r="H133" s="108" t="n">
        <v>125</v>
      </c>
      <c r="I133" s="109" t="n">
        <v>-0.2458</v>
      </c>
      <c r="J133" s="109" t="n">
        <v>1.3696</v>
      </c>
      <c r="K133" s="109" t="n">
        <v>-0.9262</v>
      </c>
      <c r="L133" s="109" t="n">
        <v>-0.1291</v>
      </c>
      <c r="M133" s="109" t="n">
        <v>-1.935</v>
      </c>
      <c r="N133" s="108" t="n">
        <f aca="false">IF(SQRT($B$5)*$I133+SQRT(1-$B$5)*J133&lt;$C$8,1,0)</f>
        <v>0</v>
      </c>
      <c r="O133" s="108" t="n">
        <f aca="false">IF(SQRT($B$5)*$I133+SQRT(1-$B$5)*K133&lt;$C$9,1,0)</f>
        <v>0</v>
      </c>
      <c r="P133" s="108" t="n">
        <f aca="false">IF(SQRT($B$5)*$I133+SQRT(1-$B$5)*L133&lt;$C$10,1,0)</f>
        <v>0</v>
      </c>
      <c r="Q133" s="108" t="n">
        <f aca="false">IF(SQRT($B$5)*$I133+SQRT(1-$B$5)*M133&lt;$C$11,1,0)</f>
        <v>0</v>
      </c>
      <c r="R133" s="110" t="n">
        <f aca="false">N133*$D$8+O133*$D$9+P133*$D$10+Q133*$D$11</f>
        <v>0</v>
      </c>
      <c r="S133" s="108" t="n">
        <f aca="false">SUM(N133:Q133)</f>
        <v>0</v>
      </c>
    </row>
    <row r="134" customFormat="false" ht="15" hidden="false" customHeight="false" outlineLevel="0" collapsed="false">
      <c r="H134" s="108" t="n">
        <v>126</v>
      </c>
      <c r="I134" s="109" t="n">
        <v>0.3206</v>
      </c>
      <c r="J134" s="109" t="n">
        <v>0.3663</v>
      </c>
      <c r="K134" s="109" t="n">
        <v>-1.6834</v>
      </c>
      <c r="L134" s="109" t="n">
        <v>-0.8852</v>
      </c>
      <c r="M134" s="109" t="n">
        <v>0.4567</v>
      </c>
      <c r="N134" s="108" t="n">
        <f aca="false">IF(SQRT($B$5)*$I134+SQRT(1-$B$5)*J134&lt;$C$8,1,0)</f>
        <v>0</v>
      </c>
      <c r="O134" s="108" t="n">
        <f aca="false">IF(SQRT($B$5)*$I134+SQRT(1-$B$5)*K134&lt;$C$9,1,0)</f>
        <v>0</v>
      </c>
      <c r="P134" s="108" t="n">
        <f aca="false">IF(SQRT($B$5)*$I134+SQRT(1-$B$5)*L134&lt;$C$10,1,0)</f>
        <v>0</v>
      </c>
      <c r="Q134" s="108" t="n">
        <f aca="false">IF(SQRT($B$5)*$I134+SQRT(1-$B$5)*M134&lt;$C$11,1,0)</f>
        <v>0</v>
      </c>
      <c r="R134" s="110" t="n">
        <f aca="false">N134*$D$8+O134*$D$9+P134*$D$10+Q134*$D$11</f>
        <v>0</v>
      </c>
      <c r="S134" s="108" t="n">
        <f aca="false">SUM(N134:Q134)</f>
        <v>0</v>
      </c>
    </row>
    <row r="135" customFormat="false" ht="15" hidden="false" customHeight="false" outlineLevel="0" collapsed="false">
      <c r="H135" s="108" t="n">
        <v>127</v>
      </c>
      <c r="I135" s="109" t="n">
        <v>-0.5142</v>
      </c>
      <c r="J135" s="109" t="n">
        <v>-1.239</v>
      </c>
      <c r="K135" s="109" t="n">
        <v>-2.5329</v>
      </c>
      <c r="L135" s="109" t="n">
        <v>0.3074</v>
      </c>
      <c r="M135" s="109" t="n">
        <v>1.894</v>
      </c>
      <c r="N135" s="108" t="n">
        <f aca="false">IF(SQRT($B$5)*$I135+SQRT(1-$B$5)*J135&lt;$C$8,1,0)</f>
        <v>0</v>
      </c>
      <c r="O135" s="108" t="n">
        <f aca="false">IF(SQRT($B$5)*$I135+SQRT(1-$B$5)*K135&lt;$C$9,1,0)</f>
        <v>1</v>
      </c>
      <c r="P135" s="108" t="n">
        <f aca="false">IF(SQRT($B$5)*$I135+SQRT(1-$B$5)*L135&lt;$C$10,1,0)</f>
        <v>0</v>
      </c>
      <c r="Q135" s="108" t="n">
        <f aca="false">IF(SQRT($B$5)*$I135+SQRT(1-$B$5)*M135&lt;$C$11,1,0)</f>
        <v>0</v>
      </c>
      <c r="R135" s="110" t="n">
        <f aca="false">N135*$D$8+O135*$D$9+P135*$D$10+Q135*$D$11</f>
        <v>40</v>
      </c>
      <c r="S135" s="108" t="n">
        <f aca="false">SUM(N135:Q135)</f>
        <v>1</v>
      </c>
    </row>
    <row r="136" customFormat="false" ht="15" hidden="false" customHeight="false" outlineLevel="0" collapsed="false">
      <c r="H136" s="108" t="n">
        <v>128</v>
      </c>
      <c r="I136" s="109" t="n">
        <v>-0.5039</v>
      </c>
      <c r="J136" s="109" t="n">
        <v>0.3863</v>
      </c>
      <c r="K136" s="109" t="n">
        <v>0.3684</v>
      </c>
      <c r="L136" s="109" t="n">
        <v>-0.1357</v>
      </c>
      <c r="M136" s="109" t="n">
        <v>0.0443</v>
      </c>
      <c r="N136" s="108" t="n">
        <f aca="false">IF(SQRT($B$5)*$I136+SQRT(1-$B$5)*J136&lt;$C$8,1,0)</f>
        <v>0</v>
      </c>
      <c r="O136" s="108" t="n">
        <f aca="false">IF(SQRT($B$5)*$I136+SQRT(1-$B$5)*K136&lt;$C$9,1,0)</f>
        <v>0</v>
      </c>
      <c r="P136" s="108" t="n">
        <f aca="false">IF(SQRT($B$5)*$I136+SQRT(1-$B$5)*L136&lt;$C$10,1,0)</f>
        <v>0</v>
      </c>
      <c r="Q136" s="108" t="n">
        <f aca="false">IF(SQRT($B$5)*$I136+SQRT(1-$B$5)*M136&lt;$C$11,1,0)</f>
        <v>0</v>
      </c>
      <c r="R136" s="110" t="n">
        <f aca="false">N136*$D$8+O136*$D$9+P136*$D$10+Q136*$D$11</f>
        <v>0</v>
      </c>
      <c r="S136" s="108" t="n">
        <f aca="false">SUM(N136:Q136)</f>
        <v>0</v>
      </c>
    </row>
    <row r="137" customFormat="false" ht="15" hidden="false" customHeight="false" outlineLevel="0" collapsed="false">
      <c r="H137" s="108" t="n">
        <v>129</v>
      </c>
      <c r="I137" s="109" t="n">
        <v>0.0619</v>
      </c>
      <c r="J137" s="109" t="n">
        <v>-0.924</v>
      </c>
      <c r="K137" s="109" t="n">
        <v>2.4436</v>
      </c>
      <c r="L137" s="109" t="n">
        <v>2.6668</v>
      </c>
      <c r="M137" s="109" t="n">
        <v>0.2582</v>
      </c>
      <c r="N137" s="108" t="n">
        <f aca="false">IF(SQRT($B$5)*$I137+SQRT(1-$B$5)*J137&lt;$C$8,1,0)</f>
        <v>0</v>
      </c>
      <c r="O137" s="108" t="n">
        <f aca="false">IF(SQRT($B$5)*$I137+SQRT(1-$B$5)*K137&lt;$C$9,1,0)</f>
        <v>0</v>
      </c>
      <c r="P137" s="108" t="n">
        <f aca="false">IF(SQRT($B$5)*$I137+SQRT(1-$B$5)*L137&lt;$C$10,1,0)</f>
        <v>0</v>
      </c>
      <c r="Q137" s="108" t="n">
        <f aca="false">IF(SQRT($B$5)*$I137+SQRT(1-$B$5)*M137&lt;$C$11,1,0)</f>
        <v>0</v>
      </c>
      <c r="R137" s="110" t="n">
        <f aca="false">N137*$D$8+O137*$D$9+P137*$D$10+Q137*$D$11</f>
        <v>0</v>
      </c>
      <c r="S137" s="108" t="n">
        <f aca="false">SUM(N137:Q137)</f>
        <v>0</v>
      </c>
    </row>
    <row r="138" customFormat="false" ht="15" hidden="false" customHeight="false" outlineLevel="0" collapsed="false">
      <c r="H138" s="108" t="n">
        <v>130</v>
      </c>
      <c r="I138" s="109" t="n">
        <v>1.7343</v>
      </c>
      <c r="J138" s="109" t="n">
        <v>-0.8728</v>
      </c>
      <c r="K138" s="109" t="n">
        <v>-0.2787</v>
      </c>
      <c r="L138" s="109" t="n">
        <v>1.0809</v>
      </c>
      <c r="M138" s="109" t="n">
        <v>-1.203</v>
      </c>
      <c r="N138" s="108" t="n">
        <f aca="false">IF(SQRT($B$5)*$I138+SQRT(1-$B$5)*J138&lt;$C$8,1,0)</f>
        <v>0</v>
      </c>
      <c r="O138" s="108" t="n">
        <f aca="false">IF(SQRT($B$5)*$I138+SQRT(1-$B$5)*K138&lt;$C$9,1,0)</f>
        <v>0</v>
      </c>
      <c r="P138" s="108" t="n">
        <f aca="false">IF(SQRT($B$5)*$I138+SQRT(1-$B$5)*L138&lt;$C$10,1,0)</f>
        <v>0</v>
      </c>
      <c r="Q138" s="108" t="n">
        <f aca="false">IF(SQRT($B$5)*$I138+SQRT(1-$B$5)*M138&lt;$C$11,1,0)</f>
        <v>0</v>
      </c>
      <c r="R138" s="110" t="n">
        <f aca="false">N138*$D$8+O138*$D$9+P138*$D$10+Q138*$D$11</f>
        <v>0</v>
      </c>
      <c r="S138" s="108" t="n">
        <f aca="false">SUM(N138:Q138)</f>
        <v>0</v>
      </c>
    </row>
    <row r="139" customFormat="false" ht="15" hidden="false" customHeight="false" outlineLevel="0" collapsed="false">
      <c r="H139" s="108" t="n">
        <v>131</v>
      </c>
      <c r="I139" s="109" t="n">
        <v>-1.3527</v>
      </c>
      <c r="J139" s="109" t="n">
        <v>0.293</v>
      </c>
      <c r="K139" s="109" t="n">
        <v>-2.0278</v>
      </c>
      <c r="L139" s="109" t="n">
        <v>1.6778</v>
      </c>
      <c r="M139" s="109" t="n">
        <v>0.7075</v>
      </c>
      <c r="N139" s="108" t="n">
        <f aca="false">IF(SQRT($B$5)*$I139+SQRT(1-$B$5)*J139&lt;$C$8,1,0)</f>
        <v>0</v>
      </c>
      <c r="O139" s="108" t="n">
        <f aca="false">IF(SQRT($B$5)*$I139+SQRT(1-$B$5)*K139&lt;$C$9,1,0)</f>
        <v>1</v>
      </c>
      <c r="P139" s="108" t="n">
        <f aca="false">IF(SQRT($B$5)*$I139+SQRT(1-$B$5)*L139&lt;$C$10,1,0)</f>
        <v>0</v>
      </c>
      <c r="Q139" s="108" t="n">
        <f aca="false">IF(SQRT($B$5)*$I139+SQRT(1-$B$5)*M139&lt;$C$11,1,0)</f>
        <v>0</v>
      </c>
      <c r="R139" s="110" t="n">
        <f aca="false">N139*$D$8+O139*$D$9+P139*$D$10+Q139*$D$11</f>
        <v>40</v>
      </c>
      <c r="S139" s="108" t="n">
        <f aca="false">SUM(N139:Q139)</f>
        <v>1</v>
      </c>
    </row>
    <row r="140" customFormat="false" ht="15" hidden="false" customHeight="false" outlineLevel="0" collapsed="false">
      <c r="H140" s="108" t="n">
        <v>132</v>
      </c>
      <c r="I140" s="109" t="n">
        <v>0.2079</v>
      </c>
      <c r="J140" s="109" t="n">
        <v>0.6395</v>
      </c>
      <c r="K140" s="109" t="n">
        <v>-0.9348</v>
      </c>
      <c r="L140" s="109" t="n">
        <v>-0.9643</v>
      </c>
      <c r="M140" s="109" t="n">
        <v>0.815</v>
      </c>
      <c r="N140" s="108" t="n">
        <f aca="false">IF(SQRT($B$5)*$I140+SQRT(1-$B$5)*J140&lt;$C$8,1,0)</f>
        <v>0</v>
      </c>
      <c r="O140" s="108" t="n">
        <f aca="false">IF(SQRT($B$5)*$I140+SQRT(1-$B$5)*K140&lt;$C$9,1,0)</f>
        <v>0</v>
      </c>
      <c r="P140" s="108" t="n">
        <f aca="false">IF(SQRT($B$5)*$I140+SQRT(1-$B$5)*L140&lt;$C$10,1,0)</f>
        <v>0</v>
      </c>
      <c r="Q140" s="108" t="n">
        <f aca="false">IF(SQRT($B$5)*$I140+SQRT(1-$B$5)*M140&lt;$C$11,1,0)</f>
        <v>0</v>
      </c>
      <c r="R140" s="110" t="n">
        <f aca="false">N140*$D$8+O140*$D$9+P140*$D$10+Q140*$D$11</f>
        <v>0</v>
      </c>
      <c r="S140" s="108" t="n">
        <f aca="false">SUM(N140:Q140)</f>
        <v>0</v>
      </c>
    </row>
    <row r="141" customFormat="false" ht="15" hidden="false" customHeight="false" outlineLevel="0" collapsed="false">
      <c r="H141" s="108" t="n">
        <v>133</v>
      </c>
      <c r="I141" s="109" t="n">
        <v>0.9229</v>
      </c>
      <c r="J141" s="109" t="n">
        <v>0.1301</v>
      </c>
      <c r="K141" s="109" t="n">
        <v>-0.0586</v>
      </c>
      <c r="L141" s="109" t="n">
        <v>-0.5469</v>
      </c>
      <c r="M141" s="109" t="n">
        <v>1.3864</v>
      </c>
      <c r="N141" s="108" t="n">
        <f aca="false">IF(SQRT($B$5)*$I141+SQRT(1-$B$5)*J141&lt;$C$8,1,0)</f>
        <v>0</v>
      </c>
      <c r="O141" s="108" t="n">
        <f aca="false">IF(SQRT($B$5)*$I141+SQRT(1-$B$5)*K141&lt;$C$9,1,0)</f>
        <v>0</v>
      </c>
      <c r="P141" s="108" t="n">
        <f aca="false">IF(SQRT($B$5)*$I141+SQRT(1-$B$5)*L141&lt;$C$10,1,0)</f>
        <v>0</v>
      </c>
      <c r="Q141" s="108" t="n">
        <f aca="false">IF(SQRT($B$5)*$I141+SQRT(1-$B$5)*M141&lt;$C$11,1,0)</f>
        <v>0</v>
      </c>
      <c r="R141" s="110" t="n">
        <f aca="false">N141*$D$8+O141*$D$9+P141*$D$10+Q141*$D$11</f>
        <v>0</v>
      </c>
      <c r="S141" s="108" t="n">
        <f aca="false">SUM(N141:Q141)</f>
        <v>0</v>
      </c>
    </row>
    <row r="142" customFormat="false" ht="15" hidden="false" customHeight="false" outlineLevel="0" collapsed="false">
      <c r="H142" s="108" t="n">
        <v>134</v>
      </c>
      <c r="I142" s="109" t="n">
        <v>-1.4914</v>
      </c>
      <c r="J142" s="109" t="n">
        <v>-0.8636</v>
      </c>
      <c r="K142" s="109" t="n">
        <v>-0.5438</v>
      </c>
      <c r="L142" s="109" t="n">
        <v>-1.5328</v>
      </c>
      <c r="M142" s="109" t="n">
        <v>-1.332</v>
      </c>
      <c r="N142" s="108" t="n">
        <f aca="false">IF(SQRT($B$5)*$I142+SQRT(1-$B$5)*J142&lt;$C$8,1,0)</f>
        <v>0</v>
      </c>
      <c r="O142" s="108" t="n">
        <f aca="false">IF(SQRT($B$5)*$I142+SQRT(1-$B$5)*K142&lt;$C$9,1,0)</f>
        <v>0</v>
      </c>
      <c r="P142" s="108" t="n">
        <f aca="false">IF(SQRT($B$5)*$I142+SQRT(1-$B$5)*L142&lt;$C$10,1,0)</f>
        <v>1</v>
      </c>
      <c r="Q142" s="108" t="n">
        <f aca="false">IF(SQRT($B$5)*$I142+SQRT(1-$B$5)*M142&lt;$C$11,1,0)</f>
        <v>0</v>
      </c>
      <c r="R142" s="110" t="n">
        <f aca="false">N142*$D$8+O142*$D$9+P142*$D$10+Q142*$D$11</f>
        <v>14</v>
      </c>
      <c r="S142" s="108" t="n">
        <f aca="false">SUM(N142:Q142)</f>
        <v>1</v>
      </c>
    </row>
    <row r="143" customFormat="false" ht="15" hidden="false" customHeight="false" outlineLevel="0" collapsed="false">
      <c r="H143" s="108" t="n">
        <v>135</v>
      </c>
      <c r="I143" s="109" t="n">
        <v>-1.0334</v>
      </c>
      <c r="J143" s="109" t="n">
        <v>1.0099</v>
      </c>
      <c r="K143" s="109" t="n">
        <v>1.8032</v>
      </c>
      <c r="L143" s="109" t="n">
        <v>0.3486</v>
      </c>
      <c r="M143" s="109" t="n">
        <v>-1.6208</v>
      </c>
      <c r="N143" s="108" t="n">
        <f aca="false">IF(SQRT($B$5)*$I143+SQRT(1-$B$5)*J143&lt;$C$8,1,0)</f>
        <v>0</v>
      </c>
      <c r="O143" s="108" t="n">
        <f aca="false">IF(SQRT($B$5)*$I143+SQRT(1-$B$5)*K143&lt;$C$9,1,0)</f>
        <v>0</v>
      </c>
      <c r="P143" s="108" t="n">
        <f aca="false">IF(SQRT($B$5)*$I143+SQRT(1-$B$5)*L143&lt;$C$10,1,0)</f>
        <v>0</v>
      </c>
      <c r="Q143" s="108" t="n">
        <f aca="false">IF(SQRT($B$5)*$I143+SQRT(1-$B$5)*M143&lt;$C$11,1,0)</f>
        <v>0</v>
      </c>
      <c r="R143" s="110" t="n">
        <f aca="false">N143*$D$8+O143*$D$9+P143*$D$10+Q143*$D$11</f>
        <v>0</v>
      </c>
      <c r="S143" s="108" t="n">
        <f aca="false">SUM(N143:Q143)</f>
        <v>0</v>
      </c>
    </row>
    <row r="144" customFormat="false" ht="15" hidden="false" customHeight="false" outlineLevel="0" collapsed="false">
      <c r="H144" s="108" t="n">
        <v>136</v>
      </c>
      <c r="I144" s="109" t="n">
        <v>-0.6071</v>
      </c>
      <c r="J144" s="109" t="n">
        <v>-0.1365</v>
      </c>
      <c r="K144" s="109" t="n">
        <v>-0.2689</v>
      </c>
      <c r="L144" s="109" t="n">
        <v>-0.3711</v>
      </c>
      <c r="M144" s="109" t="n">
        <v>0.5167</v>
      </c>
      <c r="N144" s="108" t="n">
        <f aca="false">IF(SQRT($B$5)*$I144+SQRT(1-$B$5)*J144&lt;$C$8,1,0)</f>
        <v>0</v>
      </c>
      <c r="O144" s="108" t="n">
        <f aca="false">IF(SQRT($B$5)*$I144+SQRT(1-$B$5)*K144&lt;$C$9,1,0)</f>
        <v>0</v>
      </c>
      <c r="P144" s="108" t="n">
        <f aca="false">IF(SQRT($B$5)*$I144+SQRT(1-$B$5)*L144&lt;$C$10,1,0)</f>
        <v>0</v>
      </c>
      <c r="Q144" s="108" t="n">
        <f aca="false">IF(SQRT($B$5)*$I144+SQRT(1-$B$5)*M144&lt;$C$11,1,0)</f>
        <v>0</v>
      </c>
      <c r="R144" s="110" t="n">
        <f aca="false">N144*$D$8+O144*$D$9+P144*$D$10+Q144*$D$11</f>
        <v>0</v>
      </c>
      <c r="S144" s="108" t="n">
        <f aca="false">SUM(N144:Q144)</f>
        <v>0</v>
      </c>
    </row>
    <row r="145" customFormat="false" ht="15" hidden="false" customHeight="false" outlineLevel="0" collapsed="false">
      <c r="H145" s="108" t="n">
        <v>137</v>
      </c>
      <c r="I145" s="109" t="n">
        <v>-1.9433</v>
      </c>
      <c r="J145" s="109" t="n">
        <v>-0.5751</v>
      </c>
      <c r="K145" s="109" t="n">
        <v>0.217</v>
      </c>
      <c r="L145" s="109" t="n">
        <v>0.7195</v>
      </c>
      <c r="M145" s="109" t="n">
        <v>0.2913</v>
      </c>
      <c r="N145" s="108" t="n">
        <f aca="false">IF(SQRT($B$5)*$I145+SQRT(1-$B$5)*J145&lt;$C$8,1,0)</f>
        <v>0</v>
      </c>
      <c r="O145" s="108" t="n">
        <f aca="false">IF(SQRT($B$5)*$I145+SQRT(1-$B$5)*K145&lt;$C$9,1,0)</f>
        <v>0</v>
      </c>
      <c r="P145" s="108" t="n">
        <f aca="false">IF(SQRT($B$5)*$I145+SQRT(1-$B$5)*L145&lt;$C$10,1,0)</f>
        <v>0</v>
      </c>
      <c r="Q145" s="108" t="n">
        <f aca="false">IF(SQRT($B$5)*$I145+SQRT(1-$B$5)*M145&lt;$C$11,1,0)</f>
        <v>0</v>
      </c>
      <c r="R145" s="110" t="n">
        <f aca="false">N145*$D$8+O145*$D$9+P145*$D$10+Q145*$D$11</f>
        <v>0</v>
      </c>
      <c r="S145" s="108" t="n">
        <f aca="false">SUM(N145:Q145)</f>
        <v>0</v>
      </c>
    </row>
    <row r="146" customFormat="false" ht="15" hidden="false" customHeight="false" outlineLevel="0" collapsed="false">
      <c r="H146" s="108" t="n">
        <v>138</v>
      </c>
      <c r="I146" s="109" t="n">
        <v>0.0273</v>
      </c>
      <c r="J146" s="109" t="n">
        <v>-0.128</v>
      </c>
      <c r="K146" s="109" t="n">
        <v>-0.6535</v>
      </c>
      <c r="L146" s="109" t="n">
        <v>0.1038</v>
      </c>
      <c r="M146" s="109" t="n">
        <v>-0.186</v>
      </c>
      <c r="N146" s="108" t="n">
        <f aca="false">IF(SQRT($B$5)*$I146+SQRT(1-$B$5)*J146&lt;$C$8,1,0)</f>
        <v>0</v>
      </c>
      <c r="O146" s="108" t="n">
        <f aca="false">IF(SQRT($B$5)*$I146+SQRT(1-$B$5)*K146&lt;$C$9,1,0)</f>
        <v>0</v>
      </c>
      <c r="P146" s="108" t="n">
        <f aca="false">IF(SQRT($B$5)*$I146+SQRT(1-$B$5)*L146&lt;$C$10,1,0)</f>
        <v>0</v>
      </c>
      <c r="Q146" s="108" t="n">
        <f aca="false">IF(SQRT($B$5)*$I146+SQRT(1-$B$5)*M146&lt;$C$11,1,0)</f>
        <v>0</v>
      </c>
      <c r="R146" s="110" t="n">
        <f aca="false">N146*$D$8+O146*$D$9+P146*$D$10+Q146*$D$11</f>
        <v>0</v>
      </c>
      <c r="S146" s="108" t="n">
        <f aca="false">SUM(N146:Q146)</f>
        <v>0</v>
      </c>
    </row>
    <row r="147" customFormat="false" ht="15" hidden="false" customHeight="false" outlineLevel="0" collapsed="false">
      <c r="H147" s="108" t="n">
        <v>139</v>
      </c>
      <c r="I147" s="109" t="n">
        <v>-0.6832</v>
      </c>
      <c r="J147" s="109" t="n">
        <v>1.2275</v>
      </c>
      <c r="K147" s="109" t="n">
        <v>1.2133</v>
      </c>
      <c r="L147" s="109" t="n">
        <v>-0.3431</v>
      </c>
      <c r="M147" s="109" t="n">
        <v>0.6479</v>
      </c>
      <c r="N147" s="108" t="n">
        <f aca="false">IF(SQRT($B$5)*$I147+SQRT(1-$B$5)*J147&lt;$C$8,1,0)</f>
        <v>0</v>
      </c>
      <c r="O147" s="108" t="n">
        <f aca="false">IF(SQRT($B$5)*$I147+SQRT(1-$B$5)*K147&lt;$C$9,1,0)</f>
        <v>0</v>
      </c>
      <c r="P147" s="108" t="n">
        <f aca="false">IF(SQRT($B$5)*$I147+SQRT(1-$B$5)*L147&lt;$C$10,1,0)</f>
        <v>0</v>
      </c>
      <c r="Q147" s="108" t="n">
        <f aca="false">IF(SQRT($B$5)*$I147+SQRT(1-$B$5)*M147&lt;$C$11,1,0)</f>
        <v>0</v>
      </c>
      <c r="R147" s="110" t="n">
        <f aca="false">N147*$D$8+O147*$D$9+P147*$D$10+Q147*$D$11</f>
        <v>0</v>
      </c>
      <c r="S147" s="108" t="n">
        <f aca="false">SUM(N147:Q147)</f>
        <v>0</v>
      </c>
    </row>
    <row r="148" customFormat="false" ht="15" hidden="false" customHeight="false" outlineLevel="0" collapsed="false">
      <c r="H148" s="108" t="n">
        <v>140</v>
      </c>
      <c r="I148" s="109" t="n">
        <v>1.2304</v>
      </c>
      <c r="J148" s="109" t="n">
        <v>0.301</v>
      </c>
      <c r="K148" s="109" t="n">
        <v>0.1632</v>
      </c>
      <c r="L148" s="109" t="n">
        <v>0.5336</v>
      </c>
      <c r="M148" s="109" t="n">
        <v>-1.6094</v>
      </c>
      <c r="N148" s="108" t="n">
        <f aca="false">IF(SQRT($B$5)*$I148+SQRT(1-$B$5)*J148&lt;$C$8,1,0)</f>
        <v>0</v>
      </c>
      <c r="O148" s="108" t="n">
        <f aca="false">IF(SQRT($B$5)*$I148+SQRT(1-$B$5)*K148&lt;$C$9,1,0)</f>
        <v>0</v>
      </c>
      <c r="P148" s="108" t="n">
        <f aca="false">IF(SQRT($B$5)*$I148+SQRT(1-$B$5)*L148&lt;$C$10,1,0)</f>
        <v>0</v>
      </c>
      <c r="Q148" s="108" t="n">
        <f aca="false">IF(SQRT($B$5)*$I148+SQRT(1-$B$5)*M148&lt;$C$11,1,0)</f>
        <v>0</v>
      </c>
      <c r="R148" s="110" t="n">
        <f aca="false">N148*$D$8+O148*$D$9+P148*$D$10+Q148*$D$11</f>
        <v>0</v>
      </c>
      <c r="S148" s="108" t="n">
        <f aca="false">SUM(N148:Q148)</f>
        <v>0</v>
      </c>
    </row>
    <row r="149" customFormat="false" ht="15" hidden="false" customHeight="false" outlineLevel="0" collapsed="false">
      <c r="H149" s="108" t="n">
        <v>141</v>
      </c>
      <c r="I149" s="109" t="n">
        <v>-1.3886</v>
      </c>
      <c r="J149" s="109" t="n">
        <v>0.5642</v>
      </c>
      <c r="K149" s="109" t="n">
        <v>0.318</v>
      </c>
      <c r="L149" s="109" t="n">
        <v>1.4108</v>
      </c>
      <c r="M149" s="109" t="n">
        <v>-0.4513</v>
      </c>
      <c r="N149" s="108" t="n">
        <f aca="false">IF(SQRT($B$5)*$I149+SQRT(1-$B$5)*J149&lt;$C$8,1,0)</f>
        <v>0</v>
      </c>
      <c r="O149" s="108" t="n">
        <f aca="false">IF(SQRT($B$5)*$I149+SQRT(1-$B$5)*K149&lt;$C$9,1,0)</f>
        <v>0</v>
      </c>
      <c r="P149" s="108" t="n">
        <f aca="false">IF(SQRT($B$5)*$I149+SQRT(1-$B$5)*L149&lt;$C$10,1,0)</f>
        <v>0</v>
      </c>
      <c r="Q149" s="108" t="n">
        <f aca="false">IF(SQRT($B$5)*$I149+SQRT(1-$B$5)*M149&lt;$C$11,1,0)</f>
        <v>0</v>
      </c>
      <c r="R149" s="110" t="n">
        <f aca="false">N149*$D$8+O149*$D$9+P149*$D$10+Q149*$D$11</f>
        <v>0</v>
      </c>
      <c r="S149" s="108" t="n">
        <f aca="false">SUM(N149:Q149)</f>
        <v>0</v>
      </c>
    </row>
    <row r="150" customFormat="false" ht="15" hidden="false" customHeight="false" outlineLevel="0" collapsed="false">
      <c r="H150" s="108" t="n">
        <v>142</v>
      </c>
      <c r="I150" s="109" t="n">
        <v>1.1433</v>
      </c>
      <c r="J150" s="109" t="n">
        <v>1.1053</v>
      </c>
      <c r="K150" s="109" t="n">
        <v>2.0171</v>
      </c>
      <c r="L150" s="109" t="n">
        <v>-0.7537</v>
      </c>
      <c r="M150" s="109" t="n">
        <v>-0.3058</v>
      </c>
      <c r="N150" s="108" t="n">
        <f aca="false">IF(SQRT($B$5)*$I150+SQRT(1-$B$5)*J150&lt;$C$8,1,0)</f>
        <v>0</v>
      </c>
      <c r="O150" s="108" t="n">
        <f aca="false">IF(SQRT($B$5)*$I150+SQRT(1-$B$5)*K150&lt;$C$9,1,0)</f>
        <v>0</v>
      </c>
      <c r="P150" s="108" t="n">
        <f aca="false">IF(SQRT($B$5)*$I150+SQRT(1-$B$5)*L150&lt;$C$10,1,0)</f>
        <v>0</v>
      </c>
      <c r="Q150" s="108" t="n">
        <f aca="false">IF(SQRT($B$5)*$I150+SQRT(1-$B$5)*M150&lt;$C$11,1,0)</f>
        <v>0</v>
      </c>
      <c r="R150" s="110" t="n">
        <f aca="false">N150*$D$8+O150*$D$9+P150*$D$10+Q150*$D$11</f>
        <v>0</v>
      </c>
      <c r="S150" s="108" t="n">
        <f aca="false">SUM(N150:Q150)</f>
        <v>0</v>
      </c>
    </row>
    <row r="151" customFormat="false" ht="15" hidden="false" customHeight="false" outlineLevel="0" collapsed="false">
      <c r="H151" s="108" t="n">
        <v>143</v>
      </c>
      <c r="I151" s="109" t="n">
        <v>0.3243</v>
      </c>
      <c r="J151" s="109" t="n">
        <v>0.3154</v>
      </c>
      <c r="K151" s="109" t="n">
        <v>-0.9464</v>
      </c>
      <c r="L151" s="109" t="n">
        <v>-0.5178</v>
      </c>
      <c r="M151" s="109" t="n">
        <v>-1.2503</v>
      </c>
      <c r="N151" s="108" t="n">
        <f aca="false">IF(SQRT($B$5)*$I151+SQRT(1-$B$5)*J151&lt;$C$8,1,0)</f>
        <v>0</v>
      </c>
      <c r="O151" s="108" t="n">
        <f aca="false">IF(SQRT($B$5)*$I151+SQRT(1-$B$5)*K151&lt;$C$9,1,0)</f>
        <v>0</v>
      </c>
      <c r="P151" s="108" t="n">
        <f aca="false">IF(SQRT($B$5)*$I151+SQRT(1-$B$5)*L151&lt;$C$10,1,0)</f>
        <v>0</v>
      </c>
      <c r="Q151" s="108" t="n">
        <f aca="false">IF(SQRT($B$5)*$I151+SQRT(1-$B$5)*M151&lt;$C$11,1,0)</f>
        <v>0</v>
      </c>
      <c r="R151" s="110" t="n">
        <f aca="false">N151*$D$8+O151*$D$9+P151*$D$10+Q151*$D$11</f>
        <v>0</v>
      </c>
      <c r="S151" s="108" t="n">
        <f aca="false">SUM(N151:Q151)</f>
        <v>0</v>
      </c>
    </row>
    <row r="152" customFormat="false" ht="15" hidden="false" customHeight="false" outlineLevel="0" collapsed="false">
      <c r="H152" s="108" t="n">
        <v>144</v>
      </c>
      <c r="I152" s="109" t="n">
        <v>2.3583</v>
      </c>
      <c r="J152" s="109" t="n">
        <v>-0.0147</v>
      </c>
      <c r="K152" s="109" t="n">
        <v>0.0418</v>
      </c>
      <c r="L152" s="109" t="n">
        <v>-0.5613</v>
      </c>
      <c r="M152" s="109" t="n">
        <v>0.0773</v>
      </c>
      <c r="N152" s="108" t="n">
        <f aca="false">IF(SQRT($B$5)*$I152+SQRT(1-$B$5)*J152&lt;$C$8,1,0)</f>
        <v>0</v>
      </c>
      <c r="O152" s="108" t="n">
        <f aca="false">IF(SQRT($B$5)*$I152+SQRT(1-$B$5)*K152&lt;$C$9,1,0)</f>
        <v>0</v>
      </c>
      <c r="P152" s="108" t="n">
        <f aca="false">IF(SQRT($B$5)*$I152+SQRT(1-$B$5)*L152&lt;$C$10,1,0)</f>
        <v>0</v>
      </c>
      <c r="Q152" s="108" t="n">
        <f aca="false">IF(SQRT($B$5)*$I152+SQRT(1-$B$5)*M152&lt;$C$11,1,0)</f>
        <v>0</v>
      </c>
      <c r="R152" s="110" t="n">
        <f aca="false">N152*$D$8+O152*$D$9+P152*$D$10+Q152*$D$11</f>
        <v>0</v>
      </c>
      <c r="S152" s="108" t="n">
        <f aca="false">SUM(N152:Q152)</f>
        <v>0</v>
      </c>
    </row>
    <row r="153" customFormat="false" ht="15" hidden="false" customHeight="false" outlineLevel="0" collapsed="false">
      <c r="H153" s="108" t="n">
        <v>145</v>
      </c>
      <c r="I153" s="109" t="n">
        <v>0.8396</v>
      </c>
      <c r="J153" s="109" t="n">
        <v>-0.2793</v>
      </c>
      <c r="K153" s="109" t="n">
        <v>0.0228</v>
      </c>
      <c r="L153" s="109" t="n">
        <v>2.2216</v>
      </c>
      <c r="M153" s="109" t="n">
        <v>0.9741</v>
      </c>
      <c r="N153" s="108" t="n">
        <f aca="false">IF(SQRT($B$5)*$I153+SQRT(1-$B$5)*J153&lt;$C$8,1,0)</f>
        <v>0</v>
      </c>
      <c r="O153" s="108" t="n">
        <f aca="false">IF(SQRT($B$5)*$I153+SQRT(1-$B$5)*K153&lt;$C$9,1,0)</f>
        <v>0</v>
      </c>
      <c r="P153" s="108" t="n">
        <f aca="false">IF(SQRT($B$5)*$I153+SQRT(1-$B$5)*L153&lt;$C$10,1,0)</f>
        <v>0</v>
      </c>
      <c r="Q153" s="108" t="n">
        <f aca="false">IF(SQRT($B$5)*$I153+SQRT(1-$B$5)*M153&lt;$C$11,1,0)</f>
        <v>0</v>
      </c>
      <c r="R153" s="110" t="n">
        <f aca="false">N153*$D$8+O153*$D$9+P153*$D$10+Q153*$D$11</f>
        <v>0</v>
      </c>
      <c r="S153" s="108" t="n">
        <f aca="false">SUM(N153:Q153)</f>
        <v>0</v>
      </c>
    </row>
    <row r="154" customFormat="false" ht="15" hidden="false" customHeight="false" outlineLevel="0" collapsed="false">
      <c r="H154" s="108" t="n">
        <v>146</v>
      </c>
      <c r="I154" s="109" t="n">
        <v>0.2883</v>
      </c>
      <c r="J154" s="109" t="n">
        <v>-0.3694</v>
      </c>
      <c r="K154" s="109" t="n">
        <v>0.0287</v>
      </c>
      <c r="L154" s="109" t="n">
        <v>-0.6911</v>
      </c>
      <c r="M154" s="109" t="n">
        <v>0.3213</v>
      </c>
      <c r="N154" s="108" t="n">
        <f aca="false">IF(SQRT($B$5)*$I154+SQRT(1-$B$5)*J154&lt;$C$8,1,0)</f>
        <v>0</v>
      </c>
      <c r="O154" s="108" t="n">
        <f aca="false">IF(SQRT($B$5)*$I154+SQRT(1-$B$5)*K154&lt;$C$9,1,0)</f>
        <v>0</v>
      </c>
      <c r="P154" s="108" t="n">
        <f aca="false">IF(SQRT($B$5)*$I154+SQRT(1-$B$5)*L154&lt;$C$10,1,0)</f>
        <v>0</v>
      </c>
      <c r="Q154" s="108" t="n">
        <f aca="false">IF(SQRT($B$5)*$I154+SQRT(1-$B$5)*M154&lt;$C$11,1,0)</f>
        <v>0</v>
      </c>
      <c r="R154" s="110" t="n">
        <f aca="false">N154*$D$8+O154*$D$9+P154*$D$10+Q154*$D$11</f>
        <v>0</v>
      </c>
      <c r="S154" s="108" t="n">
        <f aca="false">SUM(N154:Q154)</f>
        <v>0</v>
      </c>
    </row>
    <row r="155" customFormat="false" ht="15" hidden="false" customHeight="false" outlineLevel="0" collapsed="false">
      <c r="H155" s="108" t="n">
        <v>147</v>
      </c>
      <c r="I155" s="109" t="n">
        <v>-0.6229</v>
      </c>
      <c r="J155" s="109" t="n">
        <v>-0.6811</v>
      </c>
      <c r="K155" s="109" t="n">
        <v>-0.3657</v>
      </c>
      <c r="L155" s="109" t="n">
        <v>-1.0321</v>
      </c>
      <c r="M155" s="109" t="n">
        <v>0.229</v>
      </c>
      <c r="N155" s="108" t="n">
        <f aca="false">IF(SQRT($B$5)*$I155+SQRT(1-$B$5)*J155&lt;$C$8,1,0)</f>
        <v>0</v>
      </c>
      <c r="O155" s="108" t="n">
        <f aca="false">IF(SQRT($B$5)*$I155+SQRT(1-$B$5)*K155&lt;$C$9,1,0)</f>
        <v>0</v>
      </c>
      <c r="P155" s="108" t="n">
        <f aca="false">IF(SQRT($B$5)*$I155+SQRT(1-$B$5)*L155&lt;$C$10,1,0)</f>
        <v>0</v>
      </c>
      <c r="Q155" s="108" t="n">
        <f aca="false">IF(SQRT($B$5)*$I155+SQRT(1-$B$5)*M155&lt;$C$11,1,0)</f>
        <v>0</v>
      </c>
      <c r="R155" s="110" t="n">
        <f aca="false">N155*$D$8+O155*$D$9+P155*$D$10+Q155*$D$11</f>
        <v>0</v>
      </c>
      <c r="S155" s="108" t="n">
        <f aca="false">SUM(N155:Q155)</f>
        <v>0</v>
      </c>
    </row>
    <row r="156" customFormat="false" ht="15" hidden="false" customHeight="false" outlineLevel="0" collapsed="false">
      <c r="H156" s="108" t="n">
        <v>148</v>
      </c>
      <c r="I156" s="109" t="n">
        <v>2.5442</v>
      </c>
      <c r="J156" s="109" t="n">
        <v>-0.5966</v>
      </c>
      <c r="K156" s="109" t="n">
        <v>-1.6361</v>
      </c>
      <c r="L156" s="109" t="n">
        <v>0.9734</v>
      </c>
      <c r="M156" s="109" t="n">
        <v>-0.0923</v>
      </c>
      <c r="N156" s="108" t="n">
        <f aca="false">IF(SQRT($B$5)*$I156+SQRT(1-$B$5)*J156&lt;$C$8,1,0)</f>
        <v>0</v>
      </c>
      <c r="O156" s="108" t="n">
        <f aca="false">IF(SQRT($B$5)*$I156+SQRT(1-$B$5)*K156&lt;$C$9,1,0)</f>
        <v>0</v>
      </c>
      <c r="P156" s="108" t="n">
        <f aca="false">IF(SQRT($B$5)*$I156+SQRT(1-$B$5)*L156&lt;$C$10,1,0)</f>
        <v>0</v>
      </c>
      <c r="Q156" s="108" t="n">
        <f aca="false">IF(SQRT($B$5)*$I156+SQRT(1-$B$5)*M156&lt;$C$11,1,0)</f>
        <v>0</v>
      </c>
      <c r="R156" s="110" t="n">
        <f aca="false">N156*$D$8+O156*$D$9+P156*$D$10+Q156*$D$11</f>
        <v>0</v>
      </c>
      <c r="S156" s="108" t="n">
        <f aca="false">SUM(N156:Q156)</f>
        <v>0</v>
      </c>
    </row>
    <row r="157" customFormat="false" ht="15" hidden="false" customHeight="false" outlineLevel="0" collapsed="false">
      <c r="H157" s="108" t="n">
        <v>149</v>
      </c>
      <c r="I157" s="109" t="n">
        <v>1.9834</v>
      </c>
      <c r="J157" s="109" t="n">
        <v>0.3828</v>
      </c>
      <c r="K157" s="109" t="n">
        <v>0.9272</v>
      </c>
      <c r="L157" s="109" t="n">
        <v>-0.78</v>
      </c>
      <c r="M157" s="109" t="n">
        <v>-1.6018</v>
      </c>
      <c r="N157" s="108" t="n">
        <f aca="false">IF(SQRT($B$5)*$I157+SQRT(1-$B$5)*J157&lt;$C$8,1,0)</f>
        <v>0</v>
      </c>
      <c r="O157" s="108" t="n">
        <f aca="false">IF(SQRT($B$5)*$I157+SQRT(1-$B$5)*K157&lt;$C$9,1,0)</f>
        <v>0</v>
      </c>
      <c r="P157" s="108" t="n">
        <f aca="false">IF(SQRT($B$5)*$I157+SQRT(1-$B$5)*L157&lt;$C$10,1,0)</f>
        <v>0</v>
      </c>
      <c r="Q157" s="108" t="n">
        <f aca="false">IF(SQRT($B$5)*$I157+SQRT(1-$B$5)*M157&lt;$C$11,1,0)</f>
        <v>0</v>
      </c>
      <c r="R157" s="110" t="n">
        <f aca="false">N157*$D$8+O157*$D$9+P157*$D$10+Q157*$D$11</f>
        <v>0</v>
      </c>
      <c r="S157" s="108" t="n">
        <f aca="false">SUM(N157:Q157)</f>
        <v>0</v>
      </c>
    </row>
    <row r="158" customFormat="false" ht="15" hidden="false" customHeight="false" outlineLevel="0" collapsed="false">
      <c r="H158" s="108" t="n">
        <v>150</v>
      </c>
      <c r="I158" s="109" t="n">
        <v>-0.198</v>
      </c>
      <c r="J158" s="109" t="n">
        <v>0.6465</v>
      </c>
      <c r="K158" s="109" t="n">
        <v>-0.8834</v>
      </c>
      <c r="L158" s="109" t="n">
        <v>-1.616</v>
      </c>
      <c r="M158" s="109" t="n">
        <v>-0.6257</v>
      </c>
      <c r="N158" s="108" t="n">
        <f aca="false">IF(SQRT($B$5)*$I158+SQRT(1-$B$5)*J158&lt;$C$8,1,0)</f>
        <v>0</v>
      </c>
      <c r="O158" s="108" t="n">
        <f aca="false">IF(SQRT($B$5)*$I158+SQRT(1-$B$5)*K158&lt;$C$9,1,0)</f>
        <v>0</v>
      </c>
      <c r="P158" s="108" t="n">
        <f aca="false">IF(SQRT($B$5)*$I158+SQRT(1-$B$5)*L158&lt;$C$10,1,0)</f>
        <v>0</v>
      </c>
      <c r="Q158" s="108" t="n">
        <f aca="false">IF(SQRT($B$5)*$I158+SQRT(1-$B$5)*M158&lt;$C$11,1,0)</f>
        <v>0</v>
      </c>
      <c r="R158" s="110" t="n">
        <f aca="false">N158*$D$8+O158*$D$9+P158*$D$10+Q158*$D$11</f>
        <v>0</v>
      </c>
      <c r="S158" s="108" t="n">
        <f aca="false">SUM(N158:Q158)</f>
        <v>0</v>
      </c>
    </row>
    <row r="159" customFormat="false" ht="15" hidden="false" customHeight="false" outlineLevel="0" collapsed="false">
      <c r="H159" s="108" t="n">
        <v>151</v>
      </c>
      <c r="I159" s="109" t="n">
        <v>-0.4793</v>
      </c>
      <c r="J159" s="109" t="n">
        <v>-0.3676</v>
      </c>
      <c r="K159" s="109" t="n">
        <v>-0.0766</v>
      </c>
      <c r="L159" s="109" t="n">
        <v>2.3405</v>
      </c>
      <c r="M159" s="109" t="n">
        <v>-0.0208</v>
      </c>
      <c r="N159" s="108" t="n">
        <f aca="false">IF(SQRT($B$5)*$I159+SQRT(1-$B$5)*J159&lt;$C$8,1,0)</f>
        <v>0</v>
      </c>
      <c r="O159" s="108" t="n">
        <f aca="false">IF(SQRT($B$5)*$I159+SQRT(1-$B$5)*K159&lt;$C$9,1,0)</f>
        <v>0</v>
      </c>
      <c r="P159" s="108" t="n">
        <f aca="false">IF(SQRT($B$5)*$I159+SQRT(1-$B$5)*L159&lt;$C$10,1,0)</f>
        <v>0</v>
      </c>
      <c r="Q159" s="108" t="n">
        <f aca="false">IF(SQRT($B$5)*$I159+SQRT(1-$B$5)*M159&lt;$C$11,1,0)</f>
        <v>0</v>
      </c>
      <c r="R159" s="110" t="n">
        <f aca="false">N159*$D$8+O159*$D$9+P159*$D$10+Q159*$D$11</f>
        <v>0</v>
      </c>
      <c r="S159" s="108" t="n">
        <f aca="false">SUM(N159:Q159)</f>
        <v>0</v>
      </c>
    </row>
    <row r="160" customFormat="false" ht="15" hidden="false" customHeight="false" outlineLevel="0" collapsed="false">
      <c r="H160" s="108" t="n">
        <v>152</v>
      </c>
      <c r="I160" s="109" t="n">
        <v>-0.5485</v>
      </c>
      <c r="J160" s="109" t="n">
        <v>-1.1373</v>
      </c>
      <c r="K160" s="109" t="n">
        <v>0.7409</v>
      </c>
      <c r="L160" s="109" t="n">
        <v>-1.6377</v>
      </c>
      <c r="M160" s="109" t="n">
        <v>1.3828</v>
      </c>
      <c r="N160" s="108" t="n">
        <f aca="false">IF(SQRT($B$5)*$I160+SQRT(1-$B$5)*J160&lt;$C$8,1,0)</f>
        <v>0</v>
      </c>
      <c r="O160" s="108" t="n">
        <f aca="false">IF(SQRT($B$5)*$I160+SQRT(1-$B$5)*K160&lt;$C$9,1,0)</f>
        <v>0</v>
      </c>
      <c r="P160" s="108" t="n">
        <f aca="false">IF(SQRT($B$5)*$I160+SQRT(1-$B$5)*L160&lt;$C$10,1,0)</f>
        <v>0</v>
      </c>
      <c r="Q160" s="108" t="n">
        <f aca="false">IF(SQRT($B$5)*$I160+SQRT(1-$B$5)*M160&lt;$C$11,1,0)</f>
        <v>0</v>
      </c>
      <c r="R160" s="110" t="n">
        <f aca="false">N160*$D$8+O160*$D$9+P160*$D$10+Q160*$D$11</f>
        <v>0</v>
      </c>
      <c r="S160" s="108" t="n">
        <f aca="false">SUM(N160:Q160)</f>
        <v>0</v>
      </c>
    </row>
    <row r="161" customFormat="false" ht="15" hidden="false" customHeight="false" outlineLevel="0" collapsed="false">
      <c r="H161" s="108" t="n">
        <v>153</v>
      </c>
      <c r="I161" s="109" t="n">
        <v>-0.0692</v>
      </c>
      <c r="J161" s="109" t="n">
        <v>-1.5626</v>
      </c>
      <c r="K161" s="109" t="n">
        <v>0.119</v>
      </c>
      <c r="L161" s="109" t="n">
        <v>-0.1802</v>
      </c>
      <c r="M161" s="109" t="n">
        <v>1.156</v>
      </c>
      <c r="N161" s="108" t="n">
        <f aca="false">IF(SQRT($B$5)*$I161+SQRT(1-$B$5)*J161&lt;$C$8,1,0)</f>
        <v>0</v>
      </c>
      <c r="O161" s="108" t="n">
        <f aca="false">IF(SQRT($B$5)*$I161+SQRT(1-$B$5)*K161&lt;$C$9,1,0)</f>
        <v>0</v>
      </c>
      <c r="P161" s="108" t="n">
        <f aca="false">IF(SQRT($B$5)*$I161+SQRT(1-$B$5)*L161&lt;$C$10,1,0)</f>
        <v>0</v>
      </c>
      <c r="Q161" s="108" t="n">
        <f aca="false">IF(SQRT($B$5)*$I161+SQRT(1-$B$5)*M161&lt;$C$11,1,0)</f>
        <v>0</v>
      </c>
      <c r="R161" s="110" t="n">
        <f aca="false">N161*$D$8+O161*$D$9+P161*$D$10+Q161*$D$11</f>
        <v>0</v>
      </c>
      <c r="S161" s="108" t="n">
        <f aca="false">SUM(N161:Q161)</f>
        <v>0</v>
      </c>
    </row>
    <row r="162" customFormat="false" ht="15" hidden="false" customHeight="false" outlineLevel="0" collapsed="false">
      <c r="H162" s="108" t="n">
        <v>154</v>
      </c>
      <c r="I162" s="109" t="n">
        <v>-1.5624</v>
      </c>
      <c r="J162" s="109" t="n">
        <v>0.1331</v>
      </c>
      <c r="K162" s="109" t="n">
        <v>-0.086</v>
      </c>
      <c r="L162" s="109" t="n">
        <v>0.8456</v>
      </c>
      <c r="M162" s="109" t="n">
        <v>-1.2041</v>
      </c>
      <c r="N162" s="108" t="n">
        <f aca="false">IF(SQRT($B$5)*$I162+SQRT(1-$B$5)*J162&lt;$C$8,1,0)</f>
        <v>0</v>
      </c>
      <c r="O162" s="108" t="n">
        <f aca="false">IF(SQRT($B$5)*$I162+SQRT(1-$B$5)*K162&lt;$C$9,1,0)</f>
        <v>0</v>
      </c>
      <c r="P162" s="108" t="n">
        <f aca="false">IF(SQRT($B$5)*$I162+SQRT(1-$B$5)*L162&lt;$C$10,1,0)</f>
        <v>0</v>
      </c>
      <c r="Q162" s="108" t="n">
        <f aca="false">IF(SQRT($B$5)*$I162+SQRT(1-$B$5)*M162&lt;$C$11,1,0)</f>
        <v>0</v>
      </c>
      <c r="R162" s="110" t="n">
        <f aca="false">N162*$D$8+O162*$D$9+P162*$D$10+Q162*$D$11</f>
        <v>0</v>
      </c>
      <c r="S162" s="108" t="n">
        <f aca="false">SUM(N162:Q162)</f>
        <v>0</v>
      </c>
    </row>
    <row r="163" customFormat="false" ht="15" hidden="false" customHeight="false" outlineLevel="0" collapsed="false">
      <c r="H163" s="108" t="n">
        <v>155</v>
      </c>
      <c r="I163" s="109" t="n">
        <v>-0.8483</v>
      </c>
      <c r="J163" s="109" t="n">
        <v>1.8893</v>
      </c>
      <c r="K163" s="109" t="n">
        <v>0.4816</v>
      </c>
      <c r="L163" s="109" t="n">
        <v>-1.5463</v>
      </c>
      <c r="M163" s="109" t="n">
        <v>0.2498</v>
      </c>
      <c r="N163" s="108" t="n">
        <f aca="false">IF(SQRT($B$5)*$I163+SQRT(1-$B$5)*J163&lt;$C$8,1,0)</f>
        <v>0</v>
      </c>
      <c r="O163" s="108" t="n">
        <f aca="false">IF(SQRT($B$5)*$I163+SQRT(1-$B$5)*K163&lt;$C$9,1,0)</f>
        <v>0</v>
      </c>
      <c r="P163" s="108" t="n">
        <f aca="false">IF(SQRT($B$5)*$I163+SQRT(1-$B$5)*L163&lt;$C$10,1,0)</f>
        <v>1</v>
      </c>
      <c r="Q163" s="108" t="n">
        <f aca="false">IF(SQRT($B$5)*$I163+SQRT(1-$B$5)*M163&lt;$C$11,1,0)</f>
        <v>0</v>
      </c>
      <c r="R163" s="110" t="n">
        <f aca="false">N163*$D$8+O163*$D$9+P163*$D$10+Q163*$D$11</f>
        <v>14</v>
      </c>
      <c r="S163" s="108" t="n">
        <f aca="false">SUM(N163:Q163)</f>
        <v>1</v>
      </c>
    </row>
    <row r="164" customFormat="false" ht="15" hidden="false" customHeight="false" outlineLevel="0" collapsed="false">
      <c r="H164" s="108" t="n">
        <v>156</v>
      </c>
      <c r="I164" s="109" t="n">
        <v>-0.8602</v>
      </c>
      <c r="J164" s="109" t="n">
        <v>-0.7618</v>
      </c>
      <c r="K164" s="109" t="n">
        <v>-1.292</v>
      </c>
      <c r="L164" s="109" t="n">
        <v>0.9047</v>
      </c>
      <c r="M164" s="109" t="n">
        <v>-0.6119</v>
      </c>
      <c r="N164" s="108" t="n">
        <f aca="false">IF(SQRT($B$5)*$I164+SQRT(1-$B$5)*J164&lt;$C$8,1,0)</f>
        <v>0</v>
      </c>
      <c r="O164" s="108" t="n">
        <f aca="false">IF(SQRT($B$5)*$I164+SQRT(1-$B$5)*K164&lt;$C$9,1,0)</f>
        <v>0</v>
      </c>
      <c r="P164" s="108" t="n">
        <f aca="false">IF(SQRT($B$5)*$I164+SQRT(1-$B$5)*L164&lt;$C$10,1,0)</f>
        <v>0</v>
      </c>
      <c r="Q164" s="108" t="n">
        <f aca="false">IF(SQRT($B$5)*$I164+SQRT(1-$B$5)*M164&lt;$C$11,1,0)</f>
        <v>0</v>
      </c>
      <c r="R164" s="110" t="n">
        <f aca="false">N164*$D$8+O164*$D$9+P164*$D$10+Q164*$D$11</f>
        <v>0</v>
      </c>
      <c r="S164" s="108" t="n">
        <f aca="false">SUM(N164:Q164)</f>
        <v>0</v>
      </c>
    </row>
    <row r="165" customFormat="false" ht="15" hidden="false" customHeight="false" outlineLevel="0" collapsed="false">
      <c r="H165" s="108" t="n">
        <v>157</v>
      </c>
      <c r="I165" s="109" t="n">
        <v>0.121</v>
      </c>
      <c r="J165" s="109" t="n">
        <v>-0.0013</v>
      </c>
      <c r="K165" s="109" t="n">
        <v>-1.5914</v>
      </c>
      <c r="L165" s="109" t="n">
        <v>-0.8183</v>
      </c>
      <c r="M165" s="109" t="n">
        <v>0.6869</v>
      </c>
      <c r="N165" s="108" t="n">
        <f aca="false">IF(SQRT($B$5)*$I165+SQRT(1-$B$5)*J165&lt;$C$8,1,0)</f>
        <v>0</v>
      </c>
      <c r="O165" s="108" t="n">
        <f aca="false">IF(SQRT($B$5)*$I165+SQRT(1-$B$5)*K165&lt;$C$9,1,0)</f>
        <v>0</v>
      </c>
      <c r="P165" s="108" t="n">
        <f aca="false">IF(SQRT($B$5)*$I165+SQRT(1-$B$5)*L165&lt;$C$10,1,0)</f>
        <v>0</v>
      </c>
      <c r="Q165" s="108" t="n">
        <f aca="false">IF(SQRT($B$5)*$I165+SQRT(1-$B$5)*M165&lt;$C$11,1,0)</f>
        <v>0</v>
      </c>
      <c r="R165" s="110" t="n">
        <f aca="false">N165*$D$8+O165*$D$9+P165*$D$10+Q165*$D$11</f>
        <v>0</v>
      </c>
      <c r="S165" s="108" t="n">
        <f aca="false">SUM(N165:Q165)</f>
        <v>0</v>
      </c>
    </row>
    <row r="166" customFormat="false" ht="15" hidden="false" customHeight="false" outlineLevel="0" collapsed="false">
      <c r="H166" s="108" t="n">
        <v>158</v>
      </c>
      <c r="I166" s="109" t="n">
        <v>-1.641</v>
      </c>
      <c r="J166" s="109" t="n">
        <v>0.1693</v>
      </c>
      <c r="K166" s="109" t="n">
        <v>-0.1818</v>
      </c>
      <c r="L166" s="109" t="n">
        <v>0.567</v>
      </c>
      <c r="M166" s="109" t="n">
        <v>0.6074</v>
      </c>
      <c r="N166" s="108" t="n">
        <f aca="false">IF(SQRT($B$5)*$I166+SQRT(1-$B$5)*J166&lt;$C$8,1,0)</f>
        <v>0</v>
      </c>
      <c r="O166" s="108" t="n">
        <f aca="false">IF(SQRT($B$5)*$I166+SQRT(1-$B$5)*K166&lt;$C$9,1,0)</f>
        <v>0</v>
      </c>
      <c r="P166" s="108" t="n">
        <f aca="false">IF(SQRT($B$5)*$I166+SQRT(1-$B$5)*L166&lt;$C$10,1,0)</f>
        <v>0</v>
      </c>
      <c r="Q166" s="108" t="n">
        <f aca="false">IF(SQRT($B$5)*$I166+SQRT(1-$B$5)*M166&lt;$C$11,1,0)</f>
        <v>0</v>
      </c>
      <c r="R166" s="110" t="n">
        <f aca="false">N166*$D$8+O166*$D$9+P166*$D$10+Q166*$D$11</f>
        <v>0</v>
      </c>
      <c r="S166" s="108" t="n">
        <f aca="false">SUM(N166:Q166)</f>
        <v>0</v>
      </c>
    </row>
    <row r="167" customFormat="false" ht="15" hidden="false" customHeight="false" outlineLevel="0" collapsed="false">
      <c r="H167" s="108" t="n">
        <v>159</v>
      </c>
      <c r="I167" s="109" t="n">
        <v>0.7468</v>
      </c>
      <c r="J167" s="109" t="n">
        <v>-0.0157</v>
      </c>
      <c r="K167" s="109" t="n">
        <v>0.1828</v>
      </c>
      <c r="L167" s="109" t="n">
        <v>-0.7753</v>
      </c>
      <c r="M167" s="109" t="n">
        <v>-0.6121</v>
      </c>
      <c r="N167" s="108" t="n">
        <f aca="false">IF(SQRT($B$5)*$I167+SQRT(1-$B$5)*J167&lt;$C$8,1,0)</f>
        <v>0</v>
      </c>
      <c r="O167" s="108" t="n">
        <f aca="false">IF(SQRT($B$5)*$I167+SQRT(1-$B$5)*K167&lt;$C$9,1,0)</f>
        <v>0</v>
      </c>
      <c r="P167" s="108" t="n">
        <f aca="false">IF(SQRT($B$5)*$I167+SQRT(1-$B$5)*L167&lt;$C$10,1,0)</f>
        <v>0</v>
      </c>
      <c r="Q167" s="108" t="n">
        <f aca="false">IF(SQRT($B$5)*$I167+SQRT(1-$B$5)*M167&lt;$C$11,1,0)</f>
        <v>0</v>
      </c>
      <c r="R167" s="110" t="n">
        <f aca="false">N167*$D$8+O167*$D$9+P167*$D$10+Q167*$D$11</f>
        <v>0</v>
      </c>
      <c r="S167" s="108" t="n">
        <f aca="false">SUM(N167:Q167)</f>
        <v>0</v>
      </c>
    </row>
    <row r="168" customFormat="false" ht="15" hidden="false" customHeight="false" outlineLevel="0" collapsed="false">
      <c r="H168" s="108" t="n">
        <v>160</v>
      </c>
      <c r="I168" s="109" t="n">
        <v>0.8266</v>
      </c>
      <c r="J168" s="109" t="n">
        <v>-0.6652</v>
      </c>
      <c r="K168" s="109" t="n">
        <v>0.9529</v>
      </c>
      <c r="L168" s="109" t="n">
        <v>0.9288</v>
      </c>
      <c r="M168" s="109" t="n">
        <v>-0.8623</v>
      </c>
      <c r="N168" s="108" t="n">
        <f aca="false">IF(SQRT($B$5)*$I168+SQRT(1-$B$5)*J168&lt;$C$8,1,0)</f>
        <v>0</v>
      </c>
      <c r="O168" s="108" t="n">
        <f aca="false">IF(SQRT($B$5)*$I168+SQRT(1-$B$5)*K168&lt;$C$9,1,0)</f>
        <v>0</v>
      </c>
      <c r="P168" s="108" t="n">
        <f aca="false">IF(SQRT($B$5)*$I168+SQRT(1-$B$5)*L168&lt;$C$10,1,0)</f>
        <v>0</v>
      </c>
      <c r="Q168" s="108" t="n">
        <f aca="false">IF(SQRT($B$5)*$I168+SQRT(1-$B$5)*M168&lt;$C$11,1,0)</f>
        <v>0</v>
      </c>
      <c r="R168" s="110" t="n">
        <f aca="false">N168*$D$8+O168*$D$9+P168*$D$10+Q168*$D$11</f>
        <v>0</v>
      </c>
      <c r="S168" s="108" t="n">
        <f aca="false">SUM(N168:Q168)</f>
        <v>0</v>
      </c>
    </row>
    <row r="169" customFormat="false" ht="15" hidden="false" customHeight="false" outlineLevel="0" collapsed="false">
      <c r="H169" s="108" t="n">
        <v>161</v>
      </c>
      <c r="I169" s="109" t="n">
        <v>0.493</v>
      </c>
      <c r="J169" s="109" t="n">
        <v>-0.8761</v>
      </c>
      <c r="K169" s="109" t="n">
        <v>0.2751</v>
      </c>
      <c r="L169" s="109" t="n">
        <v>-0.8388</v>
      </c>
      <c r="M169" s="109" t="n">
        <v>0.2716</v>
      </c>
      <c r="N169" s="108" t="n">
        <f aca="false">IF(SQRT($B$5)*$I169+SQRT(1-$B$5)*J169&lt;$C$8,1,0)</f>
        <v>0</v>
      </c>
      <c r="O169" s="108" t="n">
        <f aca="false">IF(SQRT($B$5)*$I169+SQRT(1-$B$5)*K169&lt;$C$9,1,0)</f>
        <v>0</v>
      </c>
      <c r="P169" s="108" t="n">
        <f aca="false">IF(SQRT($B$5)*$I169+SQRT(1-$B$5)*L169&lt;$C$10,1,0)</f>
        <v>0</v>
      </c>
      <c r="Q169" s="108" t="n">
        <f aca="false">IF(SQRT($B$5)*$I169+SQRT(1-$B$5)*M169&lt;$C$11,1,0)</f>
        <v>0</v>
      </c>
      <c r="R169" s="110" t="n">
        <f aca="false">N169*$D$8+O169*$D$9+P169*$D$10+Q169*$D$11</f>
        <v>0</v>
      </c>
      <c r="S169" s="108" t="n">
        <f aca="false">SUM(N169:Q169)</f>
        <v>0</v>
      </c>
    </row>
    <row r="170" customFormat="false" ht="15" hidden="false" customHeight="false" outlineLevel="0" collapsed="false">
      <c r="H170" s="108" t="n">
        <v>162</v>
      </c>
      <c r="I170" s="109" t="n">
        <v>0.1064</v>
      </c>
      <c r="J170" s="109" t="n">
        <v>-1.0995</v>
      </c>
      <c r="K170" s="109" t="n">
        <v>1.9859</v>
      </c>
      <c r="L170" s="109" t="n">
        <v>0.9013</v>
      </c>
      <c r="M170" s="109" t="n">
        <v>-1.6535</v>
      </c>
      <c r="N170" s="108" t="n">
        <f aca="false">IF(SQRT($B$5)*$I170+SQRT(1-$B$5)*J170&lt;$C$8,1,0)</f>
        <v>0</v>
      </c>
      <c r="O170" s="108" t="n">
        <f aca="false">IF(SQRT($B$5)*$I170+SQRT(1-$B$5)*K170&lt;$C$9,1,0)</f>
        <v>0</v>
      </c>
      <c r="P170" s="108" t="n">
        <f aca="false">IF(SQRT($B$5)*$I170+SQRT(1-$B$5)*L170&lt;$C$10,1,0)</f>
        <v>0</v>
      </c>
      <c r="Q170" s="108" t="n">
        <f aca="false">IF(SQRT($B$5)*$I170+SQRT(1-$B$5)*M170&lt;$C$11,1,0)</f>
        <v>0</v>
      </c>
      <c r="R170" s="110" t="n">
        <f aca="false">N170*$D$8+O170*$D$9+P170*$D$10+Q170*$D$11</f>
        <v>0</v>
      </c>
      <c r="S170" s="108" t="n">
        <f aca="false">SUM(N170:Q170)</f>
        <v>0</v>
      </c>
    </row>
    <row r="171" customFormat="false" ht="15" hidden="false" customHeight="false" outlineLevel="0" collapsed="false">
      <c r="H171" s="108" t="n">
        <v>163</v>
      </c>
      <c r="I171" s="109" t="n">
        <v>0.2917</v>
      </c>
      <c r="J171" s="109" t="n">
        <v>-0.4794</v>
      </c>
      <c r="K171" s="109" t="n">
        <v>1.9918</v>
      </c>
      <c r="L171" s="109" t="n">
        <v>-0.1088</v>
      </c>
      <c r="M171" s="109" t="n">
        <v>0.3437</v>
      </c>
      <c r="N171" s="108" t="n">
        <f aca="false">IF(SQRT($B$5)*$I171+SQRT(1-$B$5)*J171&lt;$C$8,1,0)</f>
        <v>0</v>
      </c>
      <c r="O171" s="108" t="n">
        <f aca="false">IF(SQRT($B$5)*$I171+SQRT(1-$B$5)*K171&lt;$C$9,1,0)</f>
        <v>0</v>
      </c>
      <c r="P171" s="108" t="n">
        <f aca="false">IF(SQRT($B$5)*$I171+SQRT(1-$B$5)*L171&lt;$C$10,1,0)</f>
        <v>0</v>
      </c>
      <c r="Q171" s="108" t="n">
        <f aca="false">IF(SQRT($B$5)*$I171+SQRT(1-$B$5)*M171&lt;$C$11,1,0)</f>
        <v>0</v>
      </c>
      <c r="R171" s="110" t="n">
        <f aca="false">N171*$D$8+O171*$D$9+P171*$D$10+Q171*$D$11</f>
        <v>0</v>
      </c>
      <c r="S171" s="108" t="n">
        <f aca="false">SUM(N171:Q171)</f>
        <v>0</v>
      </c>
    </row>
    <row r="172" customFormat="false" ht="15" hidden="false" customHeight="false" outlineLevel="0" collapsed="false">
      <c r="H172" s="108" t="n">
        <v>164</v>
      </c>
      <c r="I172" s="109" t="n">
        <v>-0.2292</v>
      </c>
      <c r="J172" s="109" t="n">
        <v>0.5836</v>
      </c>
      <c r="K172" s="109" t="n">
        <v>-0.5805</v>
      </c>
      <c r="L172" s="109" t="n">
        <v>-0.942</v>
      </c>
      <c r="M172" s="109" t="n">
        <v>-0.5401</v>
      </c>
      <c r="N172" s="108" t="n">
        <f aca="false">IF(SQRT($B$5)*$I172+SQRT(1-$B$5)*J172&lt;$C$8,1,0)</f>
        <v>0</v>
      </c>
      <c r="O172" s="108" t="n">
        <f aca="false">IF(SQRT($B$5)*$I172+SQRT(1-$B$5)*K172&lt;$C$9,1,0)</f>
        <v>0</v>
      </c>
      <c r="P172" s="108" t="n">
        <f aca="false">IF(SQRT($B$5)*$I172+SQRT(1-$B$5)*L172&lt;$C$10,1,0)</f>
        <v>0</v>
      </c>
      <c r="Q172" s="108" t="n">
        <f aca="false">IF(SQRT($B$5)*$I172+SQRT(1-$B$5)*M172&lt;$C$11,1,0)</f>
        <v>0</v>
      </c>
      <c r="R172" s="110" t="n">
        <f aca="false">N172*$D$8+O172*$D$9+P172*$D$10+Q172*$D$11</f>
        <v>0</v>
      </c>
      <c r="S172" s="108" t="n">
        <f aca="false">SUM(N172:Q172)</f>
        <v>0</v>
      </c>
    </row>
    <row r="173" customFormat="false" ht="15" hidden="false" customHeight="false" outlineLevel="0" collapsed="false">
      <c r="H173" s="108" t="n">
        <v>165</v>
      </c>
      <c r="I173" s="109" t="n">
        <v>-0.4661</v>
      </c>
      <c r="J173" s="109" t="n">
        <v>0.5821</v>
      </c>
      <c r="K173" s="109" t="n">
        <v>0.045</v>
      </c>
      <c r="L173" s="109" t="n">
        <v>-0.485</v>
      </c>
      <c r="M173" s="109" t="n">
        <v>-0.4468</v>
      </c>
      <c r="N173" s="108" t="n">
        <f aca="false">IF(SQRT($B$5)*$I173+SQRT(1-$B$5)*J173&lt;$C$8,1,0)</f>
        <v>0</v>
      </c>
      <c r="O173" s="108" t="n">
        <f aca="false">IF(SQRT($B$5)*$I173+SQRT(1-$B$5)*K173&lt;$C$9,1,0)</f>
        <v>0</v>
      </c>
      <c r="P173" s="108" t="n">
        <f aca="false">IF(SQRT($B$5)*$I173+SQRT(1-$B$5)*L173&lt;$C$10,1,0)</f>
        <v>0</v>
      </c>
      <c r="Q173" s="108" t="n">
        <f aca="false">IF(SQRT($B$5)*$I173+SQRT(1-$B$5)*M173&lt;$C$11,1,0)</f>
        <v>0</v>
      </c>
      <c r="R173" s="110" t="n">
        <f aca="false">N173*$D$8+O173*$D$9+P173*$D$10+Q173*$D$11</f>
        <v>0</v>
      </c>
      <c r="S173" s="108" t="n">
        <f aca="false">SUM(N173:Q173)</f>
        <v>0</v>
      </c>
    </row>
    <row r="174" customFormat="false" ht="15" hidden="false" customHeight="false" outlineLevel="0" collapsed="false">
      <c r="H174" s="108" t="n">
        <v>166</v>
      </c>
      <c r="I174" s="109" t="n">
        <v>-0.953</v>
      </c>
      <c r="J174" s="109" t="n">
        <v>0.0883</v>
      </c>
      <c r="K174" s="109" t="n">
        <v>-2.0678</v>
      </c>
      <c r="L174" s="109" t="n">
        <v>-0.2605</v>
      </c>
      <c r="M174" s="109" t="n">
        <v>1.1434</v>
      </c>
      <c r="N174" s="108" t="n">
        <f aca="false">IF(SQRT($B$5)*$I174+SQRT(1-$B$5)*J174&lt;$C$8,1,0)</f>
        <v>0</v>
      </c>
      <c r="O174" s="108" t="n">
        <f aca="false">IF(SQRT($B$5)*$I174+SQRT(1-$B$5)*K174&lt;$C$9,1,0)</f>
        <v>0</v>
      </c>
      <c r="P174" s="108" t="n">
        <f aca="false">IF(SQRT($B$5)*$I174+SQRT(1-$B$5)*L174&lt;$C$10,1,0)</f>
        <v>0</v>
      </c>
      <c r="Q174" s="108" t="n">
        <f aca="false">IF(SQRT($B$5)*$I174+SQRT(1-$B$5)*M174&lt;$C$11,1,0)</f>
        <v>0</v>
      </c>
      <c r="R174" s="110" t="n">
        <f aca="false">N174*$D$8+O174*$D$9+P174*$D$10+Q174*$D$11</f>
        <v>0</v>
      </c>
      <c r="S174" s="108" t="n">
        <f aca="false">SUM(N174:Q174)</f>
        <v>0</v>
      </c>
    </row>
    <row r="175" customFormat="false" ht="15" hidden="false" customHeight="false" outlineLevel="0" collapsed="false">
      <c r="H175" s="108" t="n">
        <v>167</v>
      </c>
      <c r="I175" s="109" t="n">
        <v>-0.3992</v>
      </c>
      <c r="J175" s="109" t="n">
        <v>-0.6904</v>
      </c>
      <c r="K175" s="109" t="n">
        <v>0.0071</v>
      </c>
      <c r="L175" s="109" t="n">
        <v>-0.9651</v>
      </c>
      <c r="M175" s="109" t="n">
        <v>-0.7927</v>
      </c>
      <c r="N175" s="108" t="n">
        <f aca="false">IF(SQRT($B$5)*$I175+SQRT(1-$B$5)*J175&lt;$C$8,1,0)</f>
        <v>0</v>
      </c>
      <c r="O175" s="108" t="n">
        <f aca="false">IF(SQRT($B$5)*$I175+SQRT(1-$B$5)*K175&lt;$C$9,1,0)</f>
        <v>0</v>
      </c>
      <c r="P175" s="108" t="n">
        <f aca="false">IF(SQRT($B$5)*$I175+SQRT(1-$B$5)*L175&lt;$C$10,1,0)</f>
        <v>0</v>
      </c>
      <c r="Q175" s="108" t="n">
        <f aca="false">IF(SQRT($B$5)*$I175+SQRT(1-$B$5)*M175&lt;$C$11,1,0)</f>
        <v>0</v>
      </c>
      <c r="R175" s="110" t="n">
        <f aca="false">N175*$D$8+O175*$D$9+P175*$D$10+Q175*$D$11</f>
        <v>0</v>
      </c>
      <c r="S175" s="108" t="n">
        <f aca="false">SUM(N175:Q175)</f>
        <v>0</v>
      </c>
    </row>
    <row r="176" customFormat="false" ht="15" hidden="false" customHeight="false" outlineLevel="0" collapsed="false">
      <c r="H176" s="108" t="n">
        <v>168</v>
      </c>
      <c r="I176" s="109" t="n">
        <v>0.6465</v>
      </c>
      <c r="J176" s="109" t="n">
        <v>-0.6685</v>
      </c>
      <c r="K176" s="109" t="n">
        <v>1.9175</v>
      </c>
      <c r="L176" s="109" t="n">
        <v>0.5028</v>
      </c>
      <c r="M176" s="109" t="n">
        <v>-0.1372</v>
      </c>
      <c r="N176" s="108" t="n">
        <f aca="false">IF(SQRT($B$5)*$I176+SQRT(1-$B$5)*J176&lt;$C$8,1,0)</f>
        <v>0</v>
      </c>
      <c r="O176" s="108" t="n">
        <f aca="false">IF(SQRT($B$5)*$I176+SQRT(1-$B$5)*K176&lt;$C$9,1,0)</f>
        <v>0</v>
      </c>
      <c r="P176" s="108" t="n">
        <f aca="false">IF(SQRT($B$5)*$I176+SQRT(1-$B$5)*L176&lt;$C$10,1,0)</f>
        <v>0</v>
      </c>
      <c r="Q176" s="108" t="n">
        <f aca="false">IF(SQRT($B$5)*$I176+SQRT(1-$B$5)*M176&lt;$C$11,1,0)</f>
        <v>0</v>
      </c>
      <c r="R176" s="110" t="n">
        <f aca="false">N176*$D$8+O176*$D$9+P176*$D$10+Q176*$D$11</f>
        <v>0</v>
      </c>
      <c r="S176" s="108" t="n">
        <f aca="false">SUM(N176:Q176)</f>
        <v>0</v>
      </c>
    </row>
    <row r="177" customFormat="false" ht="15" hidden="false" customHeight="false" outlineLevel="0" collapsed="false">
      <c r="H177" s="108" t="n">
        <v>169</v>
      </c>
      <c r="I177" s="109" t="n">
        <v>-0.6521</v>
      </c>
      <c r="J177" s="109" t="n">
        <v>-0.2902</v>
      </c>
      <c r="K177" s="109" t="n">
        <v>-2.2982</v>
      </c>
      <c r="L177" s="109" t="n">
        <v>0.2098</v>
      </c>
      <c r="M177" s="109" t="n">
        <v>0.8533</v>
      </c>
      <c r="N177" s="108" t="n">
        <f aca="false">IF(SQRT($B$5)*$I177+SQRT(1-$B$5)*J177&lt;$C$8,1,0)</f>
        <v>0</v>
      </c>
      <c r="O177" s="108" t="n">
        <f aca="false">IF(SQRT($B$5)*$I177+SQRT(1-$B$5)*K177&lt;$C$9,1,0)</f>
        <v>0</v>
      </c>
      <c r="P177" s="108" t="n">
        <f aca="false">IF(SQRT($B$5)*$I177+SQRT(1-$B$5)*L177&lt;$C$10,1,0)</f>
        <v>0</v>
      </c>
      <c r="Q177" s="108" t="n">
        <f aca="false">IF(SQRT($B$5)*$I177+SQRT(1-$B$5)*M177&lt;$C$11,1,0)</f>
        <v>0</v>
      </c>
      <c r="R177" s="110" t="n">
        <f aca="false">N177*$D$8+O177*$D$9+P177*$D$10+Q177*$D$11</f>
        <v>0</v>
      </c>
      <c r="S177" s="108" t="n">
        <f aca="false">SUM(N177:Q177)</f>
        <v>0</v>
      </c>
    </row>
    <row r="178" customFormat="false" ht="15" hidden="false" customHeight="false" outlineLevel="0" collapsed="false">
      <c r="H178" s="108" t="n">
        <v>170</v>
      </c>
      <c r="I178" s="109" t="n">
        <v>0.5376</v>
      </c>
      <c r="J178" s="109" t="n">
        <v>-0.464</v>
      </c>
      <c r="K178" s="109" t="n">
        <v>0.5815</v>
      </c>
      <c r="L178" s="109" t="n">
        <v>0.6042</v>
      </c>
      <c r="M178" s="109" t="n">
        <v>-0.1634</v>
      </c>
      <c r="N178" s="108" t="n">
        <f aca="false">IF(SQRT($B$5)*$I178+SQRT(1-$B$5)*J178&lt;$C$8,1,0)</f>
        <v>0</v>
      </c>
      <c r="O178" s="108" t="n">
        <f aca="false">IF(SQRT($B$5)*$I178+SQRT(1-$B$5)*K178&lt;$C$9,1,0)</f>
        <v>0</v>
      </c>
      <c r="P178" s="108" t="n">
        <f aca="false">IF(SQRT($B$5)*$I178+SQRT(1-$B$5)*L178&lt;$C$10,1,0)</f>
        <v>0</v>
      </c>
      <c r="Q178" s="108" t="n">
        <f aca="false">IF(SQRT($B$5)*$I178+SQRT(1-$B$5)*M178&lt;$C$11,1,0)</f>
        <v>0</v>
      </c>
      <c r="R178" s="110" t="n">
        <f aca="false">N178*$D$8+O178*$D$9+P178*$D$10+Q178*$D$11</f>
        <v>0</v>
      </c>
      <c r="S178" s="108" t="n">
        <f aca="false">SUM(N178:Q178)</f>
        <v>0</v>
      </c>
    </row>
    <row r="179" customFormat="false" ht="15" hidden="false" customHeight="false" outlineLevel="0" collapsed="false">
      <c r="H179" s="108" t="n">
        <v>171</v>
      </c>
      <c r="I179" s="109" t="n">
        <v>0.3165</v>
      </c>
      <c r="J179" s="109" t="n">
        <v>1.0038</v>
      </c>
      <c r="K179" s="109" t="n">
        <v>0.4243</v>
      </c>
      <c r="L179" s="109" t="n">
        <v>-0.4101</v>
      </c>
      <c r="M179" s="109" t="n">
        <v>-0.0193</v>
      </c>
      <c r="N179" s="108" t="n">
        <f aca="false">IF(SQRT($B$5)*$I179+SQRT(1-$B$5)*J179&lt;$C$8,1,0)</f>
        <v>0</v>
      </c>
      <c r="O179" s="108" t="n">
        <f aca="false">IF(SQRT($B$5)*$I179+SQRT(1-$B$5)*K179&lt;$C$9,1,0)</f>
        <v>0</v>
      </c>
      <c r="P179" s="108" t="n">
        <f aca="false">IF(SQRT($B$5)*$I179+SQRT(1-$B$5)*L179&lt;$C$10,1,0)</f>
        <v>0</v>
      </c>
      <c r="Q179" s="108" t="n">
        <f aca="false">IF(SQRT($B$5)*$I179+SQRT(1-$B$5)*M179&lt;$C$11,1,0)</f>
        <v>0</v>
      </c>
      <c r="R179" s="110" t="n">
        <f aca="false">N179*$D$8+O179*$D$9+P179*$D$10+Q179*$D$11</f>
        <v>0</v>
      </c>
      <c r="S179" s="108" t="n">
        <f aca="false">SUM(N179:Q179)</f>
        <v>0</v>
      </c>
    </row>
    <row r="180" customFormat="false" ht="15" hidden="false" customHeight="false" outlineLevel="0" collapsed="false">
      <c r="H180" s="108" t="n">
        <v>172</v>
      </c>
      <c r="I180" s="109" t="n">
        <v>0.1209</v>
      </c>
      <c r="J180" s="109" t="n">
        <v>-1.6314</v>
      </c>
      <c r="K180" s="109" t="n">
        <v>0.0988</v>
      </c>
      <c r="L180" s="109" t="n">
        <v>-0.1578</v>
      </c>
      <c r="M180" s="109" t="n">
        <v>-2.1932</v>
      </c>
      <c r="N180" s="108" t="n">
        <f aca="false">IF(SQRT($B$5)*$I180+SQRT(1-$B$5)*J180&lt;$C$8,1,0)</f>
        <v>0</v>
      </c>
      <c r="O180" s="108" t="n">
        <f aca="false">IF(SQRT($B$5)*$I180+SQRT(1-$B$5)*K180&lt;$C$9,1,0)</f>
        <v>0</v>
      </c>
      <c r="P180" s="108" t="n">
        <f aca="false">IF(SQRT($B$5)*$I180+SQRT(1-$B$5)*L180&lt;$C$10,1,0)</f>
        <v>0</v>
      </c>
      <c r="Q180" s="108" t="n">
        <f aca="false">IF(SQRT($B$5)*$I180+SQRT(1-$B$5)*M180&lt;$C$11,1,0)</f>
        <v>0</v>
      </c>
      <c r="R180" s="110" t="n">
        <f aca="false">N180*$D$8+O180*$D$9+P180*$D$10+Q180*$D$11</f>
        <v>0</v>
      </c>
      <c r="S180" s="108" t="n">
        <f aca="false">SUM(N180:Q180)</f>
        <v>0</v>
      </c>
    </row>
    <row r="181" customFormat="false" ht="15" hidden="false" customHeight="false" outlineLevel="0" collapsed="false">
      <c r="H181" s="108" t="n">
        <v>173</v>
      </c>
      <c r="I181" s="109" t="n">
        <v>-1.738</v>
      </c>
      <c r="J181" s="109" t="n">
        <v>1.767</v>
      </c>
      <c r="K181" s="109" t="n">
        <v>0.0732</v>
      </c>
      <c r="L181" s="109" t="n">
        <v>1.3135</v>
      </c>
      <c r="M181" s="109" t="n">
        <v>-0.4019</v>
      </c>
      <c r="N181" s="108" t="n">
        <f aca="false">IF(SQRT($B$5)*$I181+SQRT(1-$B$5)*J181&lt;$C$8,1,0)</f>
        <v>0</v>
      </c>
      <c r="O181" s="108" t="n">
        <f aca="false">IF(SQRT($B$5)*$I181+SQRT(1-$B$5)*K181&lt;$C$9,1,0)</f>
        <v>0</v>
      </c>
      <c r="P181" s="108" t="n">
        <f aca="false">IF(SQRT($B$5)*$I181+SQRT(1-$B$5)*L181&lt;$C$10,1,0)</f>
        <v>0</v>
      </c>
      <c r="Q181" s="108" t="n">
        <f aca="false">IF(SQRT($B$5)*$I181+SQRT(1-$B$5)*M181&lt;$C$11,1,0)</f>
        <v>0</v>
      </c>
      <c r="R181" s="110" t="n">
        <f aca="false">N181*$D$8+O181*$D$9+P181*$D$10+Q181*$D$11</f>
        <v>0</v>
      </c>
      <c r="S181" s="108" t="n">
        <f aca="false">SUM(N181:Q181)</f>
        <v>0</v>
      </c>
    </row>
    <row r="182" customFormat="false" ht="15" hidden="false" customHeight="false" outlineLevel="0" collapsed="false">
      <c r="H182" s="108" t="n">
        <v>174</v>
      </c>
      <c r="I182" s="109" t="n">
        <v>1.5043</v>
      </c>
      <c r="J182" s="109" t="n">
        <v>0.5411</v>
      </c>
      <c r="K182" s="109" t="n">
        <v>-0.7093</v>
      </c>
      <c r="L182" s="109" t="n">
        <v>0.2525</v>
      </c>
      <c r="M182" s="109" t="n">
        <v>1.5411</v>
      </c>
      <c r="N182" s="108" t="n">
        <f aca="false">IF(SQRT($B$5)*$I182+SQRT(1-$B$5)*J182&lt;$C$8,1,0)</f>
        <v>0</v>
      </c>
      <c r="O182" s="108" t="n">
        <f aca="false">IF(SQRT($B$5)*$I182+SQRT(1-$B$5)*K182&lt;$C$9,1,0)</f>
        <v>0</v>
      </c>
      <c r="P182" s="108" t="n">
        <f aca="false">IF(SQRT($B$5)*$I182+SQRT(1-$B$5)*L182&lt;$C$10,1,0)</f>
        <v>0</v>
      </c>
      <c r="Q182" s="108" t="n">
        <f aca="false">IF(SQRT($B$5)*$I182+SQRT(1-$B$5)*M182&lt;$C$11,1,0)</f>
        <v>0</v>
      </c>
      <c r="R182" s="110" t="n">
        <f aca="false">N182*$D$8+O182*$D$9+P182*$D$10+Q182*$D$11</f>
        <v>0</v>
      </c>
      <c r="S182" s="108" t="n">
        <f aca="false">SUM(N182:Q182)</f>
        <v>0</v>
      </c>
    </row>
    <row r="183" customFormat="false" ht="15" hidden="false" customHeight="false" outlineLevel="0" collapsed="false">
      <c r="H183" s="108" t="n">
        <v>175</v>
      </c>
      <c r="I183" s="109" t="n">
        <v>2.3648</v>
      </c>
      <c r="J183" s="109" t="n">
        <v>0.4936</v>
      </c>
      <c r="K183" s="109" t="n">
        <v>-0.4658</v>
      </c>
      <c r="L183" s="109" t="n">
        <v>-0.8821</v>
      </c>
      <c r="M183" s="109" t="n">
        <v>0.6686</v>
      </c>
      <c r="N183" s="108" t="n">
        <f aca="false">IF(SQRT($B$5)*$I183+SQRT(1-$B$5)*J183&lt;$C$8,1,0)</f>
        <v>0</v>
      </c>
      <c r="O183" s="108" t="n">
        <f aca="false">IF(SQRT($B$5)*$I183+SQRT(1-$B$5)*K183&lt;$C$9,1,0)</f>
        <v>0</v>
      </c>
      <c r="P183" s="108" t="n">
        <f aca="false">IF(SQRT($B$5)*$I183+SQRT(1-$B$5)*L183&lt;$C$10,1,0)</f>
        <v>0</v>
      </c>
      <c r="Q183" s="108" t="n">
        <f aca="false">IF(SQRT($B$5)*$I183+SQRT(1-$B$5)*M183&lt;$C$11,1,0)</f>
        <v>0</v>
      </c>
      <c r="R183" s="110" t="n">
        <f aca="false">N183*$D$8+O183*$D$9+P183*$D$10+Q183*$D$11</f>
        <v>0</v>
      </c>
      <c r="S183" s="108" t="n">
        <f aca="false">SUM(N183:Q183)</f>
        <v>0</v>
      </c>
    </row>
    <row r="184" customFormat="false" ht="15" hidden="false" customHeight="false" outlineLevel="0" collapsed="false">
      <c r="H184" s="108" t="n">
        <v>176</v>
      </c>
      <c r="I184" s="109" t="n">
        <v>1.077</v>
      </c>
      <c r="J184" s="109" t="n">
        <v>0.1285</v>
      </c>
      <c r="K184" s="109" t="n">
        <v>-0.1187</v>
      </c>
      <c r="L184" s="109" t="n">
        <v>0.807</v>
      </c>
      <c r="M184" s="109" t="n">
        <v>0.4799</v>
      </c>
      <c r="N184" s="108" t="n">
        <f aca="false">IF(SQRT($B$5)*$I184+SQRT(1-$B$5)*J184&lt;$C$8,1,0)</f>
        <v>0</v>
      </c>
      <c r="O184" s="108" t="n">
        <f aca="false">IF(SQRT($B$5)*$I184+SQRT(1-$B$5)*K184&lt;$C$9,1,0)</f>
        <v>0</v>
      </c>
      <c r="P184" s="108" t="n">
        <f aca="false">IF(SQRT($B$5)*$I184+SQRT(1-$B$5)*L184&lt;$C$10,1,0)</f>
        <v>0</v>
      </c>
      <c r="Q184" s="108" t="n">
        <f aca="false">IF(SQRT($B$5)*$I184+SQRT(1-$B$5)*M184&lt;$C$11,1,0)</f>
        <v>0</v>
      </c>
      <c r="R184" s="110" t="n">
        <f aca="false">N184*$D$8+O184*$D$9+P184*$D$10+Q184*$D$11</f>
        <v>0</v>
      </c>
      <c r="S184" s="108" t="n">
        <f aca="false">SUM(N184:Q184)</f>
        <v>0</v>
      </c>
    </row>
    <row r="185" customFormat="false" ht="15" hidden="false" customHeight="false" outlineLevel="0" collapsed="false">
      <c r="H185" s="108" t="n">
        <v>177</v>
      </c>
      <c r="I185" s="109" t="n">
        <v>0.3878</v>
      </c>
      <c r="J185" s="109" t="n">
        <v>-1.5314</v>
      </c>
      <c r="K185" s="109" t="n">
        <v>-0.3326</v>
      </c>
      <c r="L185" s="109" t="n">
        <v>1.8839</v>
      </c>
      <c r="M185" s="109" t="n">
        <v>-0.0175</v>
      </c>
      <c r="N185" s="108" t="n">
        <f aca="false">IF(SQRT($B$5)*$I185+SQRT(1-$B$5)*J185&lt;$C$8,1,0)</f>
        <v>0</v>
      </c>
      <c r="O185" s="108" t="n">
        <f aca="false">IF(SQRT($B$5)*$I185+SQRT(1-$B$5)*K185&lt;$C$9,1,0)</f>
        <v>0</v>
      </c>
      <c r="P185" s="108" t="n">
        <f aca="false">IF(SQRT($B$5)*$I185+SQRT(1-$B$5)*L185&lt;$C$10,1,0)</f>
        <v>0</v>
      </c>
      <c r="Q185" s="108" t="n">
        <f aca="false">IF(SQRT($B$5)*$I185+SQRT(1-$B$5)*M185&lt;$C$11,1,0)</f>
        <v>0</v>
      </c>
      <c r="R185" s="110" t="n">
        <f aca="false">N185*$D$8+O185*$D$9+P185*$D$10+Q185*$D$11</f>
        <v>0</v>
      </c>
      <c r="S185" s="108" t="n">
        <f aca="false">SUM(N185:Q185)</f>
        <v>0</v>
      </c>
    </row>
    <row r="186" customFormat="false" ht="15" hidden="false" customHeight="false" outlineLevel="0" collapsed="false">
      <c r="H186" s="108" t="n">
        <v>178</v>
      </c>
      <c r="I186" s="109" t="n">
        <v>2.4251</v>
      </c>
      <c r="J186" s="109" t="n">
        <v>0.3861</v>
      </c>
      <c r="K186" s="109" t="n">
        <v>-0.2843</v>
      </c>
      <c r="L186" s="109" t="n">
        <v>0.2833</v>
      </c>
      <c r="M186" s="109" t="n">
        <v>0.605</v>
      </c>
      <c r="N186" s="108" t="n">
        <f aca="false">IF(SQRT($B$5)*$I186+SQRT(1-$B$5)*J186&lt;$C$8,1,0)</f>
        <v>0</v>
      </c>
      <c r="O186" s="108" t="n">
        <f aca="false">IF(SQRT($B$5)*$I186+SQRT(1-$B$5)*K186&lt;$C$9,1,0)</f>
        <v>0</v>
      </c>
      <c r="P186" s="108" t="n">
        <f aca="false">IF(SQRT($B$5)*$I186+SQRT(1-$B$5)*L186&lt;$C$10,1,0)</f>
        <v>0</v>
      </c>
      <c r="Q186" s="108" t="n">
        <f aca="false">IF(SQRT($B$5)*$I186+SQRT(1-$B$5)*M186&lt;$C$11,1,0)</f>
        <v>0</v>
      </c>
      <c r="R186" s="110" t="n">
        <f aca="false">N186*$D$8+O186*$D$9+P186*$D$10+Q186*$D$11</f>
        <v>0</v>
      </c>
      <c r="S186" s="108" t="n">
        <f aca="false">SUM(N186:Q186)</f>
        <v>0</v>
      </c>
    </row>
    <row r="187" customFormat="false" ht="15" hidden="false" customHeight="false" outlineLevel="0" collapsed="false">
      <c r="H187" s="108" t="n">
        <v>179</v>
      </c>
      <c r="I187" s="109" t="n">
        <v>-0.7185</v>
      </c>
      <c r="J187" s="109" t="n">
        <v>0.2464</v>
      </c>
      <c r="K187" s="109" t="n">
        <v>-0.4139</v>
      </c>
      <c r="L187" s="109" t="n">
        <v>1.4568</v>
      </c>
      <c r="M187" s="109" t="n">
        <v>-0.4514</v>
      </c>
      <c r="N187" s="108" t="n">
        <f aca="false">IF(SQRT($B$5)*$I187+SQRT(1-$B$5)*J187&lt;$C$8,1,0)</f>
        <v>0</v>
      </c>
      <c r="O187" s="108" t="n">
        <f aca="false">IF(SQRT($B$5)*$I187+SQRT(1-$B$5)*K187&lt;$C$9,1,0)</f>
        <v>0</v>
      </c>
      <c r="P187" s="108" t="n">
        <f aca="false">IF(SQRT($B$5)*$I187+SQRT(1-$B$5)*L187&lt;$C$10,1,0)</f>
        <v>0</v>
      </c>
      <c r="Q187" s="108" t="n">
        <f aca="false">IF(SQRT($B$5)*$I187+SQRT(1-$B$5)*M187&lt;$C$11,1,0)</f>
        <v>0</v>
      </c>
      <c r="R187" s="110" t="n">
        <f aca="false">N187*$D$8+O187*$D$9+P187*$D$10+Q187*$D$11</f>
        <v>0</v>
      </c>
      <c r="S187" s="108" t="n">
        <f aca="false">SUM(N187:Q187)</f>
        <v>0</v>
      </c>
    </row>
    <row r="188" customFormat="false" ht="15" hidden="false" customHeight="false" outlineLevel="0" collapsed="false">
      <c r="H188" s="108" t="n">
        <v>180</v>
      </c>
      <c r="I188" s="109" t="n">
        <v>0.1215</v>
      </c>
      <c r="J188" s="109" t="n">
        <v>-1.499</v>
      </c>
      <c r="K188" s="109" t="n">
        <v>-1.3629</v>
      </c>
      <c r="L188" s="109" t="n">
        <v>-0.0891</v>
      </c>
      <c r="M188" s="109" t="n">
        <v>-0.9128</v>
      </c>
      <c r="N188" s="108" t="n">
        <f aca="false">IF(SQRT($B$5)*$I188+SQRT(1-$B$5)*J188&lt;$C$8,1,0)</f>
        <v>0</v>
      </c>
      <c r="O188" s="108" t="n">
        <f aca="false">IF(SQRT($B$5)*$I188+SQRT(1-$B$5)*K188&lt;$C$9,1,0)</f>
        <v>0</v>
      </c>
      <c r="P188" s="108" t="n">
        <f aca="false">IF(SQRT($B$5)*$I188+SQRT(1-$B$5)*L188&lt;$C$10,1,0)</f>
        <v>0</v>
      </c>
      <c r="Q188" s="108" t="n">
        <f aca="false">IF(SQRT($B$5)*$I188+SQRT(1-$B$5)*M188&lt;$C$11,1,0)</f>
        <v>0</v>
      </c>
      <c r="R188" s="110" t="n">
        <f aca="false">N188*$D$8+O188*$D$9+P188*$D$10+Q188*$D$11</f>
        <v>0</v>
      </c>
      <c r="S188" s="108" t="n">
        <f aca="false">SUM(N188:Q188)</f>
        <v>0</v>
      </c>
    </row>
    <row r="189" customFormat="false" ht="15" hidden="false" customHeight="false" outlineLevel="0" collapsed="false">
      <c r="H189" s="108" t="n">
        <v>181</v>
      </c>
      <c r="I189" s="109" t="n">
        <v>-0.293</v>
      </c>
      <c r="J189" s="109" t="n">
        <v>0.2354</v>
      </c>
      <c r="K189" s="109" t="n">
        <v>0.5609</v>
      </c>
      <c r="L189" s="109" t="n">
        <v>-1.4065</v>
      </c>
      <c r="M189" s="109" t="n">
        <v>-0.1852</v>
      </c>
      <c r="N189" s="108" t="n">
        <f aca="false">IF(SQRT($B$5)*$I189+SQRT(1-$B$5)*J189&lt;$C$8,1,0)</f>
        <v>0</v>
      </c>
      <c r="O189" s="108" t="n">
        <f aca="false">IF(SQRT($B$5)*$I189+SQRT(1-$B$5)*K189&lt;$C$9,1,0)</f>
        <v>0</v>
      </c>
      <c r="P189" s="108" t="n">
        <f aca="false">IF(SQRT($B$5)*$I189+SQRT(1-$B$5)*L189&lt;$C$10,1,0)</f>
        <v>0</v>
      </c>
      <c r="Q189" s="108" t="n">
        <f aca="false">IF(SQRT($B$5)*$I189+SQRT(1-$B$5)*M189&lt;$C$11,1,0)</f>
        <v>0</v>
      </c>
      <c r="R189" s="110" t="n">
        <f aca="false">N189*$D$8+O189*$D$9+P189*$D$10+Q189*$D$11</f>
        <v>0</v>
      </c>
      <c r="S189" s="108" t="n">
        <f aca="false">SUM(N189:Q189)</f>
        <v>0</v>
      </c>
    </row>
    <row r="190" customFormat="false" ht="15" hidden="false" customHeight="false" outlineLevel="0" collapsed="false">
      <c r="H190" s="108" t="n">
        <v>182</v>
      </c>
      <c r="I190" s="109" t="n">
        <v>0.6628</v>
      </c>
      <c r="J190" s="109" t="n">
        <v>-0.6756</v>
      </c>
      <c r="K190" s="109" t="n">
        <v>-1.3018</v>
      </c>
      <c r="L190" s="109" t="n">
        <v>-0.6912</v>
      </c>
      <c r="M190" s="109" t="n">
        <v>1.625</v>
      </c>
      <c r="N190" s="108" t="n">
        <f aca="false">IF(SQRT($B$5)*$I190+SQRT(1-$B$5)*J190&lt;$C$8,1,0)</f>
        <v>0</v>
      </c>
      <c r="O190" s="108" t="n">
        <f aca="false">IF(SQRT($B$5)*$I190+SQRT(1-$B$5)*K190&lt;$C$9,1,0)</f>
        <v>0</v>
      </c>
      <c r="P190" s="108" t="n">
        <f aca="false">IF(SQRT($B$5)*$I190+SQRT(1-$B$5)*L190&lt;$C$10,1,0)</f>
        <v>0</v>
      </c>
      <c r="Q190" s="108" t="n">
        <f aca="false">IF(SQRT($B$5)*$I190+SQRT(1-$B$5)*M190&lt;$C$11,1,0)</f>
        <v>0</v>
      </c>
      <c r="R190" s="110" t="n">
        <f aca="false">N190*$D$8+O190*$D$9+P190*$D$10+Q190*$D$11</f>
        <v>0</v>
      </c>
      <c r="S190" s="108" t="n">
        <f aca="false">SUM(N190:Q190)</f>
        <v>0</v>
      </c>
    </row>
    <row r="191" customFormat="false" ht="15" hidden="false" customHeight="false" outlineLevel="0" collapsed="false">
      <c r="H191" s="108" t="n">
        <v>183</v>
      </c>
      <c r="I191" s="109" t="n">
        <v>0.0192</v>
      </c>
      <c r="J191" s="109" t="n">
        <v>1.5576</v>
      </c>
      <c r="K191" s="109" t="n">
        <v>-0.306</v>
      </c>
      <c r="L191" s="109" t="n">
        <v>1.1903</v>
      </c>
      <c r="M191" s="109" t="n">
        <v>-1.4431</v>
      </c>
      <c r="N191" s="108" t="n">
        <f aca="false">IF(SQRT($B$5)*$I191+SQRT(1-$B$5)*J191&lt;$C$8,1,0)</f>
        <v>0</v>
      </c>
      <c r="O191" s="108" t="n">
        <f aca="false">IF(SQRT($B$5)*$I191+SQRT(1-$B$5)*K191&lt;$C$9,1,0)</f>
        <v>0</v>
      </c>
      <c r="P191" s="108" t="n">
        <f aca="false">IF(SQRT($B$5)*$I191+SQRT(1-$B$5)*L191&lt;$C$10,1,0)</f>
        <v>0</v>
      </c>
      <c r="Q191" s="108" t="n">
        <f aca="false">IF(SQRT($B$5)*$I191+SQRT(1-$B$5)*M191&lt;$C$11,1,0)</f>
        <v>0</v>
      </c>
      <c r="R191" s="110" t="n">
        <f aca="false">N191*$D$8+O191*$D$9+P191*$D$10+Q191*$D$11</f>
        <v>0</v>
      </c>
      <c r="S191" s="108" t="n">
        <f aca="false">SUM(N191:Q191)</f>
        <v>0</v>
      </c>
    </row>
    <row r="192" customFormat="false" ht="15" hidden="false" customHeight="false" outlineLevel="0" collapsed="false">
      <c r="H192" s="108" t="n">
        <v>184</v>
      </c>
      <c r="I192" s="109" t="n">
        <v>-0.2517</v>
      </c>
      <c r="J192" s="109" t="n">
        <v>0.0888</v>
      </c>
      <c r="K192" s="109" t="n">
        <v>1.7582</v>
      </c>
      <c r="L192" s="109" t="n">
        <v>0.4716</v>
      </c>
      <c r="M192" s="109" t="n">
        <v>1.1205</v>
      </c>
      <c r="N192" s="108" t="n">
        <f aca="false">IF(SQRT($B$5)*$I192+SQRT(1-$B$5)*J192&lt;$C$8,1,0)</f>
        <v>0</v>
      </c>
      <c r="O192" s="108" t="n">
        <f aca="false">IF(SQRT($B$5)*$I192+SQRT(1-$B$5)*K192&lt;$C$9,1,0)</f>
        <v>0</v>
      </c>
      <c r="P192" s="108" t="n">
        <f aca="false">IF(SQRT($B$5)*$I192+SQRT(1-$B$5)*L192&lt;$C$10,1,0)</f>
        <v>0</v>
      </c>
      <c r="Q192" s="108" t="n">
        <f aca="false">IF(SQRT($B$5)*$I192+SQRT(1-$B$5)*M192&lt;$C$11,1,0)</f>
        <v>0</v>
      </c>
      <c r="R192" s="110" t="n">
        <f aca="false">N192*$D$8+O192*$D$9+P192*$D$10+Q192*$D$11</f>
        <v>0</v>
      </c>
      <c r="S192" s="108" t="n">
        <f aca="false">SUM(N192:Q192)</f>
        <v>0</v>
      </c>
    </row>
    <row r="193" customFormat="false" ht="15" hidden="false" customHeight="false" outlineLevel="0" collapsed="false">
      <c r="H193" s="108" t="n">
        <v>185</v>
      </c>
      <c r="I193" s="109" t="n">
        <v>-0.4179</v>
      </c>
      <c r="J193" s="109" t="n">
        <v>-0.4134</v>
      </c>
      <c r="K193" s="109" t="n">
        <v>1.2762</v>
      </c>
      <c r="L193" s="109" t="n">
        <v>1.4299</v>
      </c>
      <c r="M193" s="109" t="n">
        <v>1.2315</v>
      </c>
      <c r="N193" s="108" t="n">
        <f aca="false">IF(SQRT($B$5)*$I193+SQRT(1-$B$5)*J193&lt;$C$8,1,0)</f>
        <v>0</v>
      </c>
      <c r="O193" s="108" t="n">
        <f aca="false">IF(SQRT($B$5)*$I193+SQRT(1-$B$5)*K193&lt;$C$9,1,0)</f>
        <v>0</v>
      </c>
      <c r="P193" s="108" t="n">
        <f aca="false">IF(SQRT($B$5)*$I193+SQRT(1-$B$5)*L193&lt;$C$10,1,0)</f>
        <v>0</v>
      </c>
      <c r="Q193" s="108" t="n">
        <f aca="false">IF(SQRT($B$5)*$I193+SQRT(1-$B$5)*M193&lt;$C$11,1,0)</f>
        <v>0</v>
      </c>
      <c r="R193" s="110" t="n">
        <f aca="false">N193*$D$8+O193*$D$9+P193*$D$10+Q193*$D$11</f>
        <v>0</v>
      </c>
      <c r="S193" s="108" t="n">
        <f aca="false">SUM(N193:Q193)</f>
        <v>0</v>
      </c>
    </row>
    <row r="194" customFormat="false" ht="15" hidden="false" customHeight="false" outlineLevel="0" collapsed="false">
      <c r="H194" s="108" t="n">
        <v>186</v>
      </c>
      <c r="I194" s="109" t="n">
        <v>1.2054</v>
      </c>
      <c r="J194" s="109" t="n">
        <v>-0.5175</v>
      </c>
      <c r="K194" s="109" t="n">
        <v>2.1616</v>
      </c>
      <c r="L194" s="109" t="n">
        <v>0.177</v>
      </c>
      <c r="M194" s="109" t="n">
        <v>1.2779</v>
      </c>
      <c r="N194" s="108" t="n">
        <f aca="false">IF(SQRT($B$5)*$I194+SQRT(1-$B$5)*J194&lt;$C$8,1,0)</f>
        <v>0</v>
      </c>
      <c r="O194" s="108" t="n">
        <f aca="false">IF(SQRT($B$5)*$I194+SQRT(1-$B$5)*K194&lt;$C$9,1,0)</f>
        <v>0</v>
      </c>
      <c r="P194" s="108" t="n">
        <f aca="false">IF(SQRT($B$5)*$I194+SQRT(1-$B$5)*L194&lt;$C$10,1,0)</f>
        <v>0</v>
      </c>
      <c r="Q194" s="108" t="n">
        <f aca="false">IF(SQRT($B$5)*$I194+SQRT(1-$B$5)*M194&lt;$C$11,1,0)</f>
        <v>0</v>
      </c>
      <c r="R194" s="110" t="n">
        <f aca="false">N194*$D$8+O194*$D$9+P194*$D$10+Q194*$D$11</f>
        <v>0</v>
      </c>
      <c r="S194" s="108" t="n">
        <f aca="false">SUM(N194:Q194)</f>
        <v>0</v>
      </c>
    </row>
    <row r="195" customFormat="false" ht="15" hidden="false" customHeight="false" outlineLevel="0" collapsed="false">
      <c r="H195" s="108" t="n">
        <v>187</v>
      </c>
      <c r="I195" s="109" t="n">
        <v>0.7574</v>
      </c>
      <c r="J195" s="109" t="n">
        <v>-1.7473</v>
      </c>
      <c r="K195" s="109" t="n">
        <v>-1.9365</v>
      </c>
      <c r="L195" s="109" t="n">
        <v>-1.5949</v>
      </c>
      <c r="M195" s="109" t="n">
        <v>-0.0418</v>
      </c>
      <c r="N195" s="108" t="n">
        <f aca="false">IF(SQRT($B$5)*$I195+SQRT(1-$B$5)*J195&lt;$C$8,1,0)</f>
        <v>0</v>
      </c>
      <c r="O195" s="108" t="n">
        <f aca="false">IF(SQRT($B$5)*$I195+SQRT(1-$B$5)*K195&lt;$C$9,1,0)</f>
        <v>0</v>
      </c>
      <c r="P195" s="108" t="n">
        <f aca="false">IF(SQRT($B$5)*$I195+SQRT(1-$B$5)*L195&lt;$C$10,1,0)</f>
        <v>0</v>
      </c>
      <c r="Q195" s="108" t="n">
        <f aca="false">IF(SQRT($B$5)*$I195+SQRT(1-$B$5)*M195&lt;$C$11,1,0)</f>
        <v>0</v>
      </c>
      <c r="R195" s="110" t="n">
        <f aca="false">N195*$D$8+O195*$D$9+P195*$D$10+Q195*$D$11</f>
        <v>0</v>
      </c>
      <c r="S195" s="108" t="n">
        <f aca="false">SUM(N195:Q195)</f>
        <v>0</v>
      </c>
    </row>
    <row r="196" customFormat="false" ht="15" hidden="false" customHeight="false" outlineLevel="0" collapsed="false">
      <c r="H196" s="108" t="n">
        <v>188</v>
      </c>
      <c r="I196" s="109" t="n">
        <v>1.1247</v>
      </c>
      <c r="J196" s="109" t="n">
        <v>-0.2408</v>
      </c>
      <c r="K196" s="109" t="n">
        <v>0.8498</v>
      </c>
      <c r="L196" s="109" t="n">
        <v>-1.2289</v>
      </c>
      <c r="M196" s="109" t="n">
        <v>-0.6161</v>
      </c>
      <c r="N196" s="108" t="n">
        <f aca="false">IF(SQRT($B$5)*$I196+SQRT(1-$B$5)*J196&lt;$C$8,1,0)</f>
        <v>0</v>
      </c>
      <c r="O196" s="108" t="n">
        <f aca="false">IF(SQRT($B$5)*$I196+SQRT(1-$B$5)*K196&lt;$C$9,1,0)</f>
        <v>0</v>
      </c>
      <c r="P196" s="108" t="n">
        <f aca="false">IF(SQRT($B$5)*$I196+SQRT(1-$B$5)*L196&lt;$C$10,1,0)</f>
        <v>0</v>
      </c>
      <c r="Q196" s="108" t="n">
        <f aca="false">IF(SQRT($B$5)*$I196+SQRT(1-$B$5)*M196&lt;$C$11,1,0)</f>
        <v>0</v>
      </c>
      <c r="R196" s="110" t="n">
        <f aca="false">N196*$D$8+O196*$D$9+P196*$D$10+Q196*$D$11</f>
        <v>0</v>
      </c>
      <c r="S196" s="108" t="n">
        <f aca="false">SUM(N196:Q196)</f>
        <v>0</v>
      </c>
    </row>
    <row r="197" customFormat="false" ht="15" hidden="false" customHeight="false" outlineLevel="0" collapsed="false">
      <c r="H197" s="108" t="n">
        <v>189</v>
      </c>
      <c r="I197" s="109" t="n">
        <v>-0.8932</v>
      </c>
      <c r="J197" s="109" t="n">
        <v>0.0376</v>
      </c>
      <c r="K197" s="109" t="n">
        <v>-1.1454</v>
      </c>
      <c r="L197" s="109" t="n">
        <v>-0.0972</v>
      </c>
      <c r="M197" s="109" t="n">
        <v>0.5986</v>
      </c>
      <c r="N197" s="108" t="n">
        <f aca="false">IF(SQRT($B$5)*$I197+SQRT(1-$B$5)*J197&lt;$C$8,1,0)</f>
        <v>0</v>
      </c>
      <c r="O197" s="108" t="n">
        <f aca="false">IF(SQRT($B$5)*$I197+SQRT(1-$B$5)*K197&lt;$C$9,1,0)</f>
        <v>0</v>
      </c>
      <c r="P197" s="108" t="n">
        <f aca="false">IF(SQRT($B$5)*$I197+SQRT(1-$B$5)*L197&lt;$C$10,1,0)</f>
        <v>0</v>
      </c>
      <c r="Q197" s="108" t="n">
        <f aca="false">IF(SQRT($B$5)*$I197+SQRT(1-$B$5)*M197&lt;$C$11,1,0)</f>
        <v>0</v>
      </c>
      <c r="R197" s="110" t="n">
        <f aca="false">N197*$D$8+O197*$D$9+P197*$D$10+Q197*$D$11</f>
        <v>0</v>
      </c>
      <c r="S197" s="108" t="n">
        <f aca="false">SUM(N197:Q197)</f>
        <v>0</v>
      </c>
    </row>
    <row r="198" customFormat="false" ht="15" hidden="false" customHeight="false" outlineLevel="0" collapsed="false">
      <c r="H198" s="108" t="n">
        <v>190</v>
      </c>
      <c r="I198" s="109" t="n">
        <v>-0.4566</v>
      </c>
      <c r="J198" s="109" t="n">
        <v>-0.8892</v>
      </c>
      <c r="K198" s="109" t="n">
        <v>-0.4488</v>
      </c>
      <c r="L198" s="109" t="n">
        <v>-1.2171</v>
      </c>
      <c r="M198" s="109" t="n">
        <v>-1.0313</v>
      </c>
      <c r="N198" s="108" t="n">
        <f aca="false">IF(SQRT($B$5)*$I198+SQRT(1-$B$5)*J198&lt;$C$8,1,0)</f>
        <v>0</v>
      </c>
      <c r="O198" s="108" t="n">
        <f aca="false">IF(SQRT($B$5)*$I198+SQRT(1-$B$5)*K198&lt;$C$9,1,0)</f>
        <v>0</v>
      </c>
      <c r="P198" s="108" t="n">
        <f aca="false">IF(SQRT($B$5)*$I198+SQRT(1-$B$5)*L198&lt;$C$10,1,0)</f>
        <v>0</v>
      </c>
      <c r="Q198" s="108" t="n">
        <f aca="false">IF(SQRT($B$5)*$I198+SQRT(1-$B$5)*M198&lt;$C$11,1,0)</f>
        <v>0</v>
      </c>
      <c r="R198" s="110" t="n">
        <f aca="false">N198*$D$8+O198*$D$9+P198*$D$10+Q198*$D$11</f>
        <v>0</v>
      </c>
      <c r="S198" s="108" t="n">
        <f aca="false">SUM(N198:Q198)</f>
        <v>0</v>
      </c>
    </row>
    <row r="199" customFormat="false" ht="15" hidden="false" customHeight="false" outlineLevel="0" collapsed="false">
      <c r="H199" s="108" t="n">
        <v>191</v>
      </c>
      <c r="I199" s="109" t="n">
        <v>0.8077</v>
      </c>
      <c r="J199" s="109" t="n">
        <v>0.3446</v>
      </c>
      <c r="K199" s="109" t="n">
        <v>-1.4373</v>
      </c>
      <c r="L199" s="109" t="n">
        <v>-0.2777</v>
      </c>
      <c r="M199" s="109" t="n">
        <v>0.458</v>
      </c>
      <c r="N199" s="108" t="n">
        <f aca="false">IF(SQRT($B$5)*$I199+SQRT(1-$B$5)*J199&lt;$C$8,1,0)</f>
        <v>0</v>
      </c>
      <c r="O199" s="108" t="n">
        <f aca="false">IF(SQRT($B$5)*$I199+SQRT(1-$B$5)*K199&lt;$C$9,1,0)</f>
        <v>0</v>
      </c>
      <c r="P199" s="108" t="n">
        <f aca="false">IF(SQRT($B$5)*$I199+SQRT(1-$B$5)*L199&lt;$C$10,1,0)</f>
        <v>0</v>
      </c>
      <c r="Q199" s="108" t="n">
        <f aca="false">IF(SQRT($B$5)*$I199+SQRT(1-$B$5)*M199&lt;$C$11,1,0)</f>
        <v>0</v>
      </c>
      <c r="R199" s="110" t="n">
        <f aca="false">N199*$D$8+O199*$D$9+P199*$D$10+Q199*$D$11</f>
        <v>0</v>
      </c>
      <c r="S199" s="108" t="n">
        <f aca="false">SUM(N199:Q199)</f>
        <v>0</v>
      </c>
    </row>
    <row r="200" customFormat="false" ht="15" hidden="false" customHeight="false" outlineLevel="0" collapsed="false">
      <c r="H200" s="108" t="n">
        <v>192</v>
      </c>
      <c r="I200" s="109" t="n">
        <v>0.8067</v>
      </c>
      <c r="J200" s="109" t="n">
        <v>0.6462</v>
      </c>
      <c r="K200" s="109" t="n">
        <v>0.9867</v>
      </c>
      <c r="L200" s="109" t="n">
        <v>-0.0335</v>
      </c>
      <c r="M200" s="109" t="n">
        <v>-0.0103</v>
      </c>
      <c r="N200" s="108" t="n">
        <f aca="false">IF(SQRT($B$5)*$I200+SQRT(1-$B$5)*J200&lt;$C$8,1,0)</f>
        <v>0</v>
      </c>
      <c r="O200" s="108" t="n">
        <f aca="false">IF(SQRT($B$5)*$I200+SQRT(1-$B$5)*K200&lt;$C$9,1,0)</f>
        <v>0</v>
      </c>
      <c r="P200" s="108" t="n">
        <f aca="false">IF(SQRT($B$5)*$I200+SQRT(1-$B$5)*L200&lt;$C$10,1,0)</f>
        <v>0</v>
      </c>
      <c r="Q200" s="108" t="n">
        <f aca="false">IF(SQRT($B$5)*$I200+SQRT(1-$B$5)*M200&lt;$C$11,1,0)</f>
        <v>0</v>
      </c>
      <c r="R200" s="110" t="n">
        <f aca="false">N200*$D$8+O200*$D$9+P200*$D$10+Q200*$D$11</f>
        <v>0</v>
      </c>
      <c r="S200" s="108" t="n">
        <f aca="false">SUM(N200:Q200)</f>
        <v>0</v>
      </c>
    </row>
    <row r="201" customFormat="false" ht="15" hidden="false" customHeight="false" outlineLevel="0" collapsed="false">
      <c r="H201" s="108" t="n">
        <v>193</v>
      </c>
      <c r="I201" s="109" t="n">
        <v>-0.2403</v>
      </c>
      <c r="J201" s="109" t="n">
        <v>1.1056</v>
      </c>
      <c r="K201" s="109" t="n">
        <v>0.8644</v>
      </c>
      <c r="L201" s="109" t="n">
        <v>1.792</v>
      </c>
      <c r="M201" s="109" t="n">
        <v>1.1292</v>
      </c>
      <c r="N201" s="108" t="n">
        <f aca="false">IF(SQRT($B$5)*$I201+SQRT(1-$B$5)*J201&lt;$C$8,1,0)</f>
        <v>0</v>
      </c>
      <c r="O201" s="108" t="n">
        <f aca="false">IF(SQRT($B$5)*$I201+SQRT(1-$B$5)*K201&lt;$C$9,1,0)</f>
        <v>0</v>
      </c>
      <c r="P201" s="108" t="n">
        <f aca="false">IF(SQRT($B$5)*$I201+SQRT(1-$B$5)*L201&lt;$C$10,1,0)</f>
        <v>0</v>
      </c>
      <c r="Q201" s="108" t="n">
        <f aca="false">IF(SQRT($B$5)*$I201+SQRT(1-$B$5)*M201&lt;$C$11,1,0)</f>
        <v>0</v>
      </c>
      <c r="R201" s="110" t="n">
        <f aca="false">N201*$D$8+O201*$D$9+P201*$D$10+Q201*$D$11</f>
        <v>0</v>
      </c>
      <c r="S201" s="108" t="n">
        <f aca="false">SUM(N201:Q201)</f>
        <v>0</v>
      </c>
    </row>
    <row r="202" customFormat="false" ht="15" hidden="false" customHeight="false" outlineLevel="0" collapsed="false">
      <c r="H202" s="108" t="n">
        <v>194</v>
      </c>
      <c r="I202" s="109" t="n">
        <v>-0.805</v>
      </c>
      <c r="J202" s="109" t="n">
        <v>-1.4704</v>
      </c>
      <c r="K202" s="109" t="n">
        <v>-1.387</v>
      </c>
      <c r="L202" s="109" t="n">
        <v>-0.8902</v>
      </c>
      <c r="M202" s="109" t="n">
        <v>0.6221</v>
      </c>
      <c r="N202" s="108" t="n">
        <f aca="false">IF(SQRT($B$5)*$I202+SQRT(1-$B$5)*J202&lt;$C$8,1,0)</f>
        <v>0</v>
      </c>
      <c r="O202" s="108" t="n">
        <f aca="false">IF(SQRT($B$5)*$I202+SQRT(1-$B$5)*K202&lt;$C$9,1,0)</f>
        <v>0</v>
      </c>
      <c r="P202" s="108" t="n">
        <f aca="false">IF(SQRT($B$5)*$I202+SQRT(1-$B$5)*L202&lt;$C$10,1,0)</f>
        <v>0</v>
      </c>
      <c r="Q202" s="108" t="n">
        <f aca="false">IF(SQRT($B$5)*$I202+SQRT(1-$B$5)*M202&lt;$C$11,1,0)</f>
        <v>0</v>
      </c>
      <c r="R202" s="110" t="n">
        <f aca="false">N202*$D$8+O202*$D$9+P202*$D$10+Q202*$D$11</f>
        <v>0</v>
      </c>
      <c r="S202" s="108" t="n">
        <f aca="false">SUM(N202:Q202)</f>
        <v>0</v>
      </c>
    </row>
    <row r="203" customFormat="false" ht="15" hidden="false" customHeight="false" outlineLevel="0" collapsed="false">
      <c r="H203" s="108" t="n">
        <v>195</v>
      </c>
      <c r="I203" s="109" t="n">
        <v>-1.3989</v>
      </c>
      <c r="J203" s="109" t="n">
        <v>-2.0276</v>
      </c>
      <c r="K203" s="109" t="n">
        <v>-0.1802</v>
      </c>
      <c r="L203" s="109" t="n">
        <v>0.8103</v>
      </c>
      <c r="M203" s="109" t="n">
        <v>0.7784</v>
      </c>
      <c r="N203" s="108" t="n">
        <f aca="false">IF(SQRT($B$5)*$I203+SQRT(1-$B$5)*J203&lt;$C$8,1,0)</f>
        <v>1</v>
      </c>
      <c r="O203" s="108" t="n">
        <f aca="false">IF(SQRT($B$5)*$I203+SQRT(1-$B$5)*K203&lt;$C$9,1,0)</f>
        <v>0</v>
      </c>
      <c r="P203" s="108" t="n">
        <f aca="false">IF(SQRT($B$5)*$I203+SQRT(1-$B$5)*L203&lt;$C$10,1,0)</f>
        <v>0</v>
      </c>
      <c r="Q203" s="108" t="n">
        <f aca="false">IF(SQRT($B$5)*$I203+SQRT(1-$B$5)*M203&lt;$C$11,1,0)</f>
        <v>0</v>
      </c>
      <c r="R203" s="110" t="n">
        <f aca="false">N203*$D$8+O203*$D$9+P203*$D$10+Q203*$D$11</f>
        <v>20</v>
      </c>
      <c r="S203" s="108" t="n">
        <f aca="false">SUM(N203:Q203)</f>
        <v>1</v>
      </c>
    </row>
    <row r="204" customFormat="false" ht="15" hidden="false" customHeight="false" outlineLevel="0" collapsed="false">
      <c r="H204" s="108" t="n">
        <v>196</v>
      </c>
      <c r="I204" s="109" t="n">
        <v>1.6697</v>
      </c>
      <c r="J204" s="109" t="n">
        <v>-0.0408</v>
      </c>
      <c r="K204" s="109" t="n">
        <v>-0.5677</v>
      </c>
      <c r="L204" s="109" t="n">
        <v>-0.3149</v>
      </c>
      <c r="M204" s="109" t="n">
        <v>-1.351</v>
      </c>
      <c r="N204" s="108" t="n">
        <f aca="false">IF(SQRT($B$5)*$I204+SQRT(1-$B$5)*J204&lt;$C$8,1,0)</f>
        <v>0</v>
      </c>
      <c r="O204" s="108" t="n">
        <f aca="false">IF(SQRT($B$5)*$I204+SQRT(1-$B$5)*K204&lt;$C$9,1,0)</f>
        <v>0</v>
      </c>
      <c r="P204" s="108" t="n">
        <f aca="false">IF(SQRT($B$5)*$I204+SQRT(1-$B$5)*L204&lt;$C$10,1,0)</f>
        <v>0</v>
      </c>
      <c r="Q204" s="108" t="n">
        <f aca="false">IF(SQRT($B$5)*$I204+SQRT(1-$B$5)*M204&lt;$C$11,1,0)</f>
        <v>0</v>
      </c>
      <c r="R204" s="110" t="n">
        <f aca="false">N204*$D$8+O204*$D$9+P204*$D$10+Q204*$D$11</f>
        <v>0</v>
      </c>
      <c r="S204" s="108" t="n">
        <f aca="false">SUM(N204:Q204)</f>
        <v>0</v>
      </c>
    </row>
    <row r="205" customFormat="false" ht="15" hidden="false" customHeight="false" outlineLevel="0" collapsed="false">
      <c r="H205" s="108" t="n">
        <v>197</v>
      </c>
      <c r="I205" s="109" t="n">
        <v>-0.6871</v>
      </c>
      <c r="J205" s="109" t="n">
        <v>1.2713</v>
      </c>
      <c r="K205" s="109" t="n">
        <v>2.0871</v>
      </c>
      <c r="L205" s="109" t="n">
        <v>1.2559</v>
      </c>
      <c r="M205" s="109" t="n">
        <v>0.278</v>
      </c>
      <c r="N205" s="108" t="n">
        <f aca="false">IF(SQRT($B$5)*$I205+SQRT(1-$B$5)*J205&lt;$C$8,1,0)</f>
        <v>0</v>
      </c>
      <c r="O205" s="108" t="n">
        <f aca="false">IF(SQRT($B$5)*$I205+SQRT(1-$B$5)*K205&lt;$C$9,1,0)</f>
        <v>0</v>
      </c>
      <c r="P205" s="108" t="n">
        <f aca="false">IF(SQRT($B$5)*$I205+SQRT(1-$B$5)*L205&lt;$C$10,1,0)</f>
        <v>0</v>
      </c>
      <c r="Q205" s="108" t="n">
        <f aca="false">IF(SQRT($B$5)*$I205+SQRT(1-$B$5)*M205&lt;$C$11,1,0)</f>
        <v>0</v>
      </c>
      <c r="R205" s="110" t="n">
        <f aca="false">N205*$D$8+O205*$D$9+P205*$D$10+Q205*$D$11</f>
        <v>0</v>
      </c>
      <c r="S205" s="108" t="n">
        <f aca="false">SUM(N205:Q205)</f>
        <v>0</v>
      </c>
    </row>
    <row r="206" customFormat="false" ht="15" hidden="false" customHeight="false" outlineLevel="0" collapsed="false">
      <c r="H206" s="108" t="n">
        <v>198</v>
      </c>
      <c r="I206" s="109" t="n">
        <v>-0.2637</v>
      </c>
      <c r="J206" s="109" t="n">
        <v>0.2237</v>
      </c>
      <c r="K206" s="109" t="n">
        <v>-1.916</v>
      </c>
      <c r="L206" s="109" t="n">
        <v>0.5536</v>
      </c>
      <c r="M206" s="109" t="n">
        <v>0.7603</v>
      </c>
      <c r="N206" s="108" t="n">
        <f aca="false">IF(SQRT($B$5)*$I206+SQRT(1-$B$5)*J206&lt;$C$8,1,0)</f>
        <v>0</v>
      </c>
      <c r="O206" s="108" t="n">
        <f aca="false">IF(SQRT($B$5)*$I206+SQRT(1-$B$5)*K206&lt;$C$9,1,0)</f>
        <v>0</v>
      </c>
      <c r="P206" s="108" t="n">
        <f aca="false">IF(SQRT($B$5)*$I206+SQRT(1-$B$5)*L206&lt;$C$10,1,0)</f>
        <v>0</v>
      </c>
      <c r="Q206" s="108" t="n">
        <f aca="false">IF(SQRT($B$5)*$I206+SQRT(1-$B$5)*M206&lt;$C$11,1,0)</f>
        <v>0</v>
      </c>
      <c r="R206" s="110" t="n">
        <f aca="false">N206*$D$8+O206*$D$9+P206*$D$10+Q206*$D$11</f>
        <v>0</v>
      </c>
      <c r="S206" s="108" t="n">
        <f aca="false">SUM(N206:Q206)</f>
        <v>0</v>
      </c>
    </row>
    <row r="207" customFormat="false" ht="15" hidden="false" customHeight="false" outlineLevel="0" collapsed="false">
      <c r="H207" s="108" t="n">
        <v>199</v>
      </c>
      <c r="I207" s="109" t="n">
        <v>-0.1605</v>
      </c>
      <c r="J207" s="109" t="n">
        <v>-0.0071</v>
      </c>
      <c r="K207" s="109" t="n">
        <v>-1.7289</v>
      </c>
      <c r="L207" s="109" t="n">
        <v>0.76</v>
      </c>
      <c r="M207" s="109" t="n">
        <v>0.7613</v>
      </c>
      <c r="N207" s="108" t="n">
        <f aca="false">IF(SQRT($B$5)*$I207+SQRT(1-$B$5)*J207&lt;$C$8,1,0)</f>
        <v>0</v>
      </c>
      <c r="O207" s="108" t="n">
        <f aca="false">IF(SQRT($B$5)*$I207+SQRT(1-$B$5)*K207&lt;$C$9,1,0)</f>
        <v>0</v>
      </c>
      <c r="P207" s="108" t="n">
        <f aca="false">IF(SQRT($B$5)*$I207+SQRT(1-$B$5)*L207&lt;$C$10,1,0)</f>
        <v>0</v>
      </c>
      <c r="Q207" s="108" t="n">
        <f aca="false">IF(SQRT($B$5)*$I207+SQRT(1-$B$5)*M207&lt;$C$11,1,0)</f>
        <v>0</v>
      </c>
      <c r="R207" s="110" t="n">
        <f aca="false">N207*$D$8+O207*$D$9+P207*$D$10+Q207*$D$11</f>
        <v>0</v>
      </c>
      <c r="S207" s="108" t="n">
        <f aca="false">SUM(N207:Q207)</f>
        <v>0</v>
      </c>
    </row>
    <row r="208" customFormat="false" ht="15" hidden="false" customHeight="false" outlineLevel="0" collapsed="false">
      <c r="H208" s="108" t="n">
        <v>200</v>
      </c>
      <c r="I208" s="109" t="n">
        <v>-2.8039</v>
      </c>
      <c r="J208" s="109" t="n">
        <v>-0.6144</v>
      </c>
      <c r="K208" s="109" t="n">
        <v>0.3161</v>
      </c>
      <c r="L208" s="109" t="n">
        <v>1.6434</v>
      </c>
      <c r="M208" s="109" t="n">
        <v>-0.8971</v>
      </c>
      <c r="N208" s="108" t="n">
        <f aca="false">IF(SQRT($B$5)*$I208+SQRT(1-$B$5)*J208&lt;$C$8,1,0)</f>
        <v>0</v>
      </c>
      <c r="O208" s="108" t="n">
        <f aca="false">IF(SQRT($B$5)*$I208+SQRT(1-$B$5)*K208&lt;$C$9,1,0)</f>
        <v>0</v>
      </c>
      <c r="P208" s="108" t="n">
        <f aca="false">IF(SQRT($B$5)*$I208+SQRT(1-$B$5)*L208&lt;$C$10,1,0)</f>
        <v>0</v>
      </c>
      <c r="Q208" s="108" t="n">
        <f aca="false">IF(SQRT($B$5)*$I208+SQRT(1-$B$5)*M208&lt;$C$11,1,0)</f>
        <v>1</v>
      </c>
      <c r="R208" s="110" t="n">
        <f aca="false">N208*$D$8+O208*$D$9+P208*$D$10+Q208*$D$11</f>
        <v>17.5</v>
      </c>
      <c r="S208" s="108" t="n">
        <f aca="false">SUM(N208:Q208)</f>
        <v>1</v>
      </c>
    </row>
    <row r="209" customFormat="false" ht="15" hidden="false" customHeight="false" outlineLevel="0" collapsed="false">
      <c r="H209" s="108" t="n">
        <v>201</v>
      </c>
      <c r="I209" s="109" t="n">
        <v>-0.0698</v>
      </c>
      <c r="J209" s="109" t="n">
        <v>1.4434</v>
      </c>
      <c r="K209" s="109" t="n">
        <v>0.446</v>
      </c>
      <c r="L209" s="109" t="n">
        <v>-0.2485</v>
      </c>
      <c r="M209" s="109" t="n">
        <v>-0.4735</v>
      </c>
      <c r="N209" s="108" t="n">
        <f aca="false">IF(SQRT($B$5)*$I209+SQRT(1-$B$5)*J209&lt;$C$8,1,0)</f>
        <v>0</v>
      </c>
      <c r="O209" s="108" t="n">
        <f aca="false">IF(SQRT($B$5)*$I209+SQRT(1-$B$5)*K209&lt;$C$9,1,0)</f>
        <v>0</v>
      </c>
      <c r="P209" s="108" t="n">
        <f aca="false">IF(SQRT($B$5)*$I209+SQRT(1-$B$5)*L209&lt;$C$10,1,0)</f>
        <v>0</v>
      </c>
      <c r="Q209" s="108" t="n">
        <f aca="false">IF(SQRT($B$5)*$I209+SQRT(1-$B$5)*M209&lt;$C$11,1,0)</f>
        <v>0</v>
      </c>
      <c r="R209" s="110" t="n">
        <f aca="false">N209*$D$8+O209*$D$9+P209*$D$10+Q209*$D$11</f>
        <v>0</v>
      </c>
      <c r="S209" s="108" t="n">
        <f aca="false">SUM(N209:Q209)</f>
        <v>0</v>
      </c>
    </row>
    <row r="210" customFormat="false" ht="15" hidden="false" customHeight="false" outlineLevel="0" collapsed="false">
      <c r="H210" s="108" t="n">
        <v>202</v>
      </c>
      <c r="I210" s="109" t="n">
        <v>0.0055</v>
      </c>
      <c r="J210" s="109" t="n">
        <v>-0.824</v>
      </c>
      <c r="K210" s="109" t="n">
        <v>0.9945</v>
      </c>
      <c r="L210" s="109" t="n">
        <v>-0.891</v>
      </c>
      <c r="M210" s="109" t="n">
        <v>0.5521</v>
      </c>
      <c r="N210" s="108" t="n">
        <f aca="false">IF(SQRT($B$5)*$I210+SQRT(1-$B$5)*J210&lt;$C$8,1,0)</f>
        <v>0</v>
      </c>
      <c r="O210" s="108" t="n">
        <f aca="false">IF(SQRT($B$5)*$I210+SQRT(1-$B$5)*K210&lt;$C$9,1,0)</f>
        <v>0</v>
      </c>
      <c r="P210" s="108" t="n">
        <f aca="false">IF(SQRT($B$5)*$I210+SQRT(1-$B$5)*L210&lt;$C$10,1,0)</f>
        <v>0</v>
      </c>
      <c r="Q210" s="108" t="n">
        <f aca="false">IF(SQRT($B$5)*$I210+SQRT(1-$B$5)*M210&lt;$C$11,1,0)</f>
        <v>0</v>
      </c>
      <c r="R210" s="110" t="n">
        <f aca="false">N210*$D$8+O210*$D$9+P210*$D$10+Q210*$D$11</f>
        <v>0</v>
      </c>
      <c r="S210" s="108" t="n">
        <f aca="false">SUM(N210:Q210)</f>
        <v>0</v>
      </c>
    </row>
    <row r="211" customFormat="false" ht="15" hidden="false" customHeight="false" outlineLevel="0" collapsed="false">
      <c r="H211" s="108" t="n">
        <v>203</v>
      </c>
      <c r="I211" s="109" t="n">
        <v>0.9262</v>
      </c>
      <c r="J211" s="109" t="n">
        <v>1.2097</v>
      </c>
      <c r="K211" s="109" t="n">
        <v>0.1312</v>
      </c>
      <c r="L211" s="109" t="n">
        <v>0.0431</v>
      </c>
      <c r="M211" s="109" t="n">
        <v>0.3738</v>
      </c>
      <c r="N211" s="108" t="n">
        <f aca="false">IF(SQRT($B$5)*$I211+SQRT(1-$B$5)*J211&lt;$C$8,1,0)</f>
        <v>0</v>
      </c>
      <c r="O211" s="108" t="n">
        <f aca="false">IF(SQRT($B$5)*$I211+SQRT(1-$B$5)*K211&lt;$C$9,1,0)</f>
        <v>0</v>
      </c>
      <c r="P211" s="108" t="n">
        <f aca="false">IF(SQRT($B$5)*$I211+SQRT(1-$B$5)*L211&lt;$C$10,1,0)</f>
        <v>0</v>
      </c>
      <c r="Q211" s="108" t="n">
        <f aca="false">IF(SQRT($B$5)*$I211+SQRT(1-$B$5)*M211&lt;$C$11,1,0)</f>
        <v>0</v>
      </c>
      <c r="R211" s="110" t="n">
        <f aca="false">N211*$D$8+O211*$D$9+P211*$D$10+Q211*$D$11</f>
        <v>0</v>
      </c>
      <c r="S211" s="108" t="n">
        <f aca="false">SUM(N211:Q211)</f>
        <v>0</v>
      </c>
    </row>
    <row r="212" customFormat="false" ht="15" hidden="false" customHeight="false" outlineLevel="0" collapsed="false">
      <c r="H212" s="108" t="n">
        <v>204</v>
      </c>
      <c r="I212" s="109" t="n">
        <v>0.1379</v>
      </c>
      <c r="J212" s="109" t="n">
        <v>1.1593</v>
      </c>
      <c r="K212" s="109" t="n">
        <v>-0.0395</v>
      </c>
      <c r="L212" s="109" t="n">
        <v>2.0018</v>
      </c>
      <c r="M212" s="109" t="n">
        <v>2.8786</v>
      </c>
      <c r="N212" s="108" t="n">
        <f aca="false">IF(SQRT($B$5)*$I212+SQRT(1-$B$5)*J212&lt;$C$8,1,0)</f>
        <v>0</v>
      </c>
      <c r="O212" s="108" t="n">
        <f aca="false">IF(SQRT($B$5)*$I212+SQRT(1-$B$5)*K212&lt;$C$9,1,0)</f>
        <v>0</v>
      </c>
      <c r="P212" s="108" t="n">
        <f aca="false">IF(SQRT($B$5)*$I212+SQRT(1-$B$5)*L212&lt;$C$10,1,0)</f>
        <v>0</v>
      </c>
      <c r="Q212" s="108" t="n">
        <f aca="false">IF(SQRT($B$5)*$I212+SQRT(1-$B$5)*M212&lt;$C$11,1,0)</f>
        <v>0</v>
      </c>
      <c r="R212" s="110" t="n">
        <f aca="false">N212*$D$8+O212*$D$9+P212*$D$10+Q212*$D$11</f>
        <v>0</v>
      </c>
      <c r="S212" s="108" t="n">
        <f aca="false">SUM(N212:Q212)</f>
        <v>0</v>
      </c>
    </row>
    <row r="213" customFormat="false" ht="15" hidden="false" customHeight="false" outlineLevel="0" collapsed="false">
      <c r="H213" s="108" t="n">
        <v>205</v>
      </c>
      <c r="I213" s="109" t="n">
        <v>-0.5757</v>
      </c>
      <c r="J213" s="109" t="n">
        <v>0.4801</v>
      </c>
      <c r="K213" s="109" t="n">
        <v>-1.0873</v>
      </c>
      <c r="L213" s="109" t="n">
        <v>0.8263</v>
      </c>
      <c r="M213" s="109" t="n">
        <v>0.4884</v>
      </c>
      <c r="N213" s="108" t="n">
        <f aca="false">IF(SQRT($B$5)*$I213+SQRT(1-$B$5)*J213&lt;$C$8,1,0)</f>
        <v>0</v>
      </c>
      <c r="O213" s="108" t="n">
        <f aca="false">IF(SQRT($B$5)*$I213+SQRT(1-$B$5)*K213&lt;$C$9,1,0)</f>
        <v>0</v>
      </c>
      <c r="P213" s="108" t="n">
        <f aca="false">IF(SQRT($B$5)*$I213+SQRT(1-$B$5)*L213&lt;$C$10,1,0)</f>
        <v>0</v>
      </c>
      <c r="Q213" s="108" t="n">
        <f aca="false">IF(SQRT($B$5)*$I213+SQRT(1-$B$5)*M213&lt;$C$11,1,0)</f>
        <v>0</v>
      </c>
      <c r="R213" s="110" t="n">
        <f aca="false">N213*$D$8+O213*$D$9+P213*$D$10+Q213*$D$11</f>
        <v>0</v>
      </c>
      <c r="S213" s="108" t="n">
        <f aca="false">SUM(N213:Q213)</f>
        <v>0</v>
      </c>
    </row>
    <row r="214" customFormat="false" ht="15" hidden="false" customHeight="false" outlineLevel="0" collapsed="false">
      <c r="H214" s="108" t="n">
        <v>206</v>
      </c>
      <c r="I214" s="109" t="n">
        <v>-0.1465</v>
      </c>
      <c r="J214" s="109" t="n">
        <v>-0.9804</v>
      </c>
      <c r="K214" s="109" t="n">
        <v>0.0931</v>
      </c>
      <c r="L214" s="109" t="n">
        <v>2.0825</v>
      </c>
      <c r="M214" s="109" t="n">
        <v>1.6764</v>
      </c>
      <c r="N214" s="108" t="n">
        <f aca="false">IF(SQRT($B$5)*$I214+SQRT(1-$B$5)*J214&lt;$C$8,1,0)</f>
        <v>0</v>
      </c>
      <c r="O214" s="108" t="n">
        <f aca="false">IF(SQRT($B$5)*$I214+SQRT(1-$B$5)*K214&lt;$C$9,1,0)</f>
        <v>0</v>
      </c>
      <c r="P214" s="108" t="n">
        <f aca="false">IF(SQRT($B$5)*$I214+SQRT(1-$B$5)*L214&lt;$C$10,1,0)</f>
        <v>0</v>
      </c>
      <c r="Q214" s="108" t="n">
        <f aca="false">IF(SQRT($B$5)*$I214+SQRT(1-$B$5)*M214&lt;$C$11,1,0)</f>
        <v>0</v>
      </c>
      <c r="R214" s="110" t="n">
        <f aca="false">N214*$D$8+O214*$D$9+P214*$D$10+Q214*$D$11</f>
        <v>0</v>
      </c>
      <c r="S214" s="108" t="n">
        <f aca="false">SUM(N214:Q214)</f>
        <v>0</v>
      </c>
    </row>
    <row r="215" customFormat="false" ht="15" hidden="false" customHeight="false" outlineLevel="0" collapsed="false">
      <c r="H215" s="108" t="n">
        <v>207</v>
      </c>
      <c r="I215" s="109" t="n">
        <v>0.4491</v>
      </c>
      <c r="J215" s="109" t="n">
        <v>-0.5582</v>
      </c>
      <c r="K215" s="109" t="n">
        <v>0.0334</v>
      </c>
      <c r="L215" s="109" t="n">
        <v>-0.7479</v>
      </c>
      <c r="M215" s="109" t="n">
        <v>-1.304</v>
      </c>
      <c r="N215" s="108" t="n">
        <f aca="false">IF(SQRT($B$5)*$I215+SQRT(1-$B$5)*J215&lt;$C$8,1,0)</f>
        <v>0</v>
      </c>
      <c r="O215" s="108" t="n">
        <f aca="false">IF(SQRT($B$5)*$I215+SQRT(1-$B$5)*K215&lt;$C$9,1,0)</f>
        <v>0</v>
      </c>
      <c r="P215" s="108" t="n">
        <f aca="false">IF(SQRT($B$5)*$I215+SQRT(1-$B$5)*L215&lt;$C$10,1,0)</f>
        <v>0</v>
      </c>
      <c r="Q215" s="108" t="n">
        <f aca="false">IF(SQRT($B$5)*$I215+SQRT(1-$B$5)*M215&lt;$C$11,1,0)</f>
        <v>0</v>
      </c>
      <c r="R215" s="110" t="n">
        <f aca="false">N215*$D$8+O215*$D$9+P215*$D$10+Q215*$D$11</f>
        <v>0</v>
      </c>
      <c r="S215" s="108" t="n">
        <f aca="false">SUM(N215:Q215)</f>
        <v>0</v>
      </c>
    </row>
    <row r="216" customFormat="false" ht="15" hidden="false" customHeight="false" outlineLevel="0" collapsed="false">
      <c r="H216" s="108" t="n">
        <v>208</v>
      </c>
      <c r="I216" s="109" t="n">
        <v>-0.9047</v>
      </c>
      <c r="J216" s="109" t="n">
        <v>0.6596</v>
      </c>
      <c r="K216" s="109" t="n">
        <v>0.3534</v>
      </c>
      <c r="L216" s="109" t="n">
        <v>0.2229</v>
      </c>
      <c r="M216" s="109" t="n">
        <v>-1.0662</v>
      </c>
      <c r="N216" s="108" t="n">
        <f aca="false">IF(SQRT($B$5)*$I216+SQRT(1-$B$5)*J216&lt;$C$8,1,0)</f>
        <v>0</v>
      </c>
      <c r="O216" s="108" t="n">
        <f aca="false">IF(SQRT($B$5)*$I216+SQRT(1-$B$5)*K216&lt;$C$9,1,0)</f>
        <v>0</v>
      </c>
      <c r="P216" s="108" t="n">
        <f aca="false">IF(SQRT($B$5)*$I216+SQRT(1-$B$5)*L216&lt;$C$10,1,0)</f>
        <v>0</v>
      </c>
      <c r="Q216" s="108" t="n">
        <f aca="false">IF(SQRT($B$5)*$I216+SQRT(1-$B$5)*M216&lt;$C$11,1,0)</f>
        <v>0</v>
      </c>
      <c r="R216" s="110" t="n">
        <f aca="false">N216*$D$8+O216*$D$9+P216*$D$10+Q216*$D$11</f>
        <v>0</v>
      </c>
      <c r="S216" s="108" t="n">
        <f aca="false">SUM(N216:Q216)</f>
        <v>0</v>
      </c>
    </row>
    <row r="217" customFormat="false" ht="15" hidden="false" customHeight="false" outlineLevel="0" collapsed="false">
      <c r="H217" s="108" t="n">
        <v>209</v>
      </c>
      <c r="I217" s="109" t="n">
        <v>-1.3766</v>
      </c>
      <c r="J217" s="109" t="n">
        <v>1.0545</v>
      </c>
      <c r="K217" s="109" t="n">
        <v>-0.3244</v>
      </c>
      <c r="L217" s="109" t="n">
        <v>1.2292</v>
      </c>
      <c r="M217" s="109" t="n">
        <v>-0.7127</v>
      </c>
      <c r="N217" s="108" t="n">
        <f aca="false">IF(SQRT($B$5)*$I217+SQRT(1-$B$5)*J217&lt;$C$8,1,0)</f>
        <v>0</v>
      </c>
      <c r="O217" s="108" t="n">
        <f aca="false">IF(SQRT($B$5)*$I217+SQRT(1-$B$5)*K217&lt;$C$9,1,0)</f>
        <v>0</v>
      </c>
      <c r="P217" s="108" t="n">
        <f aca="false">IF(SQRT($B$5)*$I217+SQRT(1-$B$5)*L217&lt;$C$10,1,0)</f>
        <v>0</v>
      </c>
      <c r="Q217" s="108" t="n">
        <f aca="false">IF(SQRT($B$5)*$I217+SQRT(1-$B$5)*M217&lt;$C$11,1,0)</f>
        <v>0</v>
      </c>
      <c r="R217" s="110" t="n">
        <f aca="false">N217*$D$8+O217*$D$9+P217*$D$10+Q217*$D$11</f>
        <v>0</v>
      </c>
      <c r="S217" s="108" t="n">
        <f aca="false">SUM(N217:Q217)</f>
        <v>0</v>
      </c>
    </row>
    <row r="218" customFormat="false" ht="15" hidden="false" customHeight="false" outlineLevel="0" collapsed="false">
      <c r="H218" s="108" t="n">
        <v>210</v>
      </c>
      <c r="I218" s="109" t="n">
        <v>1.0171</v>
      </c>
      <c r="J218" s="109" t="n">
        <v>0.2774</v>
      </c>
      <c r="K218" s="109" t="n">
        <v>-0.401</v>
      </c>
      <c r="L218" s="109" t="n">
        <v>-0.397</v>
      </c>
      <c r="M218" s="109" t="n">
        <v>1.9622</v>
      </c>
      <c r="N218" s="108" t="n">
        <f aca="false">IF(SQRT($B$5)*$I218+SQRT(1-$B$5)*J218&lt;$C$8,1,0)</f>
        <v>0</v>
      </c>
      <c r="O218" s="108" t="n">
        <f aca="false">IF(SQRT($B$5)*$I218+SQRT(1-$B$5)*K218&lt;$C$9,1,0)</f>
        <v>0</v>
      </c>
      <c r="P218" s="108" t="n">
        <f aca="false">IF(SQRT($B$5)*$I218+SQRT(1-$B$5)*L218&lt;$C$10,1,0)</f>
        <v>0</v>
      </c>
      <c r="Q218" s="108" t="n">
        <f aca="false">IF(SQRT($B$5)*$I218+SQRT(1-$B$5)*M218&lt;$C$11,1,0)</f>
        <v>0</v>
      </c>
      <c r="R218" s="110" t="n">
        <f aca="false">N218*$D$8+O218*$D$9+P218*$D$10+Q218*$D$11</f>
        <v>0</v>
      </c>
      <c r="S218" s="108" t="n">
        <f aca="false">SUM(N218:Q218)</f>
        <v>0</v>
      </c>
    </row>
    <row r="219" customFormat="false" ht="15" hidden="false" customHeight="false" outlineLevel="0" collapsed="false">
      <c r="H219" s="108" t="n">
        <v>211</v>
      </c>
      <c r="I219" s="109" t="n">
        <v>0.9691</v>
      </c>
      <c r="J219" s="109" t="n">
        <v>-0.2294</v>
      </c>
      <c r="K219" s="109" t="n">
        <v>0.204</v>
      </c>
      <c r="L219" s="109" t="n">
        <v>-1.5251</v>
      </c>
      <c r="M219" s="109" t="n">
        <v>1.7637</v>
      </c>
      <c r="N219" s="108" t="n">
        <f aca="false">IF(SQRT($B$5)*$I219+SQRT(1-$B$5)*J219&lt;$C$8,1,0)</f>
        <v>0</v>
      </c>
      <c r="O219" s="108" t="n">
        <f aca="false">IF(SQRT($B$5)*$I219+SQRT(1-$B$5)*K219&lt;$C$9,1,0)</f>
        <v>0</v>
      </c>
      <c r="P219" s="108" t="n">
        <f aca="false">IF(SQRT($B$5)*$I219+SQRT(1-$B$5)*L219&lt;$C$10,1,0)</f>
        <v>0</v>
      </c>
      <c r="Q219" s="108" t="n">
        <f aca="false">IF(SQRT($B$5)*$I219+SQRT(1-$B$5)*M219&lt;$C$11,1,0)</f>
        <v>0</v>
      </c>
      <c r="R219" s="110" t="n">
        <f aca="false">N219*$D$8+O219*$D$9+P219*$D$10+Q219*$D$11</f>
        <v>0</v>
      </c>
      <c r="S219" s="108" t="n">
        <f aca="false">SUM(N219:Q219)</f>
        <v>0</v>
      </c>
    </row>
    <row r="220" customFormat="false" ht="15" hidden="false" customHeight="false" outlineLevel="0" collapsed="false">
      <c r="H220" s="108" t="n">
        <v>212</v>
      </c>
      <c r="I220" s="109" t="n">
        <v>1.4387</v>
      </c>
      <c r="J220" s="109" t="n">
        <v>-0.3733</v>
      </c>
      <c r="K220" s="109" t="n">
        <v>0.495</v>
      </c>
      <c r="L220" s="109" t="n">
        <v>-2.7437</v>
      </c>
      <c r="M220" s="109" t="n">
        <v>1.0129</v>
      </c>
      <c r="N220" s="108" t="n">
        <f aca="false">IF(SQRT($B$5)*$I220+SQRT(1-$B$5)*J220&lt;$C$8,1,0)</f>
        <v>0</v>
      </c>
      <c r="O220" s="108" t="n">
        <f aca="false">IF(SQRT($B$5)*$I220+SQRT(1-$B$5)*K220&lt;$C$9,1,0)</f>
        <v>0</v>
      </c>
      <c r="P220" s="108" t="n">
        <f aca="false">IF(SQRT($B$5)*$I220+SQRT(1-$B$5)*L220&lt;$C$10,1,0)</f>
        <v>1</v>
      </c>
      <c r="Q220" s="108" t="n">
        <f aca="false">IF(SQRT($B$5)*$I220+SQRT(1-$B$5)*M220&lt;$C$11,1,0)</f>
        <v>0</v>
      </c>
      <c r="R220" s="110" t="n">
        <f aca="false">N220*$D$8+O220*$D$9+P220*$D$10+Q220*$D$11</f>
        <v>14</v>
      </c>
      <c r="S220" s="108" t="n">
        <f aca="false">SUM(N220:Q220)</f>
        <v>1</v>
      </c>
    </row>
    <row r="221" customFormat="false" ht="15" hidden="false" customHeight="false" outlineLevel="0" collapsed="false">
      <c r="H221" s="108" t="n">
        <v>213</v>
      </c>
      <c r="I221" s="109" t="n">
        <v>0.5072</v>
      </c>
      <c r="J221" s="109" t="n">
        <v>0.2958</v>
      </c>
      <c r="K221" s="109" t="n">
        <v>0.8617</v>
      </c>
      <c r="L221" s="109" t="n">
        <v>0.3297</v>
      </c>
      <c r="M221" s="109" t="n">
        <v>-0.9541</v>
      </c>
      <c r="N221" s="108" t="n">
        <f aca="false">IF(SQRT($B$5)*$I221+SQRT(1-$B$5)*J221&lt;$C$8,1,0)</f>
        <v>0</v>
      </c>
      <c r="O221" s="108" t="n">
        <f aca="false">IF(SQRT($B$5)*$I221+SQRT(1-$B$5)*K221&lt;$C$9,1,0)</f>
        <v>0</v>
      </c>
      <c r="P221" s="108" t="n">
        <f aca="false">IF(SQRT($B$5)*$I221+SQRT(1-$B$5)*L221&lt;$C$10,1,0)</f>
        <v>0</v>
      </c>
      <c r="Q221" s="108" t="n">
        <f aca="false">IF(SQRT($B$5)*$I221+SQRT(1-$B$5)*M221&lt;$C$11,1,0)</f>
        <v>0</v>
      </c>
      <c r="R221" s="110" t="n">
        <f aca="false">N221*$D$8+O221*$D$9+P221*$D$10+Q221*$D$11</f>
        <v>0</v>
      </c>
      <c r="S221" s="108" t="n">
        <f aca="false">SUM(N221:Q221)</f>
        <v>0</v>
      </c>
    </row>
    <row r="222" customFormat="false" ht="15" hidden="false" customHeight="false" outlineLevel="0" collapsed="false">
      <c r="H222" s="108" t="n">
        <v>214</v>
      </c>
      <c r="I222" s="109" t="n">
        <v>-0.6792</v>
      </c>
      <c r="J222" s="109" t="n">
        <v>-0.1672</v>
      </c>
      <c r="K222" s="109" t="n">
        <v>0.9188</v>
      </c>
      <c r="L222" s="109" t="n">
        <v>0.033</v>
      </c>
      <c r="M222" s="109" t="n">
        <v>-0.6688</v>
      </c>
      <c r="N222" s="108" t="n">
        <f aca="false">IF(SQRT($B$5)*$I222+SQRT(1-$B$5)*J222&lt;$C$8,1,0)</f>
        <v>0</v>
      </c>
      <c r="O222" s="108" t="n">
        <f aca="false">IF(SQRT($B$5)*$I222+SQRT(1-$B$5)*K222&lt;$C$9,1,0)</f>
        <v>0</v>
      </c>
      <c r="P222" s="108" t="n">
        <f aca="false">IF(SQRT($B$5)*$I222+SQRT(1-$B$5)*L222&lt;$C$10,1,0)</f>
        <v>0</v>
      </c>
      <c r="Q222" s="108" t="n">
        <f aca="false">IF(SQRT($B$5)*$I222+SQRT(1-$B$5)*M222&lt;$C$11,1,0)</f>
        <v>0</v>
      </c>
      <c r="R222" s="110" t="n">
        <f aca="false">N222*$D$8+O222*$D$9+P222*$D$10+Q222*$D$11</f>
        <v>0</v>
      </c>
      <c r="S222" s="108" t="n">
        <f aca="false">SUM(N222:Q222)</f>
        <v>0</v>
      </c>
    </row>
    <row r="223" customFormat="false" ht="15" hidden="false" customHeight="false" outlineLevel="0" collapsed="false">
      <c r="H223" s="108" t="n">
        <v>215</v>
      </c>
      <c r="I223" s="109" t="n">
        <v>0.3646</v>
      </c>
      <c r="J223" s="109" t="n">
        <v>-1.2372</v>
      </c>
      <c r="K223" s="109" t="n">
        <v>2.0902</v>
      </c>
      <c r="L223" s="109" t="n">
        <v>0.3041</v>
      </c>
      <c r="M223" s="109" t="n">
        <v>-0.9918</v>
      </c>
      <c r="N223" s="108" t="n">
        <f aca="false">IF(SQRT($B$5)*$I223+SQRT(1-$B$5)*J223&lt;$C$8,1,0)</f>
        <v>0</v>
      </c>
      <c r="O223" s="108" t="n">
        <f aca="false">IF(SQRT($B$5)*$I223+SQRT(1-$B$5)*K223&lt;$C$9,1,0)</f>
        <v>0</v>
      </c>
      <c r="P223" s="108" t="n">
        <f aca="false">IF(SQRT($B$5)*$I223+SQRT(1-$B$5)*L223&lt;$C$10,1,0)</f>
        <v>0</v>
      </c>
      <c r="Q223" s="108" t="n">
        <f aca="false">IF(SQRT($B$5)*$I223+SQRT(1-$B$5)*M223&lt;$C$11,1,0)</f>
        <v>0</v>
      </c>
      <c r="R223" s="110" t="n">
        <f aca="false">N223*$D$8+O223*$D$9+P223*$D$10+Q223*$D$11</f>
        <v>0</v>
      </c>
      <c r="S223" s="108" t="n">
        <f aca="false">SUM(N223:Q223)</f>
        <v>0</v>
      </c>
    </row>
    <row r="224" customFormat="false" ht="15" hidden="false" customHeight="false" outlineLevel="0" collapsed="false">
      <c r="H224" s="108" t="n">
        <v>216</v>
      </c>
      <c r="I224" s="109" t="n">
        <v>0.1654</v>
      </c>
      <c r="J224" s="109" t="n">
        <v>1.0812</v>
      </c>
      <c r="K224" s="109" t="n">
        <v>0.5419</v>
      </c>
      <c r="L224" s="109" t="n">
        <v>2.0464</v>
      </c>
      <c r="M224" s="109" t="n">
        <v>-1.4304</v>
      </c>
      <c r="N224" s="108" t="n">
        <f aca="false">IF(SQRT($B$5)*$I224+SQRT(1-$B$5)*J224&lt;$C$8,1,0)</f>
        <v>0</v>
      </c>
      <c r="O224" s="108" t="n">
        <f aca="false">IF(SQRT($B$5)*$I224+SQRT(1-$B$5)*K224&lt;$C$9,1,0)</f>
        <v>0</v>
      </c>
      <c r="P224" s="108" t="n">
        <f aca="false">IF(SQRT($B$5)*$I224+SQRT(1-$B$5)*L224&lt;$C$10,1,0)</f>
        <v>0</v>
      </c>
      <c r="Q224" s="108" t="n">
        <f aca="false">IF(SQRT($B$5)*$I224+SQRT(1-$B$5)*M224&lt;$C$11,1,0)</f>
        <v>0</v>
      </c>
      <c r="R224" s="110" t="n">
        <f aca="false">N224*$D$8+O224*$D$9+P224*$D$10+Q224*$D$11</f>
        <v>0</v>
      </c>
      <c r="S224" s="108" t="n">
        <f aca="false">SUM(N224:Q224)</f>
        <v>0</v>
      </c>
    </row>
    <row r="225" customFormat="false" ht="15" hidden="false" customHeight="false" outlineLevel="0" collapsed="false">
      <c r="H225" s="108" t="n">
        <v>217</v>
      </c>
      <c r="I225" s="109" t="n">
        <v>1.5982</v>
      </c>
      <c r="J225" s="109" t="n">
        <v>-0.0302</v>
      </c>
      <c r="K225" s="109" t="n">
        <v>0.8852</v>
      </c>
      <c r="L225" s="109" t="n">
        <v>1.724</v>
      </c>
      <c r="M225" s="109" t="n">
        <v>-1.2072</v>
      </c>
      <c r="N225" s="108" t="n">
        <f aca="false">IF(SQRT($B$5)*$I225+SQRT(1-$B$5)*J225&lt;$C$8,1,0)</f>
        <v>0</v>
      </c>
      <c r="O225" s="108" t="n">
        <f aca="false">IF(SQRT($B$5)*$I225+SQRT(1-$B$5)*K225&lt;$C$9,1,0)</f>
        <v>0</v>
      </c>
      <c r="P225" s="108" t="n">
        <f aca="false">IF(SQRT($B$5)*$I225+SQRT(1-$B$5)*L225&lt;$C$10,1,0)</f>
        <v>0</v>
      </c>
      <c r="Q225" s="108" t="n">
        <f aca="false">IF(SQRT($B$5)*$I225+SQRT(1-$B$5)*M225&lt;$C$11,1,0)</f>
        <v>0</v>
      </c>
      <c r="R225" s="110" t="n">
        <f aca="false">N225*$D$8+O225*$D$9+P225*$D$10+Q225*$D$11</f>
        <v>0</v>
      </c>
      <c r="S225" s="108" t="n">
        <f aca="false">SUM(N225:Q225)</f>
        <v>0</v>
      </c>
    </row>
    <row r="226" customFormat="false" ht="15" hidden="false" customHeight="false" outlineLevel="0" collapsed="false">
      <c r="H226" s="108" t="n">
        <v>218</v>
      </c>
      <c r="I226" s="109" t="n">
        <v>-1.4239</v>
      </c>
      <c r="J226" s="109" t="n">
        <v>-0.3922</v>
      </c>
      <c r="K226" s="109" t="n">
        <v>-1.6724</v>
      </c>
      <c r="L226" s="109" t="n">
        <v>-2.0281</v>
      </c>
      <c r="M226" s="109" t="n">
        <v>0.0828</v>
      </c>
      <c r="N226" s="108" t="n">
        <f aca="false">IF(SQRT($B$5)*$I226+SQRT(1-$B$5)*J226&lt;$C$8,1,0)</f>
        <v>0</v>
      </c>
      <c r="O226" s="108" t="n">
        <f aca="false">IF(SQRT($B$5)*$I226+SQRT(1-$B$5)*K226&lt;$C$9,1,0)</f>
        <v>0</v>
      </c>
      <c r="P226" s="108" t="n">
        <f aca="false">IF(SQRT($B$5)*$I226+SQRT(1-$B$5)*L226&lt;$C$10,1,0)</f>
        <v>1</v>
      </c>
      <c r="Q226" s="108" t="n">
        <f aca="false">IF(SQRT($B$5)*$I226+SQRT(1-$B$5)*M226&lt;$C$11,1,0)</f>
        <v>0</v>
      </c>
      <c r="R226" s="110" t="n">
        <f aca="false">N226*$D$8+O226*$D$9+P226*$D$10+Q226*$D$11</f>
        <v>14</v>
      </c>
      <c r="S226" s="108" t="n">
        <f aca="false">SUM(N226:Q226)</f>
        <v>1</v>
      </c>
    </row>
    <row r="227" customFormat="false" ht="15" hidden="false" customHeight="false" outlineLevel="0" collapsed="false">
      <c r="H227" s="108" t="n">
        <v>219</v>
      </c>
      <c r="I227" s="109" t="n">
        <v>1.1703</v>
      </c>
      <c r="J227" s="109" t="n">
        <v>-0.4803</v>
      </c>
      <c r="K227" s="109" t="n">
        <v>0.5064</v>
      </c>
      <c r="L227" s="109" t="n">
        <v>3.7004</v>
      </c>
      <c r="M227" s="109" t="n">
        <v>0.3399</v>
      </c>
      <c r="N227" s="108" t="n">
        <f aca="false">IF(SQRT($B$5)*$I227+SQRT(1-$B$5)*J227&lt;$C$8,1,0)</f>
        <v>0</v>
      </c>
      <c r="O227" s="108" t="n">
        <f aca="false">IF(SQRT($B$5)*$I227+SQRT(1-$B$5)*K227&lt;$C$9,1,0)</f>
        <v>0</v>
      </c>
      <c r="P227" s="108" t="n">
        <f aca="false">IF(SQRT($B$5)*$I227+SQRT(1-$B$5)*L227&lt;$C$10,1,0)</f>
        <v>0</v>
      </c>
      <c r="Q227" s="108" t="n">
        <f aca="false">IF(SQRT($B$5)*$I227+SQRT(1-$B$5)*M227&lt;$C$11,1,0)</f>
        <v>0</v>
      </c>
      <c r="R227" s="110" t="n">
        <f aca="false">N227*$D$8+O227*$D$9+P227*$D$10+Q227*$D$11</f>
        <v>0</v>
      </c>
      <c r="S227" s="108" t="n">
        <f aca="false">SUM(N227:Q227)</f>
        <v>0</v>
      </c>
    </row>
    <row r="228" customFormat="false" ht="15" hidden="false" customHeight="false" outlineLevel="0" collapsed="false">
      <c r="H228" s="108" t="n">
        <v>220</v>
      </c>
      <c r="I228" s="109" t="n">
        <v>-0.3041</v>
      </c>
      <c r="J228" s="109" t="n">
        <v>-0.1589</v>
      </c>
      <c r="K228" s="109" t="n">
        <v>0.4383</v>
      </c>
      <c r="L228" s="109" t="n">
        <v>-0.2805</v>
      </c>
      <c r="M228" s="109" t="n">
        <v>0.7027</v>
      </c>
      <c r="N228" s="108" t="n">
        <f aca="false">IF(SQRT($B$5)*$I228+SQRT(1-$B$5)*J228&lt;$C$8,1,0)</f>
        <v>0</v>
      </c>
      <c r="O228" s="108" t="n">
        <f aca="false">IF(SQRT($B$5)*$I228+SQRT(1-$B$5)*K228&lt;$C$9,1,0)</f>
        <v>0</v>
      </c>
      <c r="P228" s="108" t="n">
        <f aca="false">IF(SQRT($B$5)*$I228+SQRT(1-$B$5)*L228&lt;$C$10,1,0)</f>
        <v>0</v>
      </c>
      <c r="Q228" s="108" t="n">
        <f aca="false">IF(SQRT($B$5)*$I228+SQRT(1-$B$5)*M228&lt;$C$11,1,0)</f>
        <v>0</v>
      </c>
      <c r="R228" s="110" t="n">
        <f aca="false">N228*$D$8+O228*$D$9+P228*$D$10+Q228*$D$11</f>
        <v>0</v>
      </c>
      <c r="S228" s="108" t="n">
        <f aca="false">SUM(N228:Q228)</f>
        <v>0</v>
      </c>
    </row>
    <row r="229" customFormat="false" ht="15" hidden="false" customHeight="false" outlineLevel="0" collapsed="false">
      <c r="H229" s="108" t="n">
        <v>221</v>
      </c>
      <c r="I229" s="109" t="n">
        <v>0.228</v>
      </c>
      <c r="J229" s="109" t="n">
        <v>0.933</v>
      </c>
      <c r="K229" s="109" t="n">
        <v>0.1606</v>
      </c>
      <c r="L229" s="109" t="n">
        <v>-0.0702</v>
      </c>
      <c r="M229" s="109" t="n">
        <v>-0.9241</v>
      </c>
      <c r="N229" s="108" t="n">
        <f aca="false">IF(SQRT($B$5)*$I229+SQRT(1-$B$5)*J229&lt;$C$8,1,0)</f>
        <v>0</v>
      </c>
      <c r="O229" s="108" t="n">
        <f aca="false">IF(SQRT($B$5)*$I229+SQRT(1-$B$5)*K229&lt;$C$9,1,0)</f>
        <v>0</v>
      </c>
      <c r="P229" s="108" t="n">
        <f aca="false">IF(SQRT($B$5)*$I229+SQRT(1-$B$5)*L229&lt;$C$10,1,0)</f>
        <v>0</v>
      </c>
      <c r="Q229" s="108" t="n">
        <f aca="false">IF(SQRT($B$5)*$I229+SQRT(1-$B$5)*M229&lt;$C$11,1,0)</f>
        <v>0</v>
      </c>
      <c r="R229" s="110" t="n">
        <f aca="false">N229*$D$8+O229*$D$9+P229*$D$10+Q229*$D$11</f>
        <v>0</v>
      </c>
      <c r="S229" s="108" t="n">
        <f aca="false">SUM(N229:Q229)</f>
        <v>0</v>
      </c>
    </row>
    <row r="230" customFormat="false" ht="15" hidden="false" customHeight="false" outlineLevel="0" collapsed="false">
      <c r="H230" s="108" t="n">
        <v>222</v>
      </c>
      <c r="I230" s="109" t="n">
        <v>-1.3798</v>
      </c>
      <c r="J230" s="109" t="n">
        <v>-0.2754</v>
      </c>
      <c r="K230" s="109" t="n">
        <v>-0.3791</v>
      </c>
      <c r="L230" s="109" t="n">
        <v>0.2947</v>
      </c>
      <c r="M230" s="109" t="n">
        <v>-0.0645</v>
      </c>
      <c r="N230" s="108" t="n">
        <f aca="false">IF(SQRT($B$5)*$I230+SQRT(1-$B$5)*J230&lt;$C$8,1,0)</f>
        <v>0</v>
      </c>
      <c r="O230" s="108" t="n">
        <f aca="false">IF(SQRT($B$5)*$I230+SQRT(1-$B$5)*K230&lt;$C$9,1,0)</f>
        <v>0</v>
      </c>
      <c r="P230" s="108" t="n">
        <f aca="false">IF(SQRT($B$5)*$I230+SQRT(1-$B$5)*L230&lt;$C$10,1,0)</f>
        <v>0</v>
      </c>
      <c r="Q230" s="108" t="n">
        <f aca="false">IF(SQRT($B$5)*$I230+SQRT(1-$B$5)*M230&lt;$C$11,1,0)</f>
        <v>0</v>
      </c>
      <c r="R230" s="110" t="n">
        <f aca="false">N230*$D$8+O230*$D$9+P230*$D$10+Q230*$D$11</f>
        <v>0</v>
      </c>
      <c r="S230" s="108" t="n">
        <f aca="false">SUM(N230:Q230)</f>
        <v>0</v>
      </c>
    </row>
    <row r="231" customFormat="false" ht="15" hidden="false" customHeight="false" outlineLevel="0" collapsed="false">
      <c r="H231" s="108" t="n">
        <v>223</v>
      </c>
      <c r="I231" s="109" t="n">
        <v>-0.3804</v>
      </c>
      <c r="J231" s="109" t="n">
        <v>2.2857</v>
      </c>
      <c r="K231" s="109" t="n">
        <v>0.3332</v>
      </c>
      <c r="L231" s="109" t="n">
        <v>1.2338</v>
      </c>
      <c r="M231" s="109" t="n">
        <v>-1.0183</v>
      </c>
      <c r="N231" s="108" t="n">
        <f aca="false">IF(SQRT($B$5)*$I231+SQRT(1-$B$5)*J231&lt;$C$8,1,0)</f>
        <v>0</v>
      </c>
      <c r="O231" s="108" t="n">
        <f aca="false">IF(SQRT($B$5)*$I231+SQRT(1-$B$5)*K231&lt;$C$9,1,0)</f>
        <v>0</v>
      </c>
      <c r="P231" s="108" t="n">
        <f aca="false">IF(SQRT($B$5)*$I231+SQRT(1-$B$5)*L231&lt;$C$10,1,0)</f>
        <v>0</v>
      </c>
      <c r="Q231" s="108" t="n">
        <f aca="false">IF(SQRT($B$5)*$I231+SQRT(1-$B$5)*M231&lt;$C$11,1,0)</f>
        <v>0</v>
      </c>
      <c r="R231" s="110" t="n">
        <f aca="false">N231*$D$8+O231*$D$9+P231*$D$10+Q231*$D$11</f>
        <v>0</v>
      </c>
      <c r="S231" s="108" t="n">
        <f aca="false">SUM(N231:Q231)</f>
        <v>0</v>
      </c>
    </row>
    <row r="232" customFormat="false" ht="15" hidden="false" customHeight="false" outlineLevel="0" collapsed="false">
      <c r="H232" s="108" t="n">
        <v>224</v>
      </c>
      <c r="I232" s="109" t="n">
        <v>1.0268</v>
      </c>
      <c r="J232" s="109" t="n">
        <v>1.1927</v>
      </c>
      <c r="K232" s="109" t="n">
        <v>0.4651</v>
      </c>
      <c r="L232" s="109" t="n">
        <v>-0.8795</v>
      </c>
      <c r="M232" s="109" t="n">
        <v>1.2759</v>
      </c>
      <c r="N232" s="108" t="n">
        <f aca="false">IF(SQRT($B$5)*$I232+SQRT(1-$B$5)*J232&lt;$C$8,1,0)</f>
        <v>0</v>
      </c>
      <c r="O232" s="108" t="n">
        <f aca="false">IF(SQRT($B$5)*$I232+SQRT(1-$B$5)*K232&lt;$C$9,1,0)</f>
        <v>0</v>
      </c>
      <c r="P232" s="108" t="n">
        <f aca="false">IF(SQRT($B$5)*$I232+SQRT(1-$B$5)*L232&lt;$C$10,1,0)</f>
        <v>0</v>
      </c>
      <c r="Q232" s="108" t="n">
        <f aca="false">IF(SQRT($B$5)*$I232+SQRT(1-$B$5)*M232&lt;$C$11,1,0)</f>
        <v>0</v>
      </c>
      <c r="R232" s="110" t="n">
        <f aca="false">N232*$D$8+O232*$D$9+P232*$D$10+Q232*$D$11</f>
        <v>0</v>
      </c>
      <c r="S232" s="108" t="n">
        <f aca="false">SUM(N232:Q232)</f>
        <v>0</v>
      </c>
    </row>
    <row r="233" customFormat="false" ht="15" hidden="false" customHeight="false" outlineLevel="0" collapsed="false">
      <c r="H233" s="108" t="n">
        <v>225</v>
      </c>
      <c r="I233" s="109" t="n">
        <v>-0.7142</v>
      </c>
      <c r="J233" s="109" t="n">
        <v>-1.5525</v>
      </c>
      <c r="K233" s="109" t="n">
        <v>-1.6185</v>
      </c>
      <c r="L233" s="109" t="n">
        <v>0.0762</v>
      </c>
      <c r="M233" s="109" t="n">
        <v>-0.4842</v>
      </c>
      <c r="N233" s="108" t="n">
        <f aca="false">IF(SQRT($B$5)*$I233+SQRT(1-$B$5)*J233&lt;$C$8,1,0)</f>
        <v>0</v>
      </c>
      <c r="O233" s="108" t="n">
        <f aca="false">IF(SQRT($B$5)*$I233+SQRT(1-$B$5)*K233&lt;$C$9,1,0)</f>
        <v>0</v>
      </c>
      <c r="P233" s="108" t="n">
        <f aca="false">IF(SQRT($B$5)*$I233+SQRT(1-$B$5)*L233&lt;$C$10,1,0)</f>
        <v>0</v>
      </c>
      <c r="Q233" s="108" t="n">
        <f aca="false">IF(SQRT($B$5)*$I233+SQRT(1-$B$5)*M233&lt;$C$11,1,0)</f>
        <v>0</v>
      </c>
      <c r="R233" s="110" t="n">
        <f aca="false">N233*$D$8+O233*$D$9+P233*$D$10+Q233*$D$11</f>
        <v>0</v>
      </c>
      <c r="S233" s="108" t="n">
        <f aca="false">SUM(N233:Q233)</f>
        <v>0</v>
      </c>
    </row>
    <row r="234" customFormat="false" ht="15" hidden="false" customHeight="false" outlineLevel="0" collapsed="false">
      <c r="H234" s="108" t="n">
        <v>226</v>
      </c>
      <c r="I234" s="109" t="n">
        <v>0.8187</v>
      </c>
      <c r="J234" s="109" t="n">
        <v>0.6847</v>
      </c>
      <c r="K234" s="109" t="n">
        <v>1.3881</v>
      </c>
      <c r="L234" s="109" t="n">
        <v>0.35</v>
      </c>
      <c r="M234" s="109" t="n">
        <v>0.124</v>
      </c>
      <c r="N234" s="108" t="n">
        <f aca="false">IF(SQRT($B$5)*$I234+SQRT(1-$B$5)*J234&lt;$C$8,1,0)</f>
        <v>0</v>
      </c>
      <c r="O234" s="108" t="n">
        <f aca="false">IF(SQRT($B$5)*$I234+SQRT(1-$B$5)*K234&lt;$C$9,1,0)</f>
        <v>0</v>
      </c>
      <c r="P234" s="108" t="n">
        <f aca="false">IF(SQRT($B$5)*$I234+SQRT(1-$B$5)*L234&lt;$C$10,1,0)</f>
        <v>0</v>
      </c>
      <c r="Q234" s="108" t="n">
        <f aca="false">IF(SQRT($B$5)*$I234+SQRT(1-$B$5)*M234&lt;$C$11,1,0)</f>
        <v>0</v>
      </c>
      <c r="R234" s="110" t="n">
        <f aca="false">N234*$D$8+O234*$D$9+P234*$D$10+Q234*$D$11</f>
        <v>0</v>
      </c>
      <c r="S234" s="108" t="n">
        <f aca="false">SUM(N234:Q234)</f>
        <v>0</v>
      </c>
    </row>
    <row r="235" customFormat="false" ht="15" hidden="false" customHeight="false" outlineLevel="0" collapsed="false">
      <c r="H235" s="108" t="n">
        <v>227</v>
      </c>
      <c r="I235" s="109" t="n">
        <v>0.0185</v>
      </c>
      <c r="J235" s="109" t="n">
        <v>-0.7825</v>
      </c>
      <c r="K235" s="109" t="n">
        <v>-0.8258</v>
      </c>
      <c r="L235" s="109" t="n">
        <v>-0.7246</v>
      </c>
      <c r="M235" s="109" t="n">
        <v>0.242</v>
      </c>
      <c r="N235" s="108" t="n">
        <f aca="false">IF(SQRT($B$5)*$I235+SQRT(1-$B$5)*J235&lt;$C$8,1,0)</f>
        <v>0</v>
      </c>
      <c r="O235" s="108" t="n">
        <f aca="false">IF(SQRT($B$5)*$I235+SQRT(1-$B$5)*K235&lt;$C$9,1,0)</f>
        <v>0</v>
      </c>
      <c r="P235" s="108" t="n">
        <f aca="false">IF(SQRT($B$5)*$I235+SQRT(1-$B$5)*L235&lt;$C$10,1,0)</f>
        <v>0</v>
      </c>
      <c r="Q235" s="108" t="n">
        <f aca="false">IF(SQRT($B$5)*$I235+SQRT(1-$B$5)*M235&lt;$C$11,1,0)</f>
        <v>0</v>
      </c>
      <c r="R235" s="110" t="n">
        <f aca="false">N235*$D$8+O235*$D$9+P235*$D$10+Q235*$D$11</f>
        <v>0</v>
      </c>
      <c r="S235" s="108" t="n">
        <f aca="false">SUM(N235:Q235)</f>
        <v>0</v>
      </c>
    </row>
    <row r="236" customFormat="false" ht="15" hidden="false" customHeight="false" outlineLevel="0" collapsed="false">
      <c r="H236" s="108" t="n">
        <v>228</v>
      </c>
      <c r="I236" s="109" t="n">
        <v>-0.8459</v>
      </c>
      <c r="J236" s="109" t="n">
        <v>-0.0827</v>
      </c>
      <c r="K236" s="109" t="n">
        <v>1.091</v>
      </c>
      <c r="L236" s="109" t="n">
        <v>-2.4004</v>
      </c>
      <c r="M236" s="109" t="n">
        <v>-0.8814</v>
      </c>
      <c r="N236" s="108" t="n">
        <f aca="false">IF(SQRT($B$5)*$I236+SQRT(1-$B$5)*J236&lt;$C$8,1,0)</f>
        <v>0</v>
      </c>
      <c r="O236" s="108" t="n">
        <f aca="false">IF(SQRT($B$5)*$I236+SQRT(1-$B$5)*K236&lt;$C$9,1,0)</f>
        <v>0</v>
      </c>
      <c r="P236" s="108" t="n">
        <f aca="false">IF(SQRT($B$5)*$I236+SQRT(1-$B$5)*L236&lt;$C$10,1,0)</f>
        <v>1</v>
      </c>
      <c r="Q236" s="108" t="n">
        <f aca="false">IF(SQRT($B$5)*$I236+SQRT(1-$B$5)*M236&lt;$C$11,1,0)</f>
        <v>0</v>
      </c>
      <c r="R236" s="110" t="n">
        <f aca="false">N236*$D$8+O236*$D$9+P236*$D$10+Q236*$D$11</f>
        <v>14</v>
      </c>
      <c r="S236" s="108" t="n">
        <f aca="false">SUM(N236:Q236)</f>
        <v>1</v>
      </c>
    </row>
    <row r="237" customFormat="false" ht="15" hidden="false" customHeight="false" outlineLevel="0" collapsed="false">
      <c r="H237" s="108" t="n">
        <v>229</v>
      </c>
      <c r="I237" s="109" t="n">
        <v>-1.0011</v>
      </c>
      <c r="J237" s="109" t="n">
        <v>-0.0172</v>
      </c>
      <c r="K237" s="109" t="n">
        <v>-1.5088</v>
      </c>
      <c r="L237" s="109" t="n">
        <v>-0.6856</v>
      </c>
      <c r="M237" s="109" t="n">
        <v>2.289</v>
      </c>
      <c r="N237" s="108" t="n">
        <f aca="false">IF(SQRT($B$5)*$I237+SQRT(1-$B$5)*J237&lt;$C$8,1,0)</f>
        <v>0</v>
      </c>
      <c r="O237" s="108" t="n">
        <f aca="false">IF(SQRT($B$5)*$I237+SQRT(1-$B$5)*K237&lt;$C$9,1,0)</f>
        <v>0</v>
      </c>
      <c r="P237" s="108" t="n">
        <f aca="false">IF(SQRT($B$5)*$I237+SQRT(1-$B$5)*L237&lt;$C$10,1,0)</f>
        <v>0</v>
      </c>
      <c r="Q237" s="108" t="n">
        <f aca="false">IF(SQRT($B$5)*$I237+SQRT(1-$B$5)*M237&lt;$C$11,1,0)</f>
        <v>0</v>
      </c>
      <c r="R237" s="110" t="n">
        <f aca="false">N237*$D$8+O237*$D$9+P237*$D$10+Q237*$D$11</f>
        <v>0</v>
      </c>
      <c r="S237" s="108" t="n">
        <f aca="false">SUM(N237:Q237)</f>
        <v>0</v>
      </c>
    </row>
    <row r="238" customFormat="false" ht="15" hidden="false" customHeight="false" outlineLevel="0" collapsed="false">
      <c r="H238" s="108" t="n">
        <v>230</v>
      </c>
      <c r="I238" s="109" t="n">
        <v>-1.3922</v>
      </c>
      <c r="J238" s="109" t="n">
        <v>-0.108</v>
      </c>
      <c r="K238" s="109" t="n">
        <v>0.1884</v>
      </c>
      <c r="L238" s="109" t="n">
        <v>-0.3217</v>
      </c>
      <c r="M238" s="109" t="n">
        <v>-1.2335</v>
      </c>
      <c r="N238" s="108" t="n">
        <f aca="false">IF(SQRT($B$5)*$I238+SQRT(1-$B$5)*J238&lt;$C$8,1,0)</f>
        <v>0</v>
      </c>
      <c r="O238" s="108" t="n">
        <f aca="false">IF(SQRT($B$5)*$I238+SQRT(1-$B$5)*K238&lt;$C$9,1,0)</f>
        <v>0</v>
      </c>
      <c r="P238" s="108" t="n">
        <f aca="false">IF(SQRT($B$5)*$I238+SQRT(1-$B$5)*L238&lt;$C$10,1,0)</f>
        <v>0</v>
      </c>
      <c r="Q238" s="108" t="n">
        <f aca="false">IF(SQRT($B$5)*$I238+SQRT(1-$B$5)*M238&lt;$C$11,1,0)</f>
        <v>0</v>
      </c>
      <c r="R238" s="110" t="n">
        <f aca="false">N238*$D$8+O238*$D$9+P238*$D$10+Q238*$D$11</f>
        <v>0</v>
      </c>
      <c r="S238" s="108" t="n">
        <f aca="false">SUM(N238:Q238)</f>
        <v>0</v>
      </c>
    </row>
    <row r="239" customFormat="false" ht="15" hidden="false" customHeight="false" outlineLevel="0" collapsed="false">
      <c r="H239" s="108" t="n">
        <v>231</v>
      </c>
      <c r="I239" s="109" t="n">
        <v>0.9766</v>
      </c>
      <c r="J239" s="109" t="n">
        <v>-1.9539</v>
      </c>
      <c r="K239" s="109" t="n">
        <v>-1.0049</v>
      </c>
      <c r="L239" s="109" t="n">
        <v>-0.265</v>
      </c>
      <c r="M239" s="109" t="n">
        <v>-0.6744</v>
      </c>
      <c r="N239" s="108" t="n">
        <f aca="false">IF(SQRT($B$5)*$I239+SQRT(1-$B$5)*J239&lt;$C$8,1,0)</f>
        <v>0</v>
      </c>
      <c r="O239" s="108" t="n">
        <f aca="false">IF(SQRT($B$5)*$I239+SQRT(1-$B$5)*K239&lt;$C$9,1,0)</f>
        <v>0</v>
      </c>
      <c r="P239" s="108" t="n">
        <f aca="false">IF(SQRT($B$5)*$I239+SQRT(1-$B$5)*L239&lt;$C$10,1,0)</f>
        <v>0</v>
      </c>
      <c r="Q239" s="108" t="n">
        <f aca="false">IF(SQRT($B$5)*$I239+SQRT(1-$B$5)*M239&lt;$C$11,1,0)</f>
        <v>0</v>
      </c>
      <c r="R239" s="110" t="n">
        <f aca="false">N239*$D$8+O239*$D$9+P239*$D$10+Q239*$D$11</f>
        <v>0</v>
      </c>
      <c r="S239" s="108" t="n">
        <f aca="false">SUM(N239:Q239)</f>
        <v>0</v>
      </c>
    </row>
    <row r="240" customFormat="false" ht="15" hidden="false" customHeight="false" outlineLevel="0" collapsed="false">
      <c r="H240" s="108" t="n">
        <v>232</v>
      </c>
      <c r="I240" s="109" t="n">
        <v>1.1328</v>
      </c>
      <c r="J240" s="109" t="n">
        <v>-0.3688</v>
      </c>
      <c r="K240" s="109" t="n">
        <v>1.8583</v>
      </c>
      <c r="L240" s="109" t="n">
        <v>-0.0735</v>
      </c>
      <c r="M240" s="109" t="n">
        <v>1.4816</v>
      </c>
      <c r="N240" s="108" t="n">
        <f aca="false">IF(SQRT($B$5)*$I240+SQRT(1-$B$5)*J240&lt;$C$8,1,0)</f>
        <v>0</v>
      </c>
      <c r="O240" s="108" t="n">
        <f aca="false">IF(SQRT($B$5)*$I240+SQRT(1-$B$5)*K240&lt;$C$9,1,0)</f>
        <v>0</v>
      </c>
      <c r="P240" s="108" t="n">
        <f aca="false">IF(SQRT($B$5)*$I240+SQRT(1-$B$5)*L240&lt;$C$10,1,0)</f>
        <v>0</v>
      </c>
      <c r="Q240" s="108" t="n">
        <f aca="false">IF(SQRT($B$5)*$I240+SQRT(1-$B$5)*M240&lt;$C$11,1,0)</f>
        <v>0</v>
      </c>
      <c r="R240" s="110" t="n">
        <f aca="false">N240*$D$8+O240*$D$9+P240*$D$10+Q240*$D$11</f>
        <v>0</v>
      </c>
      <c r="S240" s="108" t="n">
        <f aca="false">SUM(N240:Q240)</f>
        <v>0</v>
      </c>
    </row>
    <row r="241" customFormat="false" ht="15" hidden="false" customHeight="false" outlineLevel="0" collapsed="false">
      <c r="H241" s="108" t="n">
        <v>233</v>
      </c>
      <c r="I241" s="109" t="n">
        <v>0.3523</v>
      </c>
      <c r="J241" s="109" t="n">
        <v>-0.3278</v>
      </c>
      <c r="K241" s="109" t="n">
        <v>-0.3709</v>
      </c>
      <c r="L241" s="109" t="n">
        <v>0.9451</v>
      </c>
      <c r="M241" s="109" t="n">
        <v>-0.6341</v>
      </c>
      <c r="N241" s="108" t="n">
        <f aca="false">IF(SQRT($B$5)*$I241+SQRT(1-$B$5)*J241&lt;$C$8,1,0)</f>
        <v>0</v>
      </c>
      <c r="O241" s="108" t="n">
        <f aca="false">IF(SQRT($B$5)*$I241+SQRT(1-$B$5)*K241&lt;$C$9,1,0)</f>
        <v>0</v>
      </c>
      <c r="P241" s="108" t="n">
        <f aca="false">IF(SQRT($B$5)*$I241+SQRT(1-$B$5)*L241&lt;$C$10,1,0)</f>
        <v>0</v>
      </c>
      <c r="Q241" s="108" t="n">
        <f aca="false">IF(SQRT($B$5)*$I241+SQRT(1-$B$5)*M241&lt;$C$11,1,0)</f>
        <v>0</v>
      </c>
      <c r="R241" s="110" t="n">
        <f aca="false">N241*$D$8+O241*$D$9+P241*$D$10+Q241*$D$11</f>
        <v>0</v>
      </c>
      <c r="S241" s="108" t="n">
        <f aca="false">SUM(N241:Q241)</f>
        <v>0</v>
      </c>
    </row>
    <row r="242" customFormat="false" ht="15" hidden="false" customHeight="false" outlineLevel="0" collapsed="false">
      <c r="H242" s="108" t="n">
        <v>234</v>
      </c>
      <c r="I242" s="109" t="n">
        <v>-0.1259</v>
      </c>
      <c r="J242" s="109" t="n">
        <v>-0.8906</v>
      </c>
      <c r="K242" s="109" t="n">
        <v>-2.1461</v>
      </c>
      <c r="L242" s="109" t="n">
        <v>0.4505</v>
      </c>
      <c r="M242" s="109" t="n">
        <v>0.5463</v>
      </c>
      <c r="N242" s="108" t="n">
        <f aca="false">IF(SQRT($B$5)*$I242+SQRT(1-$B$5)*J242&lt;$C$8,1,0)</f>
        <v>0</v>
      </c>
      <c r="O242" s="108" t="n">
        <f aca="false">IF(SQRT($B$5)*$I242+SQRT(1-$B$5)*K242&lt;$C$9,1,0)</f>
        <v>0</v>
      </c>
      <c r="P242" s="108" t="n">
        <f aca="false">IF(SQRT($B$5)*$I242+SQRT(1-$B$5)*L242&lt;$C$10,1,0)</f>
        <v>0</v>
      </c>
      <c r="Q242" s="108" t="n">
        <f aca="false">IF(SQRT($B$5)*$I242+SQRT(1-$B$5)*M242&lt;$C$11,1,0)</f>
        <v>0</v>
      </c>
      <c r="R242" s="110" t="n">
        <f aca="false">N242*$D$8+O242*$D$9+P242*$D$10+Q242*$D$11</f>
        <v>0</v>
      </c>
      <c r="S242" s="108" t="n">
        <f aca="false">SUM(N242:Q242)</f>
        <v>0</v>
      </c>
    </row>
    <row r="243" customFormat="false" ht="15" hidden="false" customHeight="false" outlineLevel="0" collapsed="false">
      <c r="H243" s="108" t="n">
        <v>235</v>
      </c>
      <c r="I243" s="109" t="n">
        <v>-1.309</v>
      </c>
      <c r="J243" s="109" t="n">
        <v>0.3803</v>
      </c>
      <c r="K243" s="109" t="n">
        <v>-0.3407</v>
      </c>
      <c r="L243" s="109" t="n">
        <v>-2.0102</v>
      </c>
      <c r="M243" s="109" t="n">
        <v>-1.041</v>
      </c>
      <c r="N243" s="108" t="n">
        <f aca="false">IF(SQRT($B$5)*$I243+SQRT(1-$B$5)*J243&lt;$C$8,1,0)</f>
        <v>0</v>
      </c>
      <c r="O243" s="108" t="n">
        <f aca="false">IF(SQRT($B$5)*$I243+SQRT(1-$B$5)*K243&lt;$C$9,1,0)</f>
        <v>0</v>
      </c>
      <c r="P243" s="108" t="n">
        <f aca="false">IF(SQRT($B$5)*$I243+SQRT(1-$B$5)*L243&lt;$C$10,1,0)</f>
        <v>1</v>
      </c>
      <c r="Q243" s="108" t="n">
        <f aca="false">IF(SQRT($B$5)*$I243+SQRT(1-$B$5)*M243&lt;$C$11,1,0)</f>
        <v>0</v>
      </c>
      <c r="R243" s="110" t="n">
        <f aca="false">N243*$D$8+O243*$D$9+P243*$D$10+Q243*$D$11</f>
        <v>14</v>
      </c>
      <c r="S243" s="108" t="n">
        <f aca="false">SUM(N243:Q243)</f>
        <v>1</v>
      </c>
    </row>
    <row r="244" customFormat="false" ht="15" hidden="false" customHeight="false" outlineLevel="0" collapsed="false">
      <c r="H244" s="108" t="n">
        <v>236</v>
      </c>
      <c r="I244" s="109" t="n">
        <v>0.5745</v>
      </c>
      <c r="J244" s="109" t="n">
        <v>0.9488</v>
      </c>
      <c r="K244" s="109" t="n">
        <v>0.3046</v>
      </c>
      <c r="L244" s="109" t="n">
        <v>2.7197</v>
      </c>
      <c r="M244" s="109" t="n">
        <v>0.2697</v>
      </c>
      <c r="N244" s="108" t="n">
        <f aca="false">IF(SQRT($B$5)*$I244+SQRT(1-$B$5)*J244&lt;$C$8,1,0)</f>
        <v>0</v>
      </c>
      <c r="O244" s="108" t="n">
        <f aca="false">IF(SQRT($B$5)*$I244+SQRT(1-$B$5)*K244&lt;$C$9,1,0)</f>
        <v>0</v>
      </c>
      <c r="P244" s="108" t="n">
        <f aca="false">IF(SQRT($B$5)*$I244+SQRT(1-$B$5)*L244&lt;$C$10,1,0)</f>
        <v>0</v>
      </c>
      <c r="Q244" s="108" t="n">
        <f aca="false">IF(SQRT($B$5)*$I244+SQRT(1-$B$5)*M244&lt;$C$11,1,0)</f>
        <v>0</v>
      </c>
      <c r="R244" s="110" t="n">
        <f aca="false">N244*$D$8+O244*$D$9+P244*$D$10+Q244*$D$11</f>
        <v>0</v>
      </c>
      <c r="S244" s="108" t="n">
        <f aca="false">SUM(N244:Q244)</f>
        <v>0</v>
      </c>
    </row>
    <row r="245" customFormat="false" ht="15" hidden="false" customHeight="false" outlineLevel="0" collapsed="false">
      <c r="H245" s="108" t="n">
        <v>237</v>
      </c>
      <c r="I245" s="109" t="n">
        <v>-0.8357</v>
      </c>
      <c r="J245" s="109" t="n">
        <v>-1.5618</v>
      </c>
      <c r="K245" s="109" t="n">
        <v>1.4265</v>
      </c>
      <c r="L245" s="109" t="n">
        <v>-0.5486</v>
      </c>
      <c r="M245" s="109" t="n">
        <v>-0.4482</v>
      </c>
      <c r="N245" s="108" t="n">
        <f aca="false">IF(SQRT($B$5)*$I245+SQRT(1-$B$5)*J245&lt;$C$8,1,0)</f>
        <v>0</v>
      </c>
      <c r="O245" s="108" t="n">
        <f aca="false">IF(SQRT($B$5)*$I245+SQRT(1-$B$5)*K245&lt;$C$9,1,0)</f>
        <v>0</v>
      </c>
      <c r="P245" s="108" t="n">
        <f aca="false">IF(SQRT($B$5)*$I245+SQRT(1-$B$5)*L245&lt;$C$10,1,0)</f>
        <v>0</v>
      </c>
      <c r="Q245" s="108" t="n">
        <f aca="false">IF(SQRT($B$5)*$I245+SQRT(1-$B$5)*M245&lt;$C$11,1,0)</f>
        <v>0</v>
      </c>
      <c r="R245" s="110" t="n">
        <f aca="false">N245*$D$8+O245*$D$9+P245*$D$10+Q245*$D$11</f>
        <v>0</v>
      </c>
      <c r="S245" s="108" t="n">
        <f aca="false">SUM(N245:Q245)</f>
        <v>0</v>
      </c>
    </row>
    <row r="246" customFormat="false" ht="15" hidden="false" customHeight="false" outlineLevel="0" collapsed="false">
      <c r="H246" s="108" t="n">
        <v>238</v>
      </c>
      <c r="I246" s="109" t="n">
        <v>-0.8944</v>
      </c>
      <c r="J246" s="109" t="n">
        <v>-0.8876</v>
      </c>
      <c r="K246" s="109" t="n">
        <v>-0.4291</v>
      </c>
      <c r="L246" s="109" t="n">
        <v>0.4067</v>
      </c>
      <c r="M246" s="109" t="n">
        <v>0.4954</v>
      </c>
      <c r="N246" s="108" t="n">
        <f aca="false">IF(SQRT($B$5)*$I246+SQRT(1-$B$5)*J246&lt;$C$8,1,0)</f>
        <v>0</v>
      </c>
      <c r="O246" s="108" t="n">
        <f aca="false">IF(SQRT($B$5)*$I246+SQRT(1-$B$5)*K246&lt;$C$9,1,0)</f>
        <v>0</v>
      </c>
      <c r="P246" s="108" t="n">
        <f aca="false">IF(SQRT($B$5)*$I246+SQRT(1-$B$5)*L246&lt;$C$10,1,0)</f>
        <v>0</v>
      </c>
      <c r="Q246" s="108" t="n">
        <f aca="false">IF(SQRT($B$5)*$I246+SQRT(1-$B$5)*M246&lt;$C$11,1,0)</f>
        <v>0</v>
      </c>
      <c r="R246" s="110" t="n">
        <f aca="false">N246*$D$8+O246*$D$9+P246*$D$10+Q246*$D$11</f>
        <v>0</v>
      </c>
      <c r="S246" s="108" t="n">
        <f aca="false">SUM(N246:Q246)</f>
        <v>0</v>
      </c>
    </row>
    <row r="247" customFormat="false" ht="15" hidden="false" customHeight="false" outlineLevel="0" collapsed="false">
      <c r="H247" s="108" t="n">
        <v>239</v>
      </c>
      <c r="I247" s="109" t="n">
        <v>0.3027</v>
      </c>
      <c r="J247" s="109" t="n">
        <v>0.9097</v>
      </c>
      <c r="K247" s="109" t="n">
        <v>-0.531</v>
      </c>
      <c r="L247" s="109" t="n">
        <v>-1.0648</v>
      </c>
      <c r="M247" s="109" t="n">
        <v>-0.0862</v>
      </c>
      <c r="N247" s="108" t="n">
        <f aca="false">IF(SQRT($B$5)*$I247+SQRT(1-$B$5)*J247&lt;$C$8,1,0)</f>
        <v>0</v>
      </c>
      <c r="O247" s="108" t="n">
        <f aca="false">IF(SQRT($B$5)*$I247+SQRT(1-$B$5)*K247&lt;$C$9,1,0)</f>
        <v>0</v>
      </c>
      <c r="P247" s="108" t="n">
        <f aca="false">IF(SQRT($B$5)*$I247+SQRT(1-$B$5)*L247&lt;$C$10,1,0)</f>
        <v>0</v>
      </c>
      <c r="Q247" s="108" t="n">
        <f aca="false">IF(SQRT($B$5)*$I247+SQRT(1-$B$5)*M247&lt;$C$11,1,0)</f>
        <v>0</v>
      </c>
      <c r="R247" s="110" t="n">
        <f aca="false">N247*$D$8+O247*$D$9+P247*$D$10+Q247*$D$11</f>
        <v>0</v>
      </c>
      <c r="S247" s="108" t="n">
        <f aca="false">SUM(N247:Q247)</f>
        <v>0</v>
      </c>
    </row>
    <row r="248" customFormat="false" ht="15" hidden="false" customHeight="false" outlineLevel="0" collapsed="false">
      <c r="H248" s="108" t="n">
        <v>240</v>
      </c>
      <c r="I248" s="109" t="n">
        <v>-2.1001</v>
      </c>
      <c r="J248" s="109" t="n">
        <v>0.833</v>
      </c>
      <c r="K248" s="109" t="n">
        <v>0.4931</v>
      </c>
      <c r="L248" s="109" t="n">
        <v>0.5155</v>
      </c>
      <c r="M248" s="109" t="n">
        <v>-1.1096</v>
      </c>
      <c r="N248" s="108" t="n">
        <f aca="false">IF(SQRT($B$5)*$I248+SQRT(1-$B$5)*J248&lt;$C$8,1,0)</f>
        <v>0</v>
      </c>
      <c r="O248" s="108" t="n">
        <f aca="false">IF(SQRT($B$5)*$I248+SQRT(1-$B$5)*K248&lt;$C$9,1,0)</f>
        <v>0</v>
      </c>
      <c r="P248" s="108" t="n">
        <f aca="false">IF(SQRT($B$5)*$I248+SQRT(1-$B$5)*L248&lt;$C$10,1,0)</f>
        <v>0</v>
      </c>
      <c r="Q248" s="108" t="n">
        <f aca="false">IF(SQRT($B$5)*$I248+SQRT(1-$B$5)*M248&lt;$C$11,1,0)</f>
        <v>0</v>
      </c>
      <c r="R248" s="110" t="n">
        <f aca="false">N248*$D$8+O248*$D$9+P248*$D$10+Q248*$D$11</f>
        <v>0</v>
      </c>
      <c r="S248" s="108" t="n">
        <f aca="false">SUM(N248:Q248)</f>
        <v>0</v>
      </c>
    </row>
    <row r="249" customFormat="false" ht="15" hidden="false" customHeight="false" outlineLevel="0" collapsed="false">
      <c r="H249" s="108" t="n">
        <v>241</v>
      </c>
      <c r="I249" s="109" t="n">
        <v>-0.5145</v>
      </c>
      <c r="J249" s="109" t="n">
        <v>0.0063</v>
      </c>
      <c r="K249" s="109" t="n">
        <v>-1.0342</v>
      </c>
      <c r="L249" s="109" t="n">
        <v>-1.1131</v>
      </c>
      <c r="M249" s="109" t="n">
        <v>-0.2276</v>
      </c>
      <c r="N249" s="108" t="n">
        <f aca="false">IF(SQRT($B$5)*$I249+SQRT(1-$B$5)*J249&lt;$C$8,1,0)</f>
        <v>0</v>
      </c>
      <c r="O249" s="108" t="n">
        <f aca="false">IF(SQRT($B$5)*$I249+SQRT(1-$B$5)*K249&lt;$C$9,1,0)</f>
        <v>0</v>
      </c>
      <c r="P249" s="108" t="n">
        <f aca="false">IF(SQRT($B$5)*$I249+SQRT(1-$B$5)*L249&lt;$C$10,1,0)</f>
        <v>0</v>
      </c>
      <c r="Q249" s="108" t="n">
        <f aca="false">IF(SQRT($B$5)*$I249+SQRT(1-$B$5)*M249&lt;$C$11,1,0)</f>
        <v>0</v>
      </c>
      <c r="R249" s="110" t="n">
        <f aca="false">N249*$D$8+O249*$D$9+P249*$D$10+Q249*$D$11</f>
        <v>0</v>
      </c>
      <c r="S249" s="108" t="n">
        <f aca="false">SUM(N249:Q249)</f>
        <v>0</v>
      </c>
    </row>
    <row r="250" customFormat="false" ht="15" hidden="false" customHeight="false" outlineLevel="0" collapsed="false">
      <c r="H250" s="108" t="n">
        <v>242</v>
      </c>
      <c r="I250" s="109" t="n">
        <v>0.1339</v>
      </c>
      <c r="J250" s="109" t="n">
        <v>-0.6849</v>
      </c>
      <c r="K250" s="109" t="n">
        <v>1.0204</v>
      </c>
      <c r="L250" s="109" t="n">
        <v>2.215</v>
      </c>
      <c r="M250" s="109" t="n">
        <v>0.5679</v>
      </c>
      <c r="N250" s="108" t="n">
        <f aca="false">IF(SQRT($B$5)*$I250+SQRT(1-$B$5)*J250&lt;$C$8,1,0)</f>
        <v>0</v>
      </c>
      <c r="O250" s="108" t="n">
        <f aca="false">IF(SQRT($B$5)*$I250+SQRT(1-$B$5)*K250&lt;$C$9,1,0)</f>
        <v>0</v>
      </c>
      <c r="P250" s="108" t="n">
        <f aca="false">IF(SQRT($B$5)*$I250+SQRT(1-$B$5)*L250&lt;$C$10,1,0)</f>
        <v>0</v>
      </c>
      <c r="Q250" s="108" t="n">
        <f aca="false">IF(SQRT($B$5)*$I250+SQRT(1-$B$5)*M250&lt;$C$11,1,0)</f>
        <v>0</v>
      </c>
      <c r="R250" s="110" t="n">
        <f aca="false">N250*$D$8+O250*$D$9+P250*$D$10+Q250*$D$11</f>
        <v>0</v>
      </c>
      <c r="S250" s="108" t="n">
        <f aca="false">SUM(N250:Q250)</f>
        <v>0</v>
      </c>
    </row>
    <row r="251" customFormat="false" ht="15" hidden="false" customHeight="false" outlineLevel="0" collapsed="false">
      <c r="H251" s="108" t="n">
        <v>243</v>
      </c>
      <c r="I251" s="109" t="n">
        <v>-0.1974</v>
      </c>
      <c r="J251" s="109" t="n">
        <v>-0.3364</v>
      </c>
      <c r="K251" s="109" t="n">
        <v>1.6078</v>
      </c>
      <c r="L251" s="109" t="n">
        <v>0.2963</v>
      </c>
      <c r="M251" s="109" t="n">
        <v>0.6029</v>
      </c>
      <c r="N251" s="108" t="n">
        <f aca="false">IF(SQRT($B$5)*$I251+SQRT(1-$B$5)*J251&lt;$C$8,1,0)</f>
        <v>0</v>
      </c>
      <c r="O251" s="108" t="n">
        <f aca="false">IF(SQRT($B$5)*$I251+SQRT(1-$B$5)*K251&lt;$C$9,1,0)</f>
        <v>0</v>
      </c>
      <c r="P251" s="108" t="n">
        <f aca="false">IF(SQRT($B$5)*$I251+SQRT(1-$B$5)*L251&lt;$C$10,1,0)</f>
        <v>0</v>
      </c>
      <c r="Q251" s="108" t="n">
        <f aca="false">IF(SQRT($B$5)*$I251+SQRT(1-$B$5)*M251&lt;$C$11,1,0)</f>
        <v>0</v>
      </c>
      <c r="R251" s="110" t="n">
        <f aca="false">N251*$D$8+O251*$D$9+P251*$D$10+Q251*$D$11</f>
        <v>0</v>
      </c>
      <c r="S251" s="108" t="n">
        <f aca="false">SUM(N251:Q251)</f>
        <v>0</v>
      </c>
    </row>
    <row r="252" customFormat="false" ht="15" hidden="false" customHeight="false" outlineLevel="0" collapsed="false">
      <c r="H252" s="108" t="n">
        <v>244</v>
      </c>
      <c r="I252" s="109" t="n">
        <v>0.2166</v>
      </c>
      <c r="J252" s="109" t="n">
        <v>-0.5808</v>
      </c>
      <c r="K252" s="109" t="n">
        <v>1.5149</v>
      </c>
      <c r="L252" s="109" t="n">
        <v>-0.2512</v>
      </c>
      <c r="M252" s="109" t="n">
        <v>0.1449</v>
      </c>
      <c r="N252" s="108" t="n">
        <f aca="false">IF(SQRT($B$5)*$I252+SQRT(1-$B$5)*J252&lt;$C$8,1,0)</f>
        <v>0</v>
      </c>
      <c r="O252" s="108" t="n">
        <f aca="false">IF(SQRT($B$5)*$I252+SQRT(1-$B$5)*K252&lt;$C$9,1,0)</f>
        <v>0</v>
      </c>
      <c r="P252" s="108" t="n">
        <f aca="false">IF(SQRT($B$5)*$I252+SQRT(1-$B$5)*L252&lt;$C$10,1,0)</f>
        <v>0</v>
      </c>
      <c r="Q252" s="108" t="n">
        <f aca="false">IF(SQRT($B$5)*$I252+SQRT(1-$B$5)*M252&lt;$C$11,1,0)</f>
        <v>0</v>
      </c>
      <c r="R252" s="110" t="n">
        <f aca="false">N252*$D$8+O252*$D$9+P252*$D$10+Q252*$D$11</f>
        <v>0</v>
      </c>
      <c r="S252" s="108" t="n">
        <f aca="false">SUM(N252:Q252)</f>
        <v>0</v>
      </c>
    </row>
    <row r="253" customFormat="false" ht="15" hidden="false" customHeight="false" outlineLevel="0" collapsed="false">
      <c r="H253" s="108" t="n">
        <v>245</v>
      </c>
      <c r="I253" s="109" t="n">
        <v>-2.1662</v>
      </c>
      <c r="J253" s="109" t="n">
        <v>2.1689</v>
      </c>
      <c r="K253" s="109" t="n">
        <v>0.7497</v>
      </c>
      <c r="L253" s="109" t="n">
        <v>-0.1063</v>
      </c>
      <c r="M253" s="109" t="n">
        <v>-0.8069</v>
      </c>
      <c r="N253" s="108" t="n">
        <f aca="false">IF(SQRT($B$5)*$I253+SQRT(1-$B$5)*J253&lt;$C$8,1,0)</f>
        <v>0</v>
      </c>
      <c r="O253" s="108" t="n">
        <f aca="false">IF(SQRT($B$5)*$I253+SQRT(1-$B$5)*K253&lt;$C$9,1,0)</f>
        <v>0</v>
      </c>
      <c r="P253" s="108" t="n">
        <f aca="false">IF(SQRT($B$5)*$I253+SQRT(1-$B$5)*L253&lt;$C$10,1,0)</f>
        <v>0</v>
      </c>
      <c r="Q253" s="108" t="n">
        <f aca="false">IF(SQRT($B$5)*$I253+SQRT(1-$B$5)*M253&lt;$C$11,1,0)</f>
        <v>0</v>
      </c>
      <c r="R253" s="110" t="n">
        <f aca="false">N253*$D$8+O253*$D$9+P253*$D$10+Q253*$D$11</f>
        <v>0</v>
      </c>
      <c r="S253" s="108" t="n">
        <f aca="false">SUM(N253:Q253)</f>
        <v>0</v>
      </c>
    </row>
    <row r="254" customFormat="false" ht="15" hidden="false" customHeight="false" outlineLevel="0" collapsed="false">
      <c r="H254" s="108" t="n">
        <v>246</v>
      </c>
      <c r="I254" s="109" t="n">
        <v>-0.628</v>
      </c>
      <c r="J254" s="109" t="n">
        <v>-1.7277</v>
      </c>
      <c r="K254" s="109" t="n">
        <v>0.4585</v>
      </c>
      <c r="L254" s="109" t="n">
        <v>-0.8904</v>
      </c>
      <c r="M254" s="109" t="n">
        <v>0.4164</v>
      </c>
      <c r="N254" s="108" t="n">
        <f aca="false">IF(SQRT($B$5)*$I254+SQRT(1-$B$5)*J254&lt;$C$8,1,0)</f>
        <v>0</v>
      </c>
      <c r="O254" s="108" t="n">
        <f aca="false">IF(SQRT($B$5)*$I254+SQRT(1-$B$5)*K254&lt;$C$9,1,0)</f>
        <v>0</v>
      </c>
      <c r="P254" s="108" t="n">
        <f aca="false">IF(SQRT($B$5)*$I254+SQRT(1-$B$5)*L254&lt;$C$10,1,0)</f>
        <v>0</v>
      </c>
      <c r="Q254" s="108" t="n">
        <f aca="false">IF(SQRT($B$5)*$I254+SQRT(1-$B$5)*M254&lt;$C$11,1,0)</f>
        <v>0</v>
      </c>
      <c r="R254" s="110" t="n">
        <f aca="false">N254*$D$8+O254*$D$9+P254*$D$10+Q254*$D$11</f>
        <v>0</v>
      </c>
      <c r="S254" s="108" t="n">
        <f aca="false">SUM(N254:Q254)</f>
        <v>0</v>
      </c>
    </row>
    <row r="255" customFormat="false" ht="15" hidden="false" customHeight="false" outlineLevel="0" collapsed="false">
      <c r="H255" s="108" t="n">
        <v>247</v>
      </c>
      <c r="I255" s="109" t="n">
        <v>0.4427</v>
      </c>
      <c r="J255" s="109" t="n">
        <v>1.9187</v>
      </c>
      <c r="K255" s="109" t="n">
        <v>0.207</v>
      </c>
      <c r="L255" s="109" t="n">
        <v>0.29</v>
      </c>
      <c r="M255" s="109" t="n">
        <v>0.4998</v>
      </c>
      <c r="N255" s="108" t="n">
        <f aca="false">IF(SQRT($B$5)*$I255+SQRT(1-$B$5)*J255&lt;$C$8,1,0)</f>
        <v>0</v>
      </c>
      <c r="O255" s="108" t="n">
        <f aca="false">IF(SQRT($B$5)*$I255+SQRT(1-$B$5)*K255&lt;$C$9,1,0)</f>
        <v>0</v>
      </c>
      <c r="P255" s="108" t="n">
        <f aca="false">IF(SQRT($B$5)*$I255+SQRT(1-$B$5)*L255&lt;$C$10,1,0)</f>
        <v>0</v>
      </c>
      <c r="Q255" s="108" t="n">
        <f aca="false">IF(SQRT($B$5)*$I255+SQRT(1-$B$5)*M255&lt;$C$11,1,0)</f>
        <v>0</v>
      </c>
      <c r="R255" s="110" t="n">
        <f aca="false">N255*$D$8+O255*$D$9+P255*$D$10+Q255*$D$11</f>
        <v>0</v>
      </c>
      <c r="S255" s="108" t="n">
        <f aca="false">SUM(N255:Q255)</f>
        <v>0</v>
      </c>
    </row>
    <row r="256" customFormat="false" ht="15" hidden="false" customHeight="false" outlineLevel="0" collapsed="false">
      <c r="H256" s="108" t="n">
        <v>248</v>
      </c>
      <c r="I256" s="109" t="n">
        <v>-0.6274</v>
      </c>
      <c r="J256" s="109" t="n">
        <v>-0.2477</v>
      </c>
      <c r="K256" s="109" t="n">
        <v>0.3289</v>
      </c>
      <c r="L256" s="109" t="n">
        <v>1.1695</v>
      </c>
      <c r="M256" s="109" t="n">
        <v>0.7586</v>
      </c>
      <c r="N256" s="108" t="n">
        <f aca="false">IF(SQRT($B$5)*$I256+SQRT(1-$B$5)*J256&lt;$C$8,1,0)</f>
        <v>0</v>
      </c>
      <c r="O256" s="108" t="n">
        <f aca="false">IF(SQRT($B$5)*$I256+SQRT(1-$B$5)*K256&lt;$C$9,1,0)</f>
        <v>0</v>
      </c>
      <c r="P256" s="108" t="n">
        <f aca="false">IF(SQRT($B$5)*$I256+SQRT(1-$B$5)*L256&lt;$C$10,1,0)</f>
        <v>0</v>
      </c>
      <c r="Q256" s="108" t="n">
        <f aca="false">IF(SQRT($B$5)*$I256+SQRT(1-$B$5)*M256&lt;$C$11,1,0)</f>
        <v>0</v>
      </c>
      <c r="R256" s="110" t="n">
        <f aca="false">N256*$D$8+O256*$D$9+P256*$D$10+Q256*$D$11</f>
        <v>0</v>
      </c>
      <c r="S256" s="108" t="n">
        <f aca="false">SUM(N256:Q256)</f>
        <v>0</v>
      </c>
    </row>
    <row r="257" customFormat="false" ht="15" hidden="false" customHeight="false" outlineLevel="0" collapsed="false">
      <c r="H257" s="108" t="n">
        <v>249</v>
      </c>
      <c r="I257" s="109" t="n">
        <v>-0.256</v>
      </c>
      <c r="J257" s="109" t="n">
        <v>1.2428</v>
      </c>
      <c r="K257" s="109" t="n">
        <v>-0.3583</v>
      </c>
      <c r="L257" s="109" t="n">
        <v>-1.507</v>
      </c>
      <c r="M257" s="109" t="n">
        <v>1.6011</v>
      </c>
      <c r="N257" s="108" t="n">
        <f aca="false">IF(SQRT($B$5)*$I257+SQRT(1-$B$5)*J257&lt;$C$8,1,0)</f>
        <v>0</v>
      </c>
      <c r="O257" s="108" t="n">
        <f aca="false">IF(SQRT($B$5)*$I257+SQRT(1-$B$5)*K257&lt;$C$9,1,0)</f>
        <v>0</v>
      </c>
      <c r="P257" s="108" t="n">
        <f aca="false">IF(SQRT($B$5)*$I257+SQRT(1-$B$5)*L257&lt;$C$10,1,0)</f>
        <v>0</v>
      </c>
      <c r="Q257" s="108" t="n">
        <f aca="false">IF(SQRT($B$5)*$I257+SQRT(1-$B$5)*M257&lt;$C$11,1,0)</f>
        <v>0</v>
      </c>
      <c r="R257" s="110" t="n">
        <f aca="false">N257*$D$8+O257*$D$9+P257*$D$10+Q257*$D$11</f>
        <v>0</v>
      </c>
      <c r="S257" s="108" t="n">
        <f aca="false">SUM(N257:Q257)</f>
        <v>0</v>
      </c>
    </row>
    <row r="258" customFormat="false" ht="15" hidden="false" customHeight="false" outlineLevel="0" collapsed="false">
      <c r="H258" s="108" t="n">
        <v>250</v>
      </c>
      <c r="I258" s="109" t="n">
        <v>0.0537</v>
      </c>
      <c r="J258" s="109" t="n">
        <v>-0.4228</v>
      </c>
      <c r="K258" s="109" t="n">
        <v>-1.169</v>
      </c>
      <c r="L258" s="109" t="n">
        <v>-0.3934</v>
      </c>
      <c r="M258" s="109" t="n">
        <v>1.7438</v>
      </c>
      <c r="N258" s="108" t="n">
        <f aca="false">IF(SQRT($B$5)*$I258+SQRT(1-$B$5)*J258&lt;$C$8,1,0)</f>
        <v>0</v>
      </c>
      <c r="O258" s="108" t="n">
        <f aca="false">IF(SQRT($B$5)*$I258+SQRT(1-$B$5)*K258&lt;$C$9,1,0)</f>
        <v>0</v>
      </c>
      <c r="P258" s="108" t="n">
        <f aca="false">IF(SQRT($B$5)*$I258+SQRT(1-$B$5)*L258&lt;$C$10,1,0)</f>
        <v>0</v>
      </c>
      <c r="Q258" s="108" t="n">
        <f aca="false">IF(SQRT($B$5)*$I258+SQRT(1-$B$5)*M258&lt;$C$11,1,0)</f>
        <v>0</v>
      </c>
      <c r="R258" s="110" t="n">
        <f aca="false">N258*$D$8+O258*$D$9+P258*$D$10+Q258*$D$11</f>
        <v>0</v>
      </c>
      <c r="S258" s="108" t="n">
        <f aca="false">SUM(N258:Q258)</f>
        <v>0</v>
      </c>
    </row>
    <row r="259" customFormat="false" ht="15" hidden="false" customHeight="false" outlineLevel="0" collapsed="false">
      <c r="H259" s="108" t="n">
        <v>251</v>
      </c>
      <c r="I259" s="109" t="n">
        <v>-0.0037</v>
      </c>
      <c r="J259" s="109" t="n">
        <v>2.2917</v>
      </c>
      <c r="K259" s="109" t="n">
        <v>0.092</v>
      </c>
      <c r="L259" s="109" t="n">
        <v>1.2055</v>
      </c>
      <c r="M259" s="109" t="n">
        <v>0.106</v>
      </c>
      <c r="N259" s="108" t="n">
        <f aca="false">IF(SQRT($B$5)*$I259+SQRT(1-$B$5)*J259&lt;$C$8,1,0)</f>
        <v>0</v>
      </c>
      <c r="O259" s="108" t="n">
        <f aca="false">IF(SQRT($B$5)*$I259+SQRT(1-$B$5)*K259&lt;$C$9,1,0)</f>
        <v>0</v>
      </c>
      <c r="P259" s="108" t="n">
        <f aca="false">IF(SQRT($B$5)*$I259+SQRT(1-$B$5)*L259&lt;$C$10,1,0)</f>
        <v>0</v>
      </c>
      <c r="Q259" s="108" t="n">
        <f aca="false">IF(SQRT($B$5)*$I259+SQRT(1-$B$5)*M259&lt;$C$11,1,0)</f>
        <v>0</v>
      </c>
      <c r="R259" s="110" t="n">
        <f aca="false">N259*$D$8+O259*$D$9+P259*$D$10+Q259*$D$11</f>
        <v>0</v>
      </c>
      <c r="S259" s="108" t="n">
        <f aca="false">SUM(N259:Q259)</f>
        <v>0</v>
      </c>
    </row>
    <row r="260" customFormat="false" ht="15" hidden="false" customHeight="false" outlineLevel="0" collapsed="false">
      <c r="H260" s="108" t="n">
        <v>252</v>
      </c>
      <c r="I260" s="109" t="n">
        <v>-0.3861</v>
      </c>
      <c r="J260" s="109" t="n">
        <v>-0.3546</v>
      </c>
      <c r="K260" s="109" t="n">
        <v>-0.1922</v>
      </c>
      <c r="L260" s="109" t="n">
        <v>-1.1376</v>
      </c>
      <c r="M260" s="109" t="n">
        <v>-1.1683</v>
      </c>
      <c r="N260" s="108" t="n">
        <f aca="false">IF(SQRT($B$5)*$I260+SQRT(1-$B$5)*J260&lt;$C$8,1,0)</f>
        <v>0</v>
      </c>
      <c r="O260" s="108" t="n">
        <f aca="false">IF(SQRT($B$5)*$I260+SQRT(1-$B$5)*K260&lt;$C$9,1,0)</f>
        <v>0</v>
      </c>
      <c r="P260" s="108" t="n">
        <f aca="false">IF(SQRT($B$5)*$I260+SQRT(1-$B$5)*L260&lt;$C$10,1,0)</f>
        <v>0</v>
      </c>
      <c r="Q260" s="108" t="n">
        <f aca="false">IF(SQRT($B$5)*$I260+SQRT(1-$B$5)*M260&lt;$C$11,1,0)</f>
        <v>0</v>
      </c>
      <c r="R260" s="110" t="n">
        <f aca="false">N260*$D$8+O260*$D$9+P260*$D$10+Q260*$D$11</f>
        <v>0</v>
      </c>
      <c r="S260" s="108" t="n">
        <f aca="false">SUM(N260:Q260)</f>
        <v>0</v>
      </c>
    </row>
    <row r="261" customFormat="false" ht="15" hidden="false" customHeight="false" outlineLevel="0" collapsed="false">
      <c r="H261" s="108" t="n">
        <v>253</v>
      </c>
      <c r="I261" s="109" t="n">
        <v>0.4412</v>
      </c>
      <c r="J261" s="109" t="n">
        <v>1.3318</v>
      </c>
      <c r="K261" s="109" t="n">
        <v>0.2405</v>
      </c>
      <c r="L261" s="109" t="n">
        <v>0.1334</v>
      </c>
      <c r="M261" s="109" t="n">
        <v>-0.8314</v>
      </c>
      <c r="N261" s="108" t="n">
        <f aca="false">IF(SQRT($B$5)*$I261+SQRT(1-$B$5)*J261&lt;$C$8,1,0)</f>
        <v>0</v>
      </c>
      <c r="O261" s="108" t="n">
        <f aca="false">IF(SQRT($B$5)*$I261+SQRT(1-$B$5)*K261&lt;$C$9,1,0)</f>
        <v>0</v>
      </c>
      <c r="P261" s="108" t="n">
        <f aca="false">IF(SQRT($B$5)*$I261+SQRT(1-$B$5)*L261&lt;$C$10,1,0)</f>
        <v>0</v>
      </c>
      <c r="Q261" s="108" t="n">
        <f aca="false">IF(SQRT($B$5)*$I261+SQRT(1-$B$5)*M261&lt;$C$11,1,0)</f>
        <v>0</v>
      </c>
      <c r="R261" s="110" t="n">
        <f aca="false">N261*$D$8+O261*$D$9+P261*$D$10+Q261*$D$11</f>
        <v>0</v>
      </c>
      <c r="S261" s="108" t="n">
        <f aca="false">SUM(N261:Q261)</f>
        <v>0</v>
      </c>
    </row>
    <row r="262" customFormat="false" ht="15" hidden="false" customHeight="false" outlineLevel="0" collapsed="false">
      <c r="H262" s="108" t="n">
        <v>254</v>
      </c>
      <c r="I262" s="109" t="n">
        <v>1.2238</v>
      </c>
      <c r="J262" s="109" t="n">
        <v>1.143</v>
      </c>
      <c r="K262" s="109" t="n">
        <v>-1.078</v>
      </c>
      <c r="L262" s="109" t="n">
        <v>0.1602</v>
      </c>
      <c r="M262" s="109" t="n">
        <v>-0.2452</v>
      </c>
      <c r="N262" s="108" t="n">
        <f aca="false">IF(SQRT($B$5)*$I262+SQRT(1-$B$5)*J262&lt;$C$8,1,0)</f>
        <v>0</v>
      </c>
      <c r="O262" s="108" t="n">
        <f aca="false">IF(SQRT($B$5)*$I262+SQRT(1-$B$5)*K262&lt;$C$9,1,0)</f>
        <v>0</v>
      </c>
      <c r="P262" s="108" t="n">
        <f aca="false">IF(SQRT($B$5)*$I262+SQRT(1-$B$5)*L262&lt;$C$10,1,0)</f>
        <v>0</v>
      </c>
      <c r="Q262" s="108" t="n">
        <f aca="false">IF(SQRT($B$5)*$I262+SQRT(1-$B$5)*M262&lt;$C$11,1,0)</f>
        <v>0</v>
      </c>
      <c r="R262" s="110" t="n">
        <f aca="false">N262*$D$8+O262*$D$9+P262*$D$10+Q262*$D$11</f>
        <v>0</v>
      </c>
      <c r="S262" s="108" t="n">
        <f aca="false">SUM(N262:Q262)</f>
        <v>0</v>
      </c>
    </row>
    <row r="263" customFormat="false" ht="15" hidden="false" customHeight="false" outlineLevel="0" collapsed="false">
      <c r="H263" s="108" t="n">
        <v>255</v>
      </c>
      <c r="I263" s="109" t="n">
        <v>-1.4116</v>
      </c>
      <c r="J263" s="109" t="n">
        <v>1.7083</v>
      </c>
      <c r="K263" s="109" t="n">
        <v>1.2814</v>
      </c>
      <c r="L263" s="109" t="n">
        <v>0.4131</v>
      </c>
      <c r="M263" s="109" t="n">
        <v>1.5144</v>
      </c>
      <c r="N263" s="108" t="n">
        <f aca="false">IF(SQRT($B$5)*$I263+SQRT(1-$B$5)*J263&lt;$C$8,1,0)</f>
        <v>0</v>
      </c>
      <c r="O263" s="108" t="n">
        <f aca="false">IF(SQRT($B$5)*$I263+SQRT(1-$B$5)*K263&lt;$C$9,1,0)</f>
        <v>0</v>
      </c>
      <c r="P263" s="108" t="n">
        <f aca="false">IF(SQRT($B$5)*$I263+SQRT(1-$B$5)*L263&lt;$C$10,1,0)</f>
        <v>0</v>
      </c>
      <c r="Q263" s="108" t="n">
        <f aca="false">IF(SQRT($B$5)*$I263+SQRT(1-$B$5)*M263&lt;$C$11,1,0)</f>
        <v>0</v>
      </c>
      <c r="R263" s="110" t="n">
        <f aca="false">N263*$D$8+O263*$D$9+P263*$D$10+Q263*$D$11</f>
        <v>0</v>
      </c>
      <c r="S263" s="108" t="n">
        <f aca="false">SUM(N263:Q263)</f>
        <v>0</v>
      </c>
    </row>
    <row r="264" customFormat="false" ht="15" hidden="false" customHeight="false" outlineLevel="0" collapsed="false">
      <c r="H264" s="108" t="n">
        <v>256</v>
      </c>
      <c r="I264" s="109" t="n">
        <v>-0.4176</v>
      </c>
      <c r="J264" s="109" t="n">
        <v>0.3734</v>
      </c>
      <c r="K264" s="109" t="n">
        <v>1.4514</v>
      </c>
      <c r="L264" s="109" t="n">
        <v>-0.2002</v>
      </c>
      <c r="M264" s="109" t="n">
        <v>0.4004</v>
      </c>
      <c r="N264" s="108" t="n">
        <f aca="false">IF(SQRT($B$5)*$I264+SQRT(1-$B$5)*J264&lt;$C$8,1,0)</f>
        <v>0</v>
      </c>
      <c r="O264" s="108" t="n">
        <f aca="false">IF(SQRT($B$5)*$I264+SQRT(1-$B$5)*K264&lt;$C$9,1,0)</f>
        <v>0</v>
      </c>
      <c r="P264" s="108" t="n">
        <f aca="false">IF(SQRT($B$5)*$I264+SQRT(1-$B$5)*L264&lt;$C$10,1,0)</f>
        <v>0</v>
      </c>
      <c r="Q264" s="108" t="n">
        <f aca="false">IF(SQRT($B$5)*$I264+SQRT(1-$B$5)*M264&lt;$C$11,1,0)</f>
        <v>0</v>
      </c>
      <c r="R264" s="110" t="n">
        <f aca="false">N264*$D$8+O264*$D$9+P264*$D$10+Q264*$D$11</f>
        <v>0</v>
      </c>
      <c r="S264" s="108" t="n">
        <f aca="false">SUM(N264:Q264)</f>
        <v>0</v>
      </c>
    </row>
    <row r="265" customFormat="false" ht="15" hidden="false" customHeight="false" outlineLevel="0" collapsed="false">
      <c r="H265" s="108" t="n">
        <v>257</v>
      </c>
      <c r="I265" s="109" t="n">
        <v>-0.8778</v>
      </c>
      <c r="J265" s="109" t="n">
        <v>0.7468</v>
      </c>
      <c r="K265" s="109" t="n">
        <v>1.2572</v>
      </c>
      <c r="L265" s="109" t="n">
        <v>-0.8922</v>
      </c>
      <c r="M265" s="109" t="n">
        <v>-0.7063</v>
      </c>
      <c r="N265" s="108" t="n">
        <f aca="false">IF(SQRT($B$5)*$I265+SQRT(1-$B$5)*J265&lt;$C$8,1,0)</f>
        <v>0</v>
      </c>
      <c r="O265" s="108" t="n">
        <f aca="false">IF(SQRT($B$5)*$I265+SQRT(1-$B$5)*K265&lt;$C$9,1,0)</f>
        <v>0</v>
      </c>
      <c r="P265" s="108" t="n">
        <f aca="false">IF(SQRT($B$5)*$I265+SQRT(1-$B$5)*L265&lt;$C$10,1,0)</f>
        <v>0</v>
      </c>
      <c r="Q265" s="108" t="n">
        <f aca="false">IF(SQRT($B$5)*$I265+SQRT(1-$B$5)*M265&lt;$C$11,1,0)</f>
        <v>0</v>
      </c>
      <c r="R265" s="110" t="n">
        <f aca="false">N265*$D$8+O265*$D$9+P265*$D$10+Q265*$D$11</f>
        <v>0</v>
      </c>
      <c r="S265" s="108" t="n">
        <f aca="false">SUM(N265:Q265)</f>
        <v>0</v>
      </c>
    </row>
    <row r="266" customFormat="false" ht="15" hidden="false" customHeight="false" outlineLevel="0" collapsed="false">
      <c r="H266" s="108" t="n">
        <v>258</v>
      </c>
      <c r="I266" s="109" t="n">
        <v>0.0124</v>
      </c>
      <c r="J266" s="109" t="n">
        <v>1.4857</v>
      </c>
      <c r="K266" s="109" t="n">
        <v>-0.4354</v>
      </c>
      <c r="L266" s="109" t="n">
        <v>-0.7636</v>
      </c>
      <c r="M266" s="109" t="n">
        <v>-0.0369</v>
      </c>
      <c r="N266" s="108" t="n">
        <f aca="false">IF(SQRT($B$5)*$I266+SQRT(1-$B$5)*J266&lt;$C$8,1,0)</f>
        <v>0</v>
      </c>
      <c r="O266" s="108" t="n">
        <f aca="false">IF(SQRT($B$5)*$I266+SQRT(1-$B$5)*K266&lt;$C$9,1,0)</f>
        <v>0</v>
      </c>
      <c r="P266" s="108" t="n">
        <f aca="false">IF(SQRT($B$5)*$I266+SQRT(1-$B$5)*L266&lt;$C$10,1,0)</f>
        <v>0</v>
      </c>
      <c r="Q266" s="108" t="n">
        <f aca="false">IF(SQRT($B$5)*$I266+SQRT(1-$B$5)*M266&lt;$C$11,1,0)</f>
        <v>0</v>
      </c>
      <c r="R266" s="110" t="n">
        <f aca="false">N266*$D$8+O266*$D$9+P266*$D$10+Q266*$D$11</f>
        <v>0</v>
      </c>
      <c r="S266" s="108" t="n">
        <f aca="false">SUM(N266:Q266)</f>
        <v>0</v>
      </c>
    </row>
    <row r="267" customFormat="false" ht="15" hidden="false" customHeight="false" outlineLevel="0" collapsed="false">
      <c r="H267" s="108" t="n">
        <v>259</v>
      </c>
      <c r="I267" s="109" t="n">
        <v>1.2121</v>
      </c>
      <c r="J267" s="109" t="n">
        <v>-1.4701</v>
      </c>
      <c r="K267" s="109" t="n">
        <v>-0.1078</v>
      </c>
      <c r="L267" s="109" t="n">
        <v>1.3749</v>
      </c>
      <c r="M267" s="109" t="n">
        <v>0.0262</v>
      </c>
      <c r="N267" s="108" t="n">
        <f aca="false">IF(SQRT($B$5)*$I267+SQRT(1-$B$5)*J267&lt;$C$8,1,0)</f>
        <v>0</v>
      </c>
      <c r="O267" s="108" t="n">
        <f aca="false">IF(SQRT($B$5)*$I267+SQRT(1-$B$5)*K267&lt;$C$9,1,0)</f>
        <v>0</v>
      </c>
      <c r="P267" s="108" t="n">
        <f aca="false">IF(SQRT($B$5)*$I267+SQRT(1-$B$5)*L267&lt;$C$10,1,0)</f>
        <v>0</v>
      </c>
      <c r="Q267" s="108" t="n">
        <f aca="false">IF(SQRT($B$5)*$I267+SQRT(1-$B$5)*M267&lt;$C$11,1,0)</f>
        <v>0</v>
      </c>
      <c r="R267" s="110" t="n">
        <f aca="false">N267*$D$8+O267*$D$9+P267*$D$10+Q267*$D$11</f>
        <v>0</v>
      </c>
      <c r="S267" s="108" t="n">
        <f aca="false">SUM(N267:Q267)</f>
        <v>0</v>
      </c>
    </row>
    <row r="268" customFormat="false" ht="15" hidden="false" customHeight="false" outlineLevel="0" collapsed="false">
      <c r="H268" s="108" t="n">
        <v>260</v>
      </c>
      <c r="I268" s="109" t="n">
        <v>-0.2288</v>
      </c>
      <c r="J268" s="109" t="n">
        <v>0.911</v>
      </c>
      <c r="K268" s="109" t="n">
        <v>-1.162</v>
      </c>
      <c r="L268" s="109" t="n">
        <v>2.11</v>
      </c>
      <c r="M268" s="109" t="n">
        <v>0.5279</v>
      </c>
      <c r="N268" s="108" t="n">
        <f aca="false">IF(SQRT($B$5)*$I268+SQRT(1-$B$5)*J268&lt;$C$8,1,0)</f>
        <v>0</v>
      </c>
      <c r="O268" s="108" t="n">
        <f aca="false">IF(SQRT($B$5)*$I268+SQRT(1-$B$5)*K268&lt;$C$9,1,0)</f>
        <v>0</v>
      </c>
      <c r="P268" s="108" t="n">
        <f aca="false">IF(SQRT($B$5)*$I268+SQRT(1-$B$5)*L268&lt;$C$10,1,0)</f>
        <v>0</v>
      </c>
      <c r="Q268" s="108" t="n">
        <f aca="false">IF(SQRT($B$5)*$I268+SQRT(1-$B$5)*M268&lt;$C$11,1,0)</f>
        <v>0</v>
      </c>
      <c r="R268" s="110" t="n">
        <f aca="false">N268*$D$8+O268*$D$9+P268*$D$10+Q268*$D$11</f>
        <v>0</v>
      </c>
      <c r="S268" s="108" t="n">
        <f aca="false">SUM(N268:Q268)</f>
        <v>0</v>
      </c>
    </row>
    <row r="269" customFormat="false" ht="15" hidden="false" customHeight="false" outlineLevel="0" collapsed="false">
      <c r="H269" s="108" t="n">
        <v>261</v>
      </c>
      <c r="I269" s="109" t="n">
        <v>-0.3403</v>
      </c>
      <c r="J269" s="109" t="n">
        <v>0.124</v>
      </c>
      <c r="K269" s="109" t="n">
        <v>-0.0288</v>
      </c>
      <c r="L269" s="109" t="n">
        <v>-0.2582</v>
      </c>
      <c r="M269" s="109" t="n">
        <v>-1.1983</v>
      </c>
      <c r="N269" s="108" t="n">
        <f aca="false">IF(SQRT($B$5)*$I269+SQRT(1-$B$5)*J269&lt;$C$8,1,0)</f>
        <v>0</v>
      </c>
      <c r="O269" s="108" t="n">
        <f aca="false">IF(SQRT($B$5)*$I269+SQRT(1-$B$5)*K269&lt;$C$9,1,0)</f>
        <v>0</v>
      </c>
      <c r="P269" s="108" t="n">
        <f aca="false">IF(SQRT($B$5)*$I269+SQRT(1-$B$5)*L269&lt;$C$10,1,0)</f>
        <v>0</v>
      </c>
      <c r="Q269" s="108" t="n">
        <f aca="false">IF(SQRT($B$5)*$I269+SQRT(1-$B$5)*M269&lt;$C$11,1,0)</f>
        <v>0</v>
      </c>
      <c r="R269" s="110" t="n">
        <f aca="false">N269*$D$8+O269*$D$9+P269*$D$10+Q269*$D$11</f>
        <v>0</v>
      </c>
      <c r="S269" s="108" t="n">
        <f aca="false">SUM(N269:Q269)</f>
        <v>0</v>
      </c>
    </row>
    <row r="270" customFormat="false" ht="15" hidden="false" customHeight="false" outlineLevel="0" collapsed="false">
      <c r="H270" s="108" t="n">
        <v>262</v>
      </c>
      <c r="I270" s="109" t="n">
        <v>-0.2214</v>
      </c>
      <c r="J270" s="109" t="n">
        <v>-1.7025</v>
      </c>
      <c r="K270" s="109" t="n">
        <v>1.3983</v>
      </c>
      <c r="L270" s="109" t="n">
        <v>-1.1152</v>
      </c>
      <c r="M270" s="109" t="n">
        <v>-0.7249</v>
      </c>
      <c r="N270" s="108" t="n">
        <f aca="false">IF(SQRT($B$5)*$I270+SQRT(1-$B$5)*J270&lt;$C$8,1,0)</f>
        <v>0</v>
      </c>
      <c r="O270" s="108" t="n">
        <f aca="false">IF(SQRT($B$5)*$I270+SQRT(1-$B$5)*K270&lt;$C$9,1,0)</f>
        <v>0</v>
      </c>
      <c r="P270" s="108" t="n">
        <f aca="false">IF(SQRT($B$5)*$I270+SQRT(1-$B$5)*L270&lt;$C$10,1,0)</f>
        <v>0</v>
      </c>
      <c r="Q270" s="108" t="n">
        <f aca="false">IF(SQRT($B$5)*$I270+SQRT(1-$B$5)*M270&lt;$C$11,1,0)</f>
        <v>0</v>
      </c>
      <c r="R270" s="110" t="n">
        <f aca="false">N270*$D$8+O270*$D$9+P270*$D$10+Q270*$D$11</f>
        <v>0</v>
      </c>
      <c r="S270" s="108" t="n">
        <f aca="false">SUM(N270:Q270)</f>
        <v>0</v>
      </c>
    </row>
    <row r="271" customFormat="false" ht="15" hidden="false" customHeight="false" outlineLevel="0" collapsed="false">
      <c r="H271" s="108" t="n">
        <v>263</v>
      </c>
      <c r="I271" s="109" t="n">
        <v>-0.7888</v>
      </c>
      <c r="J271" s="109" t="n">
        <v>0.7289</v>
      </c>
      <c r="K271" s="109" t="n">
        <v>-0.1948</v>
      </c>
      <c r="L271" s="109" t="n">
        <v>1.4411</v>
      </c>
      <c r="M271" s="109" t="n">
        <v>-0.4564</v>
      </c>
      <c r="N271" s="108" t="n">
        <f aca="false">IF(SQRT($B$5)*$I271+SQRT(1-$B$5)*J271&lt;$C$8,1,0)</f>
        <v>0</v>
      </c>
      <c r="O271" s="108" t="n">
        <f aca="false">IF(SQRT($B$5)*$I271+SQRT(1-$B$5)*K271&lt;$C$9,1,0)</f>
        <v>0</v>
      </c>
      <c r="P271" s="108" t="n">
        <f aca="false">IF(SQRT($B$5)*$I271+SQRT(1-$B$5)*L271&lt;$C$10,1,0)</f>
        <v>0</v>
      </c>
      <c r="Q271" s="108" t="n">
        <f aca="false">IF(SQRT($B$5)*$I271+SQRT(1-$B$5)*M271&lt;$C$11,1,0)</f>
        <v>0</v>
      </c>
      <c r="R271" s="110" t="n">
        <f aca="false">N271*$D$8+O271*$D$9+P271*$D$10+Q271*$D$11</f>
        <v>0</v>
      </c>
      <c r="S271" s="108" t="n">
        <f aca="false">SUM(N271:Q271)</f>
        <v>0</v>
      </c>
    </row>
    <row r="272" customFormat="false" ht="15" hidden="false" customHeight="false" outlineLevel="0" collapsed="false">
      <c r="H272" s="108" t="n">
        <v>264</v>
      </c>
      <c r="I272" s="109" t="n">
        <v>0.1517</v>
      </c>
      <c r="J272" s="109" t="n">
        <v>-0.0643</v>
      </c>
      <c r="K272" s="109" t="n">
        <v>-0.3393</v>
      </c>
      <c r="L272" s="109" t="n">
        <v>1.1191</v>
      </c>
      <c r="M272" s="109" t="n">
        <v>1.232</v>
      </c>
      <c r="N272" s="108" t="n">
        <f aca="false">IF(SQRT($B$5)*$I272+SQRT(1-$B$5)*J272&lt;$C$8,1,0)</f>
        <v>0</v>
      </c>
      <c r="O272" s="108" t="n">
        <f aca="false">IF(SQRT($B$5)*$I272+SQRT(1-$B$5)*K272&lt;$C$9,1,0)</f>
        <v>0</v>
      </c>
      <c r="P272" s="108" t="n">
        <f aca="false">IF(SQRT($B$5)*$I272+SQRT(1-$B$5)*L272&lt;$C$10,1,0)</f>
        <v>0</v>
      </c>
      <c r="Q272" s="108" t="n">
        <f aca="false">IF(SQRT($B$5)*$I272+SQRT(1-$B$5)*M272&lt;$C$11,1,0)</f>
        <v>0</v>
      </c>
      <c r="R272" s="110" t="n">
        <f aca="false">N272*$D$8+O272*$D$9+P272*$D$10+Q272*$D$11</f>
        <v>0</v>
      </c>
      <c r="S272" s="108" t="n">
        <f aca="false">SUM(N272:Q272)</f>
        <v>0</v>
      </c>
    </row>
    <row r="273" customFormat="false" ht="15" hidden="false" customHeight="false" outlineLevel="0" collapsed="false">
      <c r="H273" s="108" t="n">
        <v>265</v>
      </c>
      <c r="I273" s="109" t="n">
        <v>1.3153</v>
      </c>
      <c r="J273" s="109" t="n">
        <v>-1.3847</v>
      </c>
      <c r="K273" s="109" t="n">
        <v>0.3488</v>
      </c>
      <c r="L273" s="109" t="n">
        <v>-1.1251</v>
      </c>
      <c r="M273" s="109" t="n">
        <v>-1.1541</v>
      </c>
      <c r="N273" s="108" t="n">
        <f aca="false">IF(SQRT($B$5)*$I273+SQRT(1-$B$5)*J273&lt;$C$8,1,0)</f>
        <v>0</v>
      </c>
      <c r="O273" s="108" t="n">
        <f aca="false">IF(SQRT($B$5)*$I273+SQRT(1-$B$5)*K273&lt;$C$9,1,0)</f>
        <v>0</v>
      </c>
      <c r="P273" s="108" t="n">
        <f aca="false">IF(SQRT($B$5)*$I273+SQRT(1-$B$5)*L273&lt;$C$10,1,0)</f>
        <v>0</v>
      </c>
      <c r="Q273" s="108" t="n">
        <f aca="false">IF(SQRT($B$5)*$I273+SQRT(1-$B$5)*M273&lt;$C$11,1,0)</f>
        <v>0</v>
      </c>
      <c r="R273" s="110" t="n">
        <f aca="false">N273*$D$8+O273*$D$9+P273*$D$10+Q273*$D$11</f>
        <v>0</v>
      </c>
      <c r="S273" s="108" t="n">
        <f aca="false">SUM(N273:Q273)</f>
        <v>0</v>
      </c>
    </row>
    <row r="274" customFormat="false" ht="15" hidden="false" customHeight="false" outlineLevel="0" collapsed="false">
      <c r="H274" s="108" t="n">
        <v>266</v>
      </c>
      <c r="I274" s="109" t="n">
        <v>-1.8066</v>
      </c>
      <c r="J274" s="109" t="n">
        <v>-0.947</v>
      </c>
      <c r="K274" s="109" t="n">
        <v>0.5972</v>
      </c>
      <c r="L274" s="109" t="n">
        <v>1.3933</v>
      </c>
      <c r="M274" s="109" t="n">
        <v>1.7366</v>
      </c>
      <c r="N274" s="108" t="n">
        <f aca="false">IF(SQRT($B$5)*$I274+SQRT(1-$B$5)*J274&lt;$C$8,1,0)</f>
        <v>0</v>
      </c>
      <c r="O274" s="108" t="n">
        <f aca="false">IF(SQRT($B$5)*$I274+SQRT(1-$B$5)*K274&lt;$C$9,1,0)</f>
        <v>0</v>
      </c>
      <c r="P274" s="108" t="n">
        <f aca="false">IF(SQRT($B$5)*$I274+SQRT(1-$B$5)*L274&lt;$C$10,1,0)</f>
        <v>0</v>
      </c>
      <c r="Q274" s="108" t="n">
        <f aca="false">IF(SQRT($B$5)*$I274+SQRT(1-$B$5)*M274&lt;$C$11,1,0)</f>
        <v>0</v>
      </c>
      <c r="R274" s="110" t="n">
        <f aca="false">N274*$D$8+O274*$D$9+P274*$D$10+Q274*$D$11</f>
        <v>0</v>
      </c>
      <c r="S274" s="108" t="n">
        <f aca="false">SUM(N274:Q274)</f>
        <v>0</v>
      </c>
    </row>
    <row r="275" customFormat="false" ht="15" hidden="false" customHeight="false" outlineLevel="0" collapsed="false">
      <c r="H275" s="108" t="n">
        <v>267</v>
      </c>
      <c r="I275" s="109" t="n">
        <v>-0.9089</v>
      </c>
      <c r="J275" s="109" t="n">
        <v>-0.625</v>
      </c>
      <c r="K275" s="109" t="n">
        <v>0.2338</v>
      </c>
      <c r="L275" s="109" t="n">
        <v>0.1464</v>
      </c>
      <c r="M275" s="109" t="n">
        <v>0.2168</v>
      </c>
      <c r="N275" s="108" t="n">
        <f aca="false">IF(SQRT($B$5)*$I275+SQRT(1-$B$5)*J275&lt;$C$8,1,0)</f>
        <v>0</v>
      </c>
      <c r="O275" s="108" t="n">
        <f aca="false">IF(SQRT($B$5)*$I275+SQRT(1-$B$5)*K275&lt;$C$9,1,0)</f>
        <v>0</v>
      </c>
      <c r="P275" s="108" t="n">
        <f aca="false">IF(SQRT($B$5)*$I275+SQRT(1-$B$5)*L275&lt;$C$10,1,0)</f>
        <v>0</v>
      </c>
      <c r="Q275" s="108" t="n">
        <f aca="false">IF(SQRT($B$5)*$I275+SQRT(1-$B$5)*M275&lt;$C$11,1,0)</f>
        <v>0</v>
      </c>
      <c r="R275" s="110" t="n">
        <f aca="false">N275*$D$8+O275*$D$9+P275*$D$10+Q275*$D$11</f>
        <v>0</v>
      </c>
      <c r="S275" s="108" t="n">
        <f aca="false">SUM(N275:Q275)</f>
        <v>0</v>
      </c>
    </row>
    <row r="276" customFormat="false" ht="15" hidden="false" customHeight="false" outlineLevel="0" collapsed="false">
      <c r="H276" s="108" t="n">
        <v>268</v>
      </c>
      <c r="I276" s="109" t="n">
        <v>-1.7558</v>
      </c>
      <c r="J276" s="109" t="n">
        <v>-0.1918</v>
      </c>
      <c r="K276" s="109" t="n">
        <v>0.5811</v>
      </c>
      <c r="L276" s="109" t="n">
        <v>0.2627</v>
      </c>
      <c r="M276" s="109" t="n">
        <v>-0.1217</v>
      </c>
      <c r="N276" s="108" t="n">
        <f aca="false">IF(SQRT($B$5)*$I276+SQRT(1-$B$5)*J276&lt;$C$8,1,0)</f>
        <v>0</v>
      </c>
      <c r="O276" s="108" t="n">
        <f aca="false">IF(SQRT($B$5)*$I276+SQRT(1-$B$5)*K276&lt;$C$9,1,0)</f>
        <v>0</v>
      </c>
      <c r="P276" s="108" t="n">
        <f aca="false">IF(SQRT($B$5)*$I276+SQRT(1-$B$5)*L276&lt;$C$10,1,0)</f>
        <v>0</v>
      </c>
      <c r="Q276" s="108" t="n">
        <f aca="false">IF(SQRT($B$5)*$I276+SQRT(1-$B$5)*M276&lt;$C$11,1,0)</f>
        <v>0</v>
      </c>
      <c r="R276" s="110" t="n">
        <f aca="false">N276*$D$8+O276*$D$9+P276*$D$10+Q276*$D$11</f>
        <v>0</v>
      </c>
      <c r="S276" s="108" t="n">
        <f aca="false">SUM(N276:Q276)</f>
        <v>0</v>
      </c>
    </row>
    <row r="277" customFormat="false" ht="15" hidden="false" customHeight="false" outlineLevel="0" collapsed="false">
      <c r="H277" s="108" t="n">
        <v>269</v>
      </c>
      <c r="I277" s="109" t="n">
        <v>-0.7284</v>
      </c>
      <c r="J277" s="109" t="n">
        <v>-0.096</v>
      </c>
      <c r="K277" s="109" t="n">
        <v>1.5981</v>
      </c>
      <c r="L277" s="109" t="n">
        <v>0.5</v>
      </c>
      <c r="M277" s="109" t="n">
        <v>1.0508</v>
      </c>
      <c r="N277" s="108" t="n">
        <f aca="false">IF(SQRT($B$5)*$I277+SQRT(1-$B$5)*J277&lt;$C$8,1,0)</f>
        <v>0</v>
      </c>
      <c r="O277" s="108" t="n">
        <f aca="false">IF(SQRT($B$5)*$I277+SQRT(1-$B$5)*K277&lt;$C$9,1,0)</f>
        <v>0</v>
      </c>
      <c r="P277" s="108" t="n">
        <f aca="false">IF(SQRT($B$5)*$I277+SQRT(1-$B$5)*L277&lt;$C$10,1,0)</f>
        <v>0</v>
      </c>
      <c r="Q277" s="108" t="n">
        <f aca="false">IF(SQRT($B$5)*$I277+SQRT(1-$B$5)*M277&lt;$C$11,1,0)</f>
        <v>0</v>
      </c>
      <c r="R277" s="110" t="n">
        <f aca="false">N277*$D$8+O277*$D$9+P277*$D$10+Q277*$D$11</f>
        <v>0</v>
      </c>
      <c r="S277" s="108" t="n">
        <f aca="false">SUM(N277:Q277)</f>
        <v>0</v>
      </c>
    </row>
    <row r="278" customFormat="false" ht="15" hidden="false" customHeight="false" outlineLevel="0" collapsed="false">
      <c r="H278" s="108" t="n">
        <v>270</v>
      </c>
      <c r="I278" s="109" t="n">
        <v>1.6577</v>
      </c>
      <c r="J278" s="109" t="n">
        <v>-1.0926</v>
      </c>
      <c r="K278" s="109" t="n">
        <v>0.6655</v>
      </c>
      <c r="L278" s="109" t="n">
        <v>0.4559</v>
      </c>
      <c r="M278" s="109" t="n">
        <v>1.3195</v>
      </c>
      <c r="N278" s="108" t="n">
        <f aca="false">IF(SQRT($B$5)*$I278+SQRT(1-$B$5)*J278&lt;$C$8,1,0)</f>
        <v>0</v>
      </c>
      <c r="O278" s="108" t="n">
        <f aca="false">IF(SQRT($B$5)*$I278+SQRT(1-$B$5)*K278&lt;$C$9,1,0)</f>
        <v>0</v>
      </c>
      <c r="P278" s="108" t="n">
        <f aca="false">IF(SQRT($B$5)*$I278+SQRT(1-$B$5)*L278&lt;$C$10,1,0)</f>
        <v>0</v>
      </c>
      <c r="Q278" s="108" t="n">
        <f aca="false">IF(SQRT($B$5)*$I278+SQRT(1-$B$5)*M278&lt;$C$11,1,0)</f>
        <v>0</v>
      </c>
      <c r="R278" s="110" t="n">
        <f aca="false">N278*$D$8+O278*$D$9+P278*$D$10+Q278*$D$11</f>
        <v>0</v>
      </c>
      <c r="S278" s="108" t="n">
        <f aca="false">SUM(N278:Q278)</f>
        <v>0</v>
      </c>
    </row>
    <row r="279" customFormat="false" ht="15" hidden="false" customHeight="false" outlineLevel="0" collapsed="false">
      <c r="H279" s="108" t="n">
        <v>271</v>
      </c>
      <c r="I279" s="109" t="n">
        <v>-0.2507</v>
      </c>
      <c r="J279" s="109" t="n">
        <v>-0.2291</v>
      </c>
      <c r="K279" s="109" t="n">
        <v>-0.6713</v>
      </c>
      <c r="L279" s="109" t="n">
        <v>0.1657</v>
      </c>
      <c r="M279" s="109" t="n">
        <v>-0.2997</v>
      </c>
      <c r="N279" s="108" t="n">
        <f aca="false">IF(SQRT($B$5)*$I279+SQRT(1-$B$5)*J279&lt;$C$8,1,0)</f>
        <v>0</v>
      </c>
      <c r="O279" s="108" t="n">
        <f aca="false">IF(SQRT($B$5)*$I279+SQRT(1-$B$5)*K279&lt;$C$9,1,0)</f>
        <v>0</v>
      </c>
      <c r="P279" s="108" t="n">
        <f aca="false">IF(SQRT($B$5)*$I279+SQRT(1-$B$5)*L279&lt;$C$10,1,0)</f>
        <v>0</v>
      </c>
      <c r="Q279" s="108" t="n">
        <f aca="false">IF(SQRT($B$5)*$I279+SQRT(1-$B$5)*M279&lt;$C$11,1,0)</f>
        <v>0</v>
      </c>
      <c r="R279" s="110" t="n">
        <f aca="false">N279*$D$8+O279*$D$9+P279*$D$10+Q279*$D$11</f>
        <v>0</v>
      </c>
      <c r="S279" s="108" t="n">
        <f aca="false">SUM(N279:Q279)</f>
        <v>0</v>
      </c>
    </row>
    <row r="280" customFormat="false" ht="15" hidden="false" customHeight="false" outlineLevel="0" collapsed="false">
      <c r="H280" s="108" t="n">
        <v>272</v>
      </c>
      <c r="I280" s="109" t="n">
        <v>-0.175</v>
      </c>
      <c r="J280" s="109" t="n">
        <v>0.3103</v>
      </c>
      <c r="K280" s="109" t="n">
        <v>-0.4046</v>
      </c>
      <c r="L280" s="109" t="n">
        <v>-0.9547</v>
      </c>
      <c r="M280" s="109" t="n">
        <v>-0.4373</v>
      </c>
      <c r="N280" s="108" t="n">
        <f aca="false">IF(SQRT($B$5)*$I280+SQRT(1-$B$5)*J280&lt;$C$8,1,0)</f>
        <v>0</v>
      </c>
      <c r="O280" s="108" t="n">
        <f aca="false">IF(SQRT($B$5)*$I280+SQRT(1-$B$5)*K280&lt;$C$9,1,0)</f>
        <v>0</v>
      </c>
      <c r="P280" s="108" t="n">
        <f aca="false">IF(SQRT($B$5)*$I280+SQRT(1-$B$5)*L280&lt;$C$10,1,0)</f>
        <v>0</v>
      </c>
      <c r="Q280" s="108" t="n">
        <f aca="false">IF(SQRT($B$5)*$I280+SQRT(1-$B$5)*M280&lt;$C$11,1,0)</f>
        <v>0</v>
      </c>
      <c r="R280" s="110" t="n">
        <f aca="false">N280*$D$8+O280*$D$9+P280*$D$10+Q280*$D$11</f>
        <v>0</v>
      </c>
      <c r="S280" s="108" t="n">
        <f aca="false">SUM(N280:Q280)</f>
        <v>0</v>
      </c>
    </row>
    <row r="281" customFormat="false" ht="15" hidden="false" customHeight="false" outlineLevel="0" collapsed="false">
      <c r="H281" s="108" t="n">
        <v>273</v>
      </c>
      <c r="I281" s="109" t="n">
        <v>-0.5777</v>
      </c>
      <c r="J281" s="109" t="n">
        <v>0.3966</v>
      </c>
      <c r="K281" s="109" t="n">
        <v>1.2153</v>
      </c>
      <c r="L281" s="109" t="n">
        <v>-0.3736</v>
      </c>
      <c r="M281" s="109" t="n">
        <v>-2.4811</v>
      </c>
      <c r="N281" s="108" t="n">
        <f aca="false">IF(SQRT($B$5)*$I281+SQRT(1-$B$5)*J281&lt;$C$8,1,0)</f>
        <v>0</v>
      </c>
      <c r="O281" s="108" t="n">
        <f aca="false">IF(SQRT($B$5)*$I281+SQRT(1-$B$5)*K281&lt;$C$9,1,0)</f>
        <v>0</v>
      </c>
      <c r="P281" s="108" t="n">
        <f aca="false">IF(SQRT($B$5)*$I281+SQRT(1-$B$5)*L281&lt;$C$10,1,0)</f>
        <v>0</v>
      </c>
      <c r="Q281" s="108" t="n">
        <f aca="false">IF(SQRT($B$5)*$I281+SQRT(1-$B$5)*M281&lt;$C$11,1,0)</f>
        <v>1</v>
      </c>
      <c r="R281" s="110" t="n">
        <f aca="false">N281*$D$8+O281*$D$9+P281*$D$10+Q281*$D$11</f>
        <v>17.5</v>
      </c>
      <c r="S281" s="108" t="n">
        <f aca="false">SUM(N281:Q281)</f>
        <v>1</v>
      </c>
    </row>
    <row r="282" customFormat="false" ht="15" hidden="false" customHeight="false" outlineLevel="0" collapsed="false">
      <c r="H282" s="108" t="n">
        <v>274</v>
      </c>
      <c r="I282" s="109" t="n">
        <v>0.5509</v>
      </c>
      <c r="J282" s="109" t="n">
        <v>-0.0964</v>
      </c>
      <c r="K282" s="109" t="n">
        <v>-0.9774</v>
      </c>
      <c r="L282" s="109" t="n">
        <v>-0.2866</v>
      </c>
      <c r="M282" s="109" t="n">
        <v>1.8213</v>
      </c>
      <c r="N282" s="108" t="n">
        <f aca="false">IF(SQRT($B$5)*$I282+SQRT(1-$B$5)*J282&lt;$C$8,1,0)</f>
        <v>0</v>
      </c>
      <c r="O282" s="108" t="n">
        <f aca="false">IF(SQRT($B$5)*$I282+SQRT(1-$B$5)*K282&lt;$C$9,1,0)</f>
        <v>0</v>
      </c>
      <c r="P282" s="108" t="n">
        <f aca="false">IF(SQRT($B$5)*$I282+SQRT(1-$B$5)*L282&lt;$C$10,1,0)</f>
        <v>0</v>
      </c>
      <c r="Q282" s="108" t="n">
        <f aca="false">IF(SQRT($B$5)*$I282+SQRT(1-$B$5)*M282&lt;$C$11,1,0)</f>
        <v>0</v>
      </c>
      <c r="R282" s="110" t="n">
        <f aca="false">N282*$D$8+O282*$D$9+P282*$D$10+Q282*$D$11</f>
        <v>0</v>
      </c>
      <c r="S282" s="108" t="n">
        <f aca="false">SUM(N282:Q282)</f>
        <v>0</v>
      </c>
    </row>
    <row r="283" customFormat="false" ht="15" hidden="false" customHeight="false" outlineLevel="0" collapsed="false">
      <c r="H283" s="108" t="n">
        <v>275</v>
      </c>
      <c r="I283" s="109" t="n">
        <v>-1.5303</v>
      </c>
      <c r="J283" s="109" t="n">
        <v>-1.2015</v>
      </c>
      <c r="K283" s="109" t="n">
        <v>-0.1013</v>
      </c>
      <c r="L283" s="109" t="n">
        <v>-3.1564</v>
      </c>
      <c r="M283" s="109" t="n">
        <v>-0.5021</v>
      </c>
      <c r="N283" s="108" t="n">
        <f aca="false">IF(SQRT($B$5)*$I283+SQRT(1-$B$5)*J283&lt;$C$8,1,0)</f>
        <v>0</v>
      </c>
      <c r="O283" s="108" t="n">
        <f aca="false">IF(SQRT($B$5)*$I283+SQRT(1-$B$5)*K283&lt;$C$9,1,0)</f>
        <v>0</v>
      </c>
      <c r="P283" s="108" t="n">
        <f aca="false">IF(SQRT($B$5)*$I283+SQRT(1-$B$5)*L283&lt;$C$10,1,0)</f>
        <v>1</v>
      </c>
      <c r="Q283" s="108" t="n">
        <f aca="false">IF(SQRT($B$5)*$I283+SQRT(1-$B$5)*M283&lt;$C$11,1,0)</f>
        <v>0</v>
      </c>
      <c r="R283" s="110" t="n">
        <f aca="false">N283*$D$8+O283*$D$9+P283*$D$10+Q283*$D$11</f>
        <v>14</v>
      </c>
      <c r="S283" s="108" t="n">
        <f aca="false">SUM(N283:Q283)</f>
        <v>1</v>
      </c>
    </row>
    <row r="284" customFormat="false" ht="15" hidden="false" customHeight="false" outlineLevel="0" collapsed="false">
      <c r="H284" s="108" t="n">
        <v>276</v>
      </c>
      <c r="I284" s="109" t="n">
        <v>0.9326</v>
      </c>
      <c r="J284" s="109" t="n">
        <v>0.5001</v>
      </c>
      <c r="K284" s="109" t="n">
        <v>0.3315</v>
      </c>
      <c r="L284" s="109" t="n">
        <v>-0.3797</v>
      </c>
      <c r="M284" s="109" t="n">
        <v>-0.2042</v>
      </c>
      <c r="N284" s="108" t="n">
        <f aca="false">IF(SQRT($B$5)*$I284+SQRT(1-$B$5)*J284&lt;$C$8,1,0)</f>
        <v>0</v>
      </c>
      <c r="O284" s="108" t="n">
        <f aca="false">IF(SQRT($B$5)*$I284+SQRT(1-$B$5)*K284&lt;$C$9,1,0)</f>
        <v>0</v>
      </c>
      <c r="P284" s="108" t="n">
        <f aca="false">IF(SQRT($B$5)*$I284+SQRT(1-$B$5)*L284&lt;$C$10,1,0)</f>
        <v>0</v>
      </c>
      <c r="Q284" s="108" t="n">
        <f aca="false">IF(SQRT($B$5)*$I284+SQRT(1-$B$5)*M284&lt;$C$11,1,0)</f>
        <v>0</v>
      </c>
      <c r="R284" s="110" t="n">
        <f aca="false">N284*$D$8+O284*$D$9+P284*$D$10+Q284*$D$11</f>
        <v>0</v>
      </c>
      <c r="S284" s="108" t="n">
        <f aca="false">SUM(N284:Q284)</f>
        <v>0</v>
      </c>
    </row>
    <row r="285" customFormat="false" ht="15" hidden="false" customHeight="false" outlineLevel="0" collapsed="false">
      <c r="H285" s="108" t="n">
        <v>277</v>
      </c>
      <c r="I285" s="109" t="n">
        <v>2.7002</v>
      </c>
      <c r="J285" s="109" t="n">
        <v>0.1921</v>
      </c>
      <c r="K285" s="109" t="n">
        <v>1.3063</v>
      </c>
      <c r="L285" s="109" t="n">
        <v>-1.2972</v>
      </c>
      <c r="M285" s="109" t="n">
        <v>0.2051</v>
      </c>
      <c r="N285" s="108" t="n">
        <f aca="false">IF(SQRT($B$5)*$I285+SQRT(1-$B$5)*J285&lt;$C$8,1,0)</f>
        <v>0</v>
      </c>
      <c r="O285" s="108" t="n">
        <f aca="false">IF(SQRT($B$5)*$I285+SQRT(1-$B$5)*K285&lt;$C$9,1,0)</f>
        <v>0</v>
      </c>
      <c r="P285" s="108" t="n">
        <f aca="false">IF(SQRT($B$5)*$I285+SQRT(1-$B$5)*L285&lt;$C$10,1,0)</f>
        <v>0</v>
      </c>
      <c r="Q285" s="108" t="n">
        <f aca="false">IF(SQRT($B$5)*$I285+SQRT(1-$B$5)*M285&lt;$C$11,1,0)</f>
        <v>0</v>
      </c>
      <c r="R285" s="110" t="n">
        <f aca="false">N285*$D$8+O285*$D$9+P285*$D$10+Q285*$D$11</f>
        <v>0</v>
      </c>
      <c r="S285" s="108" t="n">
        <f aca="false">SUM(N285:Q285)</f>
        <v>0</v>
      </c>
    </row>
    <row r="286" customFormat="false" ht="15" hidden="false" customHeight="false" outlineLevel="0" collapsed="false">
      <c r="H286" s="108" t="n">
        <v>278</v>
      </c>
      <c r="I286" s="109" t="n">
        <v>0.3216</v>
      </c>
      <c r="J286" s="109" t="n">
        <v>0.1129</v>
      </c>
      <c r="K286" s="109" t="n">
        <v>-2.211</v>
      </c>
      <c r="L286" s="109" t="n">
        <v>-0.4623</v>
      </c>
      <c r="M286" s="109" t="n">
        <v>1.4162</v>
      </c>
      <c r="N286" s="108" t="n">
        <f aca="false">IF(SQRT($B$5)*$I286+SQRT(1-$B$5)*J286&lt;$C$8,1,0)</f>
        <v>0</v>
      </c>
      <c r="O286" s="108" t="n">
        <f aca="false">IF(SQRT($B$5)*$I286+SQRT(1-$B$5)*K286&lt;$C$9,1,0)</f>
        <v>0</v>
      </c>
      <c r="P286" s="108" t="n">
        <f aca="false">IF(SQRT($B$5)*$I286+SQRT(1-$B$5)*L286&lt;$C$10,1,0)</f>
        <v>0</v>
      </c>
      <c r="Q286" s="108" t="n">
        <f aca="false">IF(SQRT($B$5)*$I286+SQRT(1-$B$5)*M286&lt;$C$11,1,0)</f>
        <v>0</v>
      </c>
      <c r="R286" s="110" t="n">
        <f aca="false">N286*$D$8+O286*$D$9+P286*$D$10+Q286*$D$11</f>
        <v>0</v>
      </c>
      <c r="S286" s="108" t="n">
        <f aca="false">SUM(N286:Q286)</f>
        <v>0</v>
      </c>
    </row>
    <row r="287" customFormat="false" ht="15" hidden="false" customHeight="false" outlineLevel="0" collapsed="false">
      <c r="H287" s="108" t="n">
        <v>279</v>
      </c>
      <c r="I287" s="109" t="n">
        <v>0.5128</v>
      </c>
      <c r="J287" s="109" t="n">
        <v>-0.8222</v>
      </c>
      <c r="K287" s="109" t="n">
        <v>0.835</v>
      </c>
      <c r="L287" s="109" t="n">
        <v>-1.9172</v>
      </c>
      <c r="M287" s="109" t="n">
        <v>0.5429</v>
      </c>
      <c r="N287" s="108" t="n">
        <f aca="false">IF(SQRT($B$5)*$I287+SQRT(1-$B$5)*J287&lt;$C$8,1,0)</f>
        <v>0</v>
      </c>
      <c r="O287" s="108" t="n">
        <f aca="false">IF(SQRT($B$5)*$I287+SQRT(1-$B$5)*K287&lt;$C$9,1,0)</f>
        <v>0</v>
      </c>
      <c r="P287" s="108" t="n">
        <f aca="false">IF(SQRT($B$5)*$I287+SQRT(1-$B$5)*L287&lt;$C$10,1,0)</f>
        <v>0</v>
      </c>
      <c r="Q287" s="108" t="n">
        <f aca="false">IF(SQRT($B$5)*$I287+SQRT(1-$B$5)*M287&lt;$C$11,1,0)</f>
        <v>0</v>
      </c>
      <c r="R287" s="110" t="n">
        <f aca="false">N287*$D$8+O287*$D$9+P287*$D$10+Q287*$D$11</f>
        <v>0</v>
      </c>
      <c r="S287" s="108" t="n">
        <f aca="false">SUM(N287:Q287)</f>
        <v>0</v>
      </c>
    </row>
    <row r="288" customFormat="false" ht="15" hidden="false" customHeight="false" outlineLevel="0" collapsed="false">
      <c r="H288" s="108" t="n">
        <v>280</v>
      </c>
      <c r="I288" s="109" t="n">
        <v>0.3051</v>
      </c>
      <c r="J288" s="109" t="n">
        <v>-0.6555</v>
      </c>
      <c r="K288" s="109" t="n">
        <v>-1.062</v>
      </c>
      <c r="L288" s="109" t="n">
        <v>-1.7055</v>
      </c>
      <c r="M288" s="109" t="n">
        <v>-0.2647</v>
      </c>
      <c r="N288" s="108" t="n">
        <f aca="false">IF(SQRT($B$5)*$I288+SQRT(1-$B$5)*J288&lt;$C$8,1,0)</f>
        <v>0</v>
      </c>
      <c r="O288" s="108" t="n">
        <f aca="false">IF(SQRT($B$5)*$I288+SQRT(1-$B$5)*K288&lt;$C$9,1,0)</f>
        <v>0</v>
      </c>
      <c r="P288" s="108" t="n">
        <f aca="false">IF(SQRT($B$5)*$I288+SQRT(1-$B$5)*L288&lt;$C$10,1,0)</f>
        <v>0</v>
      </c>
      <c r="Q288" s="108" t="n">
        <f aca="false">IF(SQRT($B$5)*$I288+SQRT(1-$B$5)*M288&lt;$C$11,1,0)</f>
        <v>0</v>
      </c>
      <c r="R288" s="110" t="n">
        <f aca="false">N288*$D$8+O288*$D$9+P288*$D$10+Q288*$D$11</f>
        <v>0</v>
      </c>
      <c r="S288" s="108" t="n">
        <f aca="false">SUM(N288:Q288)</f>
        <v>0</v>
      </c>
    </row>
    <row r="289" customFormat="false" ht="15" hidden="false" customHeight="false" outlineLevel="0" collapsed="false">
      <c r="H289" s="108" t="n">
        <v>281</v>
      </c>
      <c r="I289" s="109" t="n">
        <v>1.6901</v>
      </c>
      <c r="J289" s="109" t="n">
        <v>0.8207</v>
      </c>
      <c r="K289" s="109" t="n">
        <v>0.3674</v>
      </c>
      <c r="L289" s="109" t="n">
        <v>0.8819</v>
      </c>
      <c r="M289" s="109" t="n">
        <v>-0.6354</v>
      </c>
      <c r="N289" s="108" t="n">
        <f aca="false">IF(SQRT($B$5)*$I289+SQRT(1-$B$5)*J289&lt;$C$8,1,0)</f>
        <v>0</v>
      </c>
      <c r="O289" s="108" t="n">
        <f aca="false">IF(SQRT($B$5)*$I289+SQRT(1-$B$5)*K289&lt;$C$9,1,0)</f>
        <v>0</v>
      </c>
      <c r="P289" s="108" t="n">
        <f aca="false">IF(SQRT($B$5)*$I289+SQRT(1-$B$5)*L289&lt;$C$10,1,0)</f>
        <v>0</v>
      </c>
      <c r="Q289" s="108" t="n">
        <f aca="false">IF(SQRT($B$5)*$I289+SQRT(1-$B$5)*M289&lt;$C$11,1,0)</f>
        <v>0</v>
      </c>
      <c r="R289" s="110" t="n">
        <f aca="false">N289*$D$8+O289*$D$9+P289*$D$10+Q289*$D$11</f>
        <v>0</v>
      </c>
      <c r="S289" s="108" t="n">
        <f aca="false">SUM(N289:Q289)</f>
        <v>0</v>
      </c>
    </row>
    <row r="290" customFormat="false" ht="15" hidden="false" customHeight="false" outlineLevel="0" collapsed="false">
      <c r="H290" s="108" t="n">
        <v>282</v>
      </c>
      <c r="I290" s="109" t="n">
        <v>0.4842</v>
      </c>
      <c r="J290" s="109" t="n">
        <v>-2.9602</v>
      </c>
      <c r="K290" s="109" t="n">
        <v>-0.5368</v>
      </c>
      <c r="L290" s="109" t="n">
        <v>-0.5291</v>
      </c>
      <c r="M290" s="109" t="n">
        <v>-0.1181</v>
      </c>
      <c r="N290" s="108" t="n">
        <f aca="false">IF(SQRT($B$5)*$I290+SQRT(1-$B$5)*J290&lt;$C$8,1,0)</f>
        <v>1</v>
      </c>
      <c r="O290" s="108" t="n">
        <f aca="false">IF(SQRT($B$5)*$I290+SQRT(1-$B$5)*K290&lt;$C$9,1,0)</f>
        <v>0</v>
      </c>
      <c r="P290" s="108" t="n">
        <f aca="false">IF(SQRT($B$5)*$I290+SQRT(1-$B$5)*L290&lt;$C$10,1,0)</f>
        <v>0</v>
      </c>
      <c r="Q290" s="108" t="n">
        <f aca="false">IF(SQRT($B$5)*$I290+SQRT(1-$B$5)*M290&lt;$C$11,1,0)</f>
        <v>0</v>
      </c>
      <c r="R290" s="110" t="n">
        <f aca="false">N290*$D$8+O290*$D$9+P290*$D$10+Q290*$D$11</f>
        <v>20</v>
      </c>
      <c r="S290" s="108" t="n">
        <f aca="false">SUM(N290:Q290)</f>
        <v>1</v>
      </c>
    </row>
    <row r="291" customFormat="false" ht="15" hidden="false" customHeight="false" outlineLevel="0" collapsed="false">
      <c r="H291" s="108" t="n">
        <v>283</v>
      </c>
      <c r="I291" s="109" t="n">
        <v>-0.2237</v>
      </c>
      <c r="J291" s="109" t="n">
        <v>0.5351</v>
      </c>
      <c r="K291" s="109" t="n">
        <v>-0.6771</v>
      </c>
      <c r="L291" s="109" t="n">
        <v>0.8683</v>
      </c>
      <c r="M291" s="109" t="n">
        <v>-0.3062</v>
      </c>
      <c r="N291" s="108" t="n">
        <f aca="false">IF(SQRT($B$5)*$I291+SQRT(1-$B$5)*J291&lt;$C$8,1,0)</f>
        <v>0</v>
      </c>
      <c r="O291" s="108" t="n">
        <f aca="false">IF(SQRT($B$5)*$I291+SQRT(1-$B$5)*K291&lt;$C$9,1,0)</f>
        <v>0</v>
      </c>
      <c r="P291" s="108" t="n">
        <f aca="false">IF(SQRT($B$5)*$I291+SQRT(1-$B$5)*L291&lt;$C$10,1,0)</f>
        <v>0</v>
      </c>
      <c r="Q291" s="108" t="n">
        <f aca="false">IF(SQRT($B$5)*$I291+SQRT(1-$B$5)*M291&lt;$C$11,1,0)</f>
        <v>0</v>
      </c>
      <c r="R291" s="110" t="n">
        <f aca="false">N291*$D$8+O291*$D$9+P291*$D$10+Q291*$D$11</f>
        <v>0</v>
      </c>
      <c r="S291" s="108" t="n">
        <f aca="false">SUM(N291:Q291)</f>
        <v>0</v>
      </c>
    </row>
    <row r="292" customFormat="false" ht="15" hidden="false" customHeight="false" outlineLevel="0" collapsed="false">
      <c r="H292" s="108" t="n">
        <v>284</v>
      </c>
      <c r="I292" s="109" t="n">
        <v>0.8144</v>
      </c>
      <c r="J292" s="109" t="n">
        <v>0.0567</v>
      </c>
      <c r="K292" s="109" t="n">
        <v>0.789</v>
      </c>
      <c r="L292" s="109" t="n">
        <v>0.3997</v>
      </c>
      <c r="M292" s="109" t="n">
        <v>-0.6661</v>
      </c>
      <c r="N292" s="108" t="n">
        <f aca="false">IF(SQRT($B$5)*$I292+SQRT(1-$B$5)*J292&lt;$C$8,1,0)</f>
        <v>0</v>
      </c>
      <c r="O292" s="108" t="n">
        <f aca="false">IF(SQRT($B$5)*$I292+SQRT(1-$B$5)*K292&lt;$C$9,1,0)</f>
        <v>0</v>
      </c>
      <c r="P292" s="108" t="n">
        <f aca="false">IF(SQRT($B$5)*$I292+SQRT(1-$B$5)*L292&lt;$C$10,1,0)</f>
        <v>0</v>
      </c>
      <c r="Q292" s="108" t="n">
        <f aca="false">IF(SQRT($B$5)*$I292+SQRT(1-$B$5)*M292&lt;$C$11,1,0)</f>
        <v>0</v>
      </c>
      <c r="R292" s="110" t="n">
        <f aca="false">N292*$D$8+O292*$D$9+P292*$D$10+Q292*$D$11</f>
        <v>0</v>
      </c>
      <c r="S292" s="108" t="n">
        <f aca="false">SUM(N292:Q292)</f>
        <v>0</v>
      </c>
    </row>
    <row r="293" customFormat="false" ht="15" hidden="false" customHeight="false" outlineLevel="0" collapsed="false">
      <c r="H293" s="108" t="n">
        <v>285</v>
      </c>
      <c r="I293" s="109" t="n">
        <v>0.1215</v>
      </c>
      <c r="J293" s="109" t="n">
        <v>-1.3695</v>
      </c>
      <c r="K293" s="109" t="n">
        <v>-0.0178</v>
      </c>
      <c r="L293" s="109" t="n">
        <v>0.311</v>
      </c>
      <c r="M293" s="109" t="n">
        <v>-0.3447</v>
      </c>
      <c r="N293" s="108" t="n">
        <f aca="false">IF(SQRT($B$5)*$I293+SQRT(1-$B$5)*J293&lt;$C$8,1,0)</f>
        <v>0</v>
      </c>
      <c r="O293" s="108" t="n">
        <f aca="false">IF(SQRT($B$5)*$I293+SQRT(1-$B$5)*K293&lt;$C$9,1,0)</f>
        <v>0</v>
      </c>
      <c r="P293" s="108" t="n">
        <f aca="false">IF(SQRT($B$5)*$I293+SQRT(1-$B$5)*L293&lt;$C$10,1,0)</f>
        <v>0</v>
      </c>
      <c r="Q293" s="108" t="n">
        <f aca="false">IF(SQRT($B$5)*$I293+SQRT(1-$B$5)*M293&lt;$C$11,1,0)</f>
        <v>0</v>
      </c>
      <c r="R293" s="110" t="n">
        <f aca="false">N293*$D$8+O293*$D$9+P293*$D$10+Q293*$D$11</f>
        <v>0</v>
      </c>
      <c r="S293" s="108" t="n">
        <f aca="false">SUM(N293:Q293)</f>
        <v>0</v>
      </c>
    </row>
    <row r="294" customFormat="false" ht="15" hidden="false" customHeight="false" outlineLevel="0" collapsed="false">
      <c r="H294" s="108" t="n">
        <v>286</v>
      </c>
      <c r="I294" s="109" t="n">
        <v>-0.2341</v>
      </c>
      <c r="J294" s="109" t="n">
        <v>0.9118</v>
      </c>
      <c r="K294" s="109" t="n">
        <v>1.1353</v>
      </c>
      <c r="L294" s="109" t="n">
        <v>1.3491</v>
      </c>
      <c r="M294" s="109" t="n">
        <v>-0.64</v>
      </c>
      <c r="N294" s="108" t="n">
        <f aca="false">IF(SQRT($B$5)*$I294+SQRT(1-$B$5)*J294&lt;$C$8,1,0)</f>
        <v>0</v>
      </c>
      <c r="O294" s="108" t="n">
        <f aca="false">IF(SQRT($B$5)*$I294+SQRT(1-$B$5)*K294&lt;$C$9,1,0)</f>
        <v>0</v>
      </c>
      <c r="P294" s="108" t="n">
        <f aca="false">IF(SQRT($B$5)*$I294+SQRT(1-$B$5)*L294&lt;$C$10,1,0)</f>
        <v>0</v>
      </c>
      <c r="Q294" s="108" t="n">
        <f aca="false">IF(SQRT($B$5)*$I294+SQRT(1-$B$5)*M294&lt;$C$11,1,0)</f>
        <v>0</v>
      </c>
      <c r="R294" s="110" t="n">
        <f aca="false">N294*$D$8+O294*$D$9+P294*$D$10+Q294*$D$11</f>
        <v>0</v>
      </c>
      <c r="S294" s="108" t="n">
        <f aca="false">SUM(N294:Q294)</f>
        <v>0</v>
      </c>
    </row>
    <row r="295" customFormat="false" ht="15" hidden="false" customHeight="false" outlineLevel="0" collapsed="false">
      <c r="H295" s="108" t="n">
        <v>287</v>
      </c>
      <c r="I295" s="109" t="n">
        <v>-0.4952</v>
      </c>
      <c r="J295" s="109" t="n">
        <v>0.7219</v>
      </c>
      <c r="K295" s="109" t="n">
        <v>0.8212</v>
      </c>
      <c r="L295" s="109" t="n">
        <v>-1.8899</v>
      </c>
      <c r="M295" s="109" t="n">
        <v>1.907</v>
      </c>
      <c r="N295" s="108" t="n">
        <f aca="false">IF(SQRT($B$5)*$I295+SQRT(1-$B$5)*J295&lt;$C$8,1,0)</f>
        <v>0</v>
      </c>
      <c r="O295" s="108" t="n">
        <f aca="false">IF(SQRT($B$5)*$I295+SQRT(1-$B$5)*K295&lt;$C$9,1,0)</f>
        <v>0</v>
      </c>
      <c r="P295" s="108" t="n">
        <f aca="false">IF(SQRT($B$5)*$I295+SQRT(1-$B$5)*L295&lt;$C$10,1,0)</f>
        <v>1</v>
      </c>
      <c r="Q295" s="108" t="n">
        <f aca="false">IF(SQRT($B$5)*$I295+SQRT(1-$B$5)*M295&lt;$C$11,1,0)</f>
        <v>0</v>
      </c>
      <c r="R295" s="110" t="n">
        <f aca="false">N295*$D$8+O295*$D$9+P295*$D$10+Q295*$D$11</f>
        <v>14</v>
      </c>
      <c r="S295" s="108" t="n">
        <f aca="false">SUM(N295:Q295)</f>
        <v>1</v>
      </c>
    </row>
    <row r="296" customFormat="false" ht="15" hidden="false" customHeight="false" outlineLevel="0" collapsed="false">
      <c r="H296" s="108" t="n">
        <v>288</v>
      </c>
      <c r="I296" s="109" t="n">
        <v>1.088</v>
      </c>
      <c r="J296" s="109" t="n">
        <v>-1.3105</v>
      </c>
      <c r="K296" s="109" t="n">
        <v>1.0912</v>
      </c>
      <c r="L296" s="109" t="n">
        <v>-0.4777</v>
      </c>
      <c r="M296" s="109" t="n">
        <v>-0.1805</v>
      </c>
      <c r="N296" s="108" t="n">
        <f aca="false">IF(SQRT($B$5)*$I296+SQRT(1-$B$5)*J296&lt;$C$8,1,0)</f>
        <v>0</v>
      </c>
      <c r="O296" s="108" t="n">
        <f aca="false">IF(SQRT($B$5)*$I296+SQRT(1-$B$5)*K296&lt;$C$9,1,0)</f>
        <v>0</v>
      </c>
      <c r="P296" s="108" t="n">
        <f aca="false">IF(SQRT($B$5)*$I296+SQRT(1-$B$5)*L296&lt;$C$10,1,0)</f>
        <v>0</v>
      </c>
      <c r="Q296" s="108" t="n">
        <f aca="false">IF(SQRT($B$5)*$I296+SQRT(1-$B$5)*M296&lt;$C$11,1,0)</f>
        <v>0</v>
      </c>
      <c r="R296" s="110" t="n">
        <f aca="false">N296*$D$8+O296*$D$9+P296*$D$10+Q296*$D$11</f>
        <v>0</v>
      </c>
      <c r="S296" s="108" t="n">
        <f aca="false">SUM(N296:Q296)</f>
        <v>0</v>
      </c>
    </row>
    <row r="297" customFormat="false" ht="15" hidden="false" customHeight="false" outlineLevel="0" collapsed="false">
      <c r="H297" s="108" t="n">
        <v>289</v>
      </c>
      <c r="I297" s="109" t="n">
        <v>-1.0385</v>
      </c>
      <c r="J297" s="109" t="n">
        <v>-0.8726</v>
      </c>
      <c r="K297" s="109" t="n">
        <v>-0.4379</v>
      </c>
      <c r="L297" s="109" t="n">
        <v>0.0384</v>
      </c>
      <c r="M297" s="109" t="n">
        <v>-1.1587</v>
      </c>
      <c r="N297" s="108" t="n">
        <f aca="false">IF(SQRT($B$5)*$I297+SQRT(1-$B$5)*J297&lt;$C$8,1,0)</f>
        <v>0</v>
      </c>
      <c r="O297" s="108" t="n">
        <f aca="false">IF(SQRT($B$5)*$I297+SQRT(1-$B$5)*K297&lt;$C$9,1,0)</f>
        <v>0</v>
      </c>
      <c r="P297" s="108" t="n">
        <f aca="false">IF(SQRT($B$5)*$I297+SQRT(1-$B$5)*L297&lt;$C$10,1,0)</f>
        <v>0</v>
      </c>
      <c r="Q297" s="108" t="n">
        <f aca="false">IF(SQRT($B$5)*$I297+SQRT(1-$B$5)*M297&lt;$C$11,1,0)</f>
        <v>0</v>
      </c>
      <c r="R297" s="110" t="n">
        <f aca="false">N297*$D$8+O297*$D$9+P297*$D$10+Q297*$D$11</f>
        <v>0</v>
      </c>
      <c r="S297" s="108" t="n">
        <f aca="false">SUM(N297:Q297)</f>
        <v>0</v>
      </c>
    </row>
    <row r="298" customFormat="false" ht="15" hidden="false" customHeight="false" outlineLevel="0" collapsed="false">
      <c r="H298" s="108" t="n">
        <v>290</v>
      </c>
      <c r="I298" s="109" t="n">
        <v>-0.1169</v>
      </c>
      <c r="J298" s="109" t="n">
        <v>-0.757</v>
      </c>
      <c r="K298" s="109" t="n">
        <v>-0.5754</v>
      </c>
      <c r="L298" s="109" t="n">
        <v>-0.9321</v>
      </c>
      <c r="M298" s="109" t="n">
        <v>-0.6727</v>
      </c>
      <c r="N298" s="108" t="n">
        <f aca="false">IF(SQRT($B$5)*$I298+SQRT(1-$B$5)*J298&lt;$C$8,1,0)</f>
        <v>0</v>
      </c>
      <c r="O298" s="108" t="n">
        <f aca="false">IF(SQRT($B$5)*$I298+SQRT(1-$B$5)*K298&lt;$C$9,1,0)</f>
        <v>0</v>
      </c>
      <c r="P298" s="108" t="n">
        <f aca="false">IF(SQRT($B$5)*$I298+SQRT(1-$B$5)*L298&lt;$C$10,1,0)</f>
        <v>0</v>
      </c>
      <c r="Q298" s="108" t="n">
        <f aca="false">IF(SQRT($B$5)*$I298+SQRT(1-$B$5)*M298&lt;$C$11,1,0)</f>
        <v>0</v>
      </c>
      <c r="R298" s="110" t="n">
        <f aca="false">N298*$D$8+O298*$D$9+P298*$D$10+Q298*$D$11</f>
        <v>0</v>
      </c>
      <c r="S298" s="108" t="n">
        <f aca="false">SUM(N298:Q298)</f>
        <v>0</v>
      </c>
    </row>
    <row r="299" customFormat="false" ht="15" hidden="false" customHeight="false" outlineLevel="0" collapsed="false">
      <c r="H299" s="108" t="n">
        <v>291</v>
      </c>
      <c r="I299" s="109" t="n">
        <v>1.5534</v>
      </c>
      <c r="J299" s="109" t="n">
        <v>-1.6628</v>
      </c>
      <c r="K299" s="109" t="n">
        <v>-1.3616</v>
      </c>
      <c r="L299" s="109" t="n">
        <v>-0.117</v>
      </c>
      <c r="M299" s="109" t="n">
        <v>-0.5469</v>
      </c>
      <c r="N299" s="108" t="n">
        <f aca="false">IF(SQRT($B$5)*$I299+SQRT(1-$B$5)*J299&lt;$C$8,1,0)</f>
        <v>0</v>
      </c>
      <c r="O299" s="108" t="n">
        <f aca="false">IF(SQRT($B$5)*$I299+SQRT(1-$B$5)*K299&lt;$C$9,1,0)</f>
        <v>0</v>
      </c>
      <c r="P299" s="108" t="n">
        <f aca="false">IF(SQRT($B$5)*$I299+SQRT(1-$B$5)*L299&lt;$C$10,1,0)</f>
        <v>0</v>
      </c>
      <c r="Q299" s="108" t="n">
        <f aca="false">IF(SQRT($B$5)*$I299+SQRT(1-$B$5)*M299&lt;$C$11,1,0)</f>
        <v>0</v>
      </c>
      <c r="R299" s="110" t="n">
        <f aca="false">N299*$D$8+O299*$D$9+P299*$D$10+Q299*$D$11</f>
        <v>0</v>
      </c>
      <c r="S299" s="108" t="n">
        <f aca="false">SUM(N299:Q299)</f>
        <v>0</v>
      </c>
    </row>
    <row r="300" customFormat="false" ht="15" hidden="false" customHeight="false" outlineLevel="0" collapsed="false">
      <c r="H300" s="108" t="n">
        <v>292</v>
      </c>
      <c r="I300" s="109" t="n">
        <v>-1.0994</v>
      </c>
      <c r="J300" s="109" t="n">
        <v>0.3564</v>
      </c>
      <c r="K300" s="109" t="n">
        <v>-1.2203</v>
      </c>
      <c r="L300" s="109" t="n">
        <v>-0.0559</v>
      </c>
      <c r="M300" s="109" t="n">
        <v>0.8983</v>
      </c>
      <c r="N300" s="108" t="n">
        <f aca="false">IF(SQRT($B$5)*$I300+SQRT(1-$B$5)*J300&lt;$C$8,1,0)</f>
        <v>0</v>
      </c>
      <c r="O300" s="108" t="n">
        <f aca="false">IF(SQRT($B$5)*$I300+SQRT(1-$B$5)*K300&lt;$C$9,1,0)</f>
        <v>0</v>
      </c>
      <c r="P300" s="108" t="n">
        <f aca="false">IF(SQRT($B$5)*$I300+SQRT(1-$B$5)*L300&lt;$C$10,1,0)</f>
        <v>0</v>
      </c>
      <c r="Q300" s="108" t="n">
        <f aca="false">IF(SQRT($B$5)*$I300+SQRT(1-$B$5)*M300&lt;$C$11,1,0)</f>
        <v>0</v>
      </c>
      <c r="R300" s="110" t="n">
        <f aca="false">N300*$D$8+O300*$D$9+P300*$D$10+Q300*$D$11</f>
        <v>0</v>
      </c>
      <c r="S300" s="108" t="n">
        <f aca="false">SUM(N300:Q300)</f>
        <v>0</v>
      </c>
    </row>
    <row r="301" customFormat="false" ht="15" hidden="false" customHeight="false" outlineLevel="0" collapsed="false">
      <c r="H301" s="108" t="n">
        <v>293</v>
      </c>
      <c r="I301" s="109" t="n">
        <v>0.5127</v>
      </c>
      <c r="J301" s="109" t="n">
        <v>-0.3406</v>
      </c>
      <c r="K301" s="109" t="n">
        <v>-0.0488</v>
      </c>
      <c r="L301" s="109" t="n">
        <v>0.1192</v>
      </c>
      <c r="M301" s="109" t="n">
        <v>0.5483</v>
      </c>
      <c r="N301" s="108" t="n">
        <f aca="false">IF(SQRT($B$5)*$I301+SQRT(1-$B$5)*J301&lt;$C$8,1,0)</f>
        <v>0</v>
      </c>
      <c r="O301" s="108" t="n">
        <f aca="false">IF(SQRT($B$5)*$I301+SQRT(1-$B$5)*K301&lt;$C$9,1,0)</f>
        <v>0</v>
      </c>
      <c r="P301" s="108" t="n">
        <f aca="false">IF(SQRT($B$5)*$I301+SQRT(1-$B$5)*L301&lt;$C$10,1,0)</f>
        <v>0</v>
      </c>
      <c r="Q301" s="108" t="n">
        <f aca="false">IF(SQRT($B$5)*$I301+SQRT(1-$B$5)*M301&lt;$C$11,1,0)</f>
        <v>0</v>
      </c>
      <c r="R301" s="110" t="n">
        <f aca="false">N301*$D$8+O301*$D$9+P301*$D$10+Q301*$D$11</f>
        <v>0</v>
      </c>
      <c r="S301" s="108" t="n">
        <f aca="false">SUM(N301:Q301)</f>
        <v>0</v>
      </c>
    </row>
    <row r="302" customFormat="false" ht="15" hidden="false" customHeight="false" outlineLevel="0" collapsed="false">
      <c r="H302" s="108" t="n">
        <v>294</v>
      </c>
      <c r="I302" s="109" t="n">
        <v>-1.0067</v>
      </c>
      <c r="J302" s="109" t="n">
        <v>1.2136</v>
      </c>
      <c r="K302" s="109" t="n">
        <v>0.6988</v>
      </c>
      <c r="L302" s="109" t="n">
        <v>1.8094</v>
      </c>
      <c r="M302" s="109" t="n">
        <v>0.7877</v>
      </c>
      <c r="N302" s="108" t="n">
        <f aca="false">IF(SQRT($B$5)*$I302+SQRT(1-$B$5)*J302&lt;$C$8,1,0)</f>
        <v>0</v>
      </c>
      <c r="O302" s="108" t="n">
        <f aca="false">IF(SQRT($B$5)*$I302+SQRT(1-$B$5)*K302&lt;$C$9,1,0)</f>
        <v>0</v>
      </c>
      <c r="P302" s="108" t="n">
        <f aca="false">IF(SQRT($B$5)*$I302+SQRT(1-$B$5)*L302&lt;$C$10,1,0)</f>
        <v>0</v>
      </c>
      <c r="Q302" s="108" t="n">
        <f aca="false">IF(SQRT($B$5)*$I302+SQRT(1-$B$5)*M302&lt;$C$11,1,0)</f>
        <v>0</v>
      </c>
      <c r="R302" s="110" t="n">
        <f aca="false">N302*$D$8+O302*$D$9+P302*$D$10+Q302*$D$11</f>
        <v>0</v>
      </c>
      <c r="S302" s="108" t="n">
        <f aca="false">SUM(N302:Q302)</f>
        <v>0</v>
      </c>
    </row>
    <row r="303" customFormat="false" ht="15" hidden="false" customHeight="false" outlineLevel="0" collapsed="false">
      <c r="H303" s="108" t="n">
        <v>295</v>
      </c>
      <c r="I303" s="109" t="n">
        <v>0.9739</v>
      </c>
      <c r="J303" s="109" t="n">
        <v>-3.0021</v>
      </c>
      <c r="K303" s="109" t="n">
        <v>-0.4952</v>
      </c>
      <c r="L303" s="109" t="n">
        <v>1.8083</v>
      </c>
      <c r="M303" s="109" t="n">
        <v>0.3313</v>
      </c>
      <c r="N303" s="108" t="n">
        <f aca="false">IF(SQRT($B$5)*$I303+SQRT(1-$B$5)*J303&lt;$C$8,1,0)</f>
        <v>1</v>
      </c>
      <c r="O303" s="108" t="n">
        <f aca="false">IF(SQRT($B$5)*$I303+SQRT(1-$B$5)*K303&lt;$C$9,1,0)</f>
        <v>0</v>
      </c>
      <c r="P303" s="108" t="n">
        <f aca="false">IF(SQRT($B$5)*$I303+SQRT(1-$B$5)*L303&lt;$C$10,1,0)</f>
        <v>0</v>
      </c>
      <c r="Q303" s="108" t="n">
        <f aca="false">IF(SQRT($B$5)*$I303+SQRT(1-$B$5)*M303&lt;$C$11,1,0)</f>
        <v>0</v>
      </c>
      <c r="R303" s="110" t="n">
        <f aca="false">N303*$D$8+O303*$D$9+P303*$D$10+Q303*$D$11</f>
        <v>20</v>
      </c>
      <c r="S303" s="108" t="n">
        <f aca="false">SUM(N303:Q303)</f>
        <v>1</v>
      </c>
    </row>
    <row r="304" customFormat="false" ht="15" hidden="false" customHeight="false" outlineLevel="0" collapsed="false">
      <c r="H304" s="108" t="n">
        <v>296</v>
      </c>
      <c r="I304" s="109" t="n">
        <v>-0.5076</v>
      </c>
      <c r="J304" s="109" t="n">
        <v>0.6419</v>
      </c>
      <c r="K304" s="109" t="n">
        <v>0.0355</v>
      </c>
      <c r="L304" s="109" t="n">
        <v>0.3479</v>
      </c>
      <c r="M304" s="109" t="n">
        <v>-0.773</v>
      </c>
      <c r="N304" s="108" t="n">
        <f aca="false">IF(SQRT($B$5)*$I304+SQRT(1-$B$5)*J304&lt;$C$8,1,0)</f>
        <v>0</v>
      </c>
      <c r="O304" s="108" t="n">
        <f aca="false">IF(SQRT($B$5)*$I304+SQRT(1-$B$5)*K304&lt;$C$9,1,0)</f>
        <v>0</v>
      </c>
      <c r="P304" s="108" t="n">
        <f aca="false">IF(SQRT($B$5)*$I304+SQRT(1-$B$5)*L304&lt;$C$10,1,0)</f>
        <v>0</v>
      </c>
      <c r="Q304" s="108" t="n">
        <f aca="false">IF(SQRT($B$5)*$I304+SQRT(1-$B$5)*M304&lt;$C$11,1,0)</f>
        <v>0</v>
      </c>
      <c r="R304" s="110" t="n">
        <f aca="false">N304*$D$8+O304*$D$9+P304*$D$10+Q304*$D$11</f>
        <v>0</v>
      </c>
      <c r="S304" s="108" t="n">
        <f aca="false">SUM(N304:Q304)</f>
        <v>0</v>
      </c>
    </row>
    <row r="305" customFormat="false" ht="15" hidden="false" customHeight="false" outlineLevel="0" collapsed="false">
      <c r="H305" s="108" t="n">
        <v>297</v>
      </c>
      <c r="I305" s="109" t="n">
        <v>0.4753</v>
      </c>
      <c r="J305" s="109" t="n">
        <v>1.4662</v>
      </c>
      <c r="K305" s="109" t="n">
        <v>0.1892</v>
      </c>
      <c r="L305" s="109" t="n">
        <v>0.3919</v>
      </c>
      <c r="M305" s="109" t="n">
        <v>-0.751</v>
      </c>
      <c r="N305" s="108" t="n">
        <f aca="false">IF(SQRT($B$5)*$I305+SQRT(1-$B$5)*J305&lt;$C$8,1,0)</f>
        <v>0</v>
      </c>
      <c r="O305" s="108" t="n">
        <f aca="false">IF(SQRT($B$5)*$I305+SQRT(1-$B$5)*K305&lt;$C$9,1,0)</f>
        <v>0</v>
      </c>
      <c r="P305" s="108" t="n">
        <f aca="false">IF(SQRT($B$5)*$I305+SQRT(1-$B$5)*L305&lt;$C$10,1,0)</f>
        <v>0</v>
      </c>
      <c r="Q305" s="108" t="n">
        <f aca="false">IF(SQRT($B$5)*$I305+SQRT(1-$B$5)*M305&lt;$C$11,1,0)</f>
        <v>0</v>
      </c>
      <c r="R305" s="110" t="n">
        <f aca="false">N305*$D$8+O305*$D$9+P305*$D$10+Q305*$D$11</f>
        <v>0</v>
      </c>
      <c r="S305" s="108" t="n">
        <f aca="false">SUM(N305:Q305)</f>
        <v>0</v>
      </c>
    </row>
    <row r="306" customFormat="false" ht="15" hidden="false" customHeight="false" outlineLevel="0" collapsed="false">
      <c r="H306" s="108" t="n">
        <v>298</v>
      </c>
      <c r="I306" s="109" t="n">
        <v>0.4325</v>
      </c>
      <c r="J306" s="109" t="n">
        <v>-0.4605</v>
      </c>
      <c r="K306" s="109" t="n">
        <v>-1.4112</v>
      </c>
      <c r="L306" s="109" t="n">
        <v>-0.4721</v>
      </c>
      <c r="M306" s="109" t="n">
        <v>-0.2896</v>
      </c>
      <c r="N306" s="108" t="n">
        <f aca="false">IF(SQRT($B$5)*$I306+SQRT(1-$B$5)*J306&lt;$C$8,1,0)</f>
        <v>0</v>
      </c>
      <c r="O306" s="108" t="n">
        <f aca="false">IF(SQRT($B$5)*$I306+SQRT(1-$B$5)*K306&lt;$C$9,1,0)</f>
        <v>0</v>
      </c>
      <c r="P306" s="108" t="n">
        <f aca="false">IF(SQRT($B$5)*$I306+SQRT(1-$B$5)*L306&lt;$C$10,1,0)</f>
        <v>0</v>
      </c>
      <c r="Q306" s="108" t="n">
        <f aca="false">IF(SQRT($B$5)*$I306+SQRT(1-$B$5)*M306&lt;$C$11,1,0)</f>
        <v>0</v>
      </c>
      <c r="R306" s="110" t="n">
        <f aca="false">N306*$D$8+O306*$D$9+P306*$D$10+Q306*$D$11</f>
        <v>0</v>
      </c>
      <c r="S306" s="108" t="n">
        <f aca="false">SUM(N306:Q306)</f>
        <v>0</v>
      </c>
    </row>
    <row r="307" customFormat="false" ht="15" hidden="false" customHeight="false" outlineLevel="0" collapsed="false">
      <c r="H307" s="108" t="n">
        <v>299</v>
      </c>
      <c r="I307" s="109" t="n">
        <v>0.5054</v>
      </c>
      <c r="J307" s="109" t="n">
        <v>0.8984</v>
      </c>
      <c r="K307" s="109" t="n">
        <v>-0.2558</v>
      </c>
      <c r="L307" s="109" t="n">
        <v>-0.4177</v>
      </c>
      <c r="M307" s="109" t="n">
        <v>0.5826</v>
      </c>
      <c r="N307" s="108" t="n">
        <f aca="false">IF(SQRT($B$5)*$I307+SQRT(1-$B$5)*J307&lt;$C$8,1,0)</f>
        <v>0</v>
      </c>
      <c r="O307" s="108" t="n">
        <f aca="false">IF(SQRT($B$5)*$I307+SQRT(1-$B$5)*K307&lt;$C$9,1,0)</f>
        <v>0</v>
      </c>
      <c r="P307" s="108" t="n">
        <f aca="false">IF(SQRT($B$5)*$I307+SQRT(1-$B$5)*L307&lt;$C$10,1,0)</f>
        <v>0</v>
      </c>
      <c r="Q307" s="108" t="n">
        <f aca="false">IF(SQRT($B$5)*$I307+SQRT(1-$B$5)*M307&lt;$C$11,1,0)</f>
        <v>0</v>
      </c>
      <c r="R307" s="110" t="n">
        <f aca="false">N307*$D$8+O307*$D$9+P307*$D$10+Q307*$D$11</f>
        <v>0</v>
      </c>
      <c r="S307" s="108" t="n">
        <f aca="false">SUM(N307:Q307)</f>
        <v>0</v>
      </c>
    </row>
    <row r="308" customFormat="false" ht="15" hidden="false" customHeight="false" outlineLevel="0" collapsed="false">
      <c r="H308" s="108" t="n">
        <v>300</v>
      </c>
      <c r="I308" s="109" t="n">
        <v>-0.961</v>
      </c>
      <c r="J308" s="109" t="n">
        <v>-0.3944</v>
      </c>
      <c r="K308" s="109" t="n">
        <v>-0.2962</v>
      </c>
      <c r="L308" s="109" t="n">
        <v>-0.2245</v>
      </c>
      <c r="M308" s="109" t="n">
        <v>-0.6554</v>
      </c>
      <c r="N308" s="108" t="n">
        <f aca="false">IF(SQRT($B$5)*$I308+SQRT(1-$B$5)*J308&lt;$C$8,1,0)</f>
        <v>0</v>
      </c>
      <c r="O308" s="108" t="n">
        <f aca="false">IF(SQRT($B$5)*$I308+SQRT(1-$B$5)*K308&lt;$C$9,1,0)</f>
        <v>0</v>
      </c>
      <c r="P308" s="108" t="n">
        <f aca="false">IF(SQRT($B$5)*$I308+SQRT(1-$B$5)*L308&lt;$C$10,1,0)</f>
        <v>0</v>
      </c>
      <c r="Q308" s="108" t="n">
        <f aca="false">IF(SQRT($B$5)*$I308+SQRT(1-$B$5)*M308&lt;$C$11,1,0)</f>
        <v>0</v>
      </c>
      <c r="R308" s="110" t="n">
        <f aca="false">N308*$D$8+O308*$D$9+P308*$D$10+Q308*$D$11</f>
        <v>0</v>
      </c>
      <c r="S308" s="108" t="n">
        <f aca="false">SUM(N308:Q308)</f>
        <v>0</v>
      </c>
    </row>
    <row r="309" customFormat="false" ht="15" hidden="false" customHeight="false" outlineLevel="0" collapsed="false">
      <c r="H309" s="108" t="n">
        <v>301</v>
      </c>
      <c r="I309" s="109" t="n">
        <v>1.5723</v>
      </c>
      <c r="J309" s="109" t="n">
        <v>0.9007</v>
      </c>
      <c r="K309" s="109" t="n">
        <v>-0.2263</v>
      </c>
      <c r="L309" s="109" t="n">
        <v>-1.4949</v>
      </c>
      <c r="M309" s="109" t="n">
        <v>-0.563</v>
      </c>
      <c r="N309" s="108" t="n">
        <f aca="false">IF(SQRT($B$5)*$I309+SQRT(1-$B$5)*J309&lt;$C$8,1,0)</f>
        <v>0</v>
      </c>
      <c r="O309" s="108" t="n">
        <f aca="false">IF(SQRT($B$5)*$I309+SQRT(1-$B$5)*K309&lt;$C$9,1,0)</f>
        <v>0</v>
      </c>
      <c r="P309" s="108" t="n">
        <f aca="false">IF(SQRT($B$5)*$I309+SQRT(1-$B$5)*L309&lt;$C$10,1,0)</f>
        <v>0</v>
      </c>
      <c r="Q309" s="108" t="n">
        <f aca="false">IF(SQRT($B$5)*$I309+SQRT(1-$B$5)*M309&lt;$C$11,1,0)</f>
        <v>0</v>
      </c>
      <c r="R309" s="110" t="n">
        <f aca="false">N309*$D$8+O309*$D$9+P309*$D$10+Q309*$D$11</f>
        <v>0</v>
      </c>
      <c r="S309" s="108" t="n">
        <f aca="false">SUM(N309:Q309)</f>
        <v>0</v>
      </c>
    </row>
    <row r="310" customFormat="false" ht="15" hidden="false" customHeight="false" outlineLevel="0" collapsed="false">
      <c r="H310" s="108" t="n">
        <v>302</v>
      </c>
      <c r="I310" s="109" t="n">
        <v>0.535</v>
      </c>
      <c r="J310" s="109" t="n">
        <v>-2.0097</v>
      </c>
      <c r="K310" s="109" t="n">
        <v>2.431</v>
      </c>
      <c r="L310" s="109" t="n">
        <v>-0.1337</v>
      </c>
      <c r="M310" s="109" t="n">
        <v>-0.1078</v>
      </c>
      <c r="N310" s="108" t="n">
        <f aca="false">IF(SQRT($B$5)*$I310+SQRT(1-$B$5)*J310&lt;$C$8,1,0)</f>
        <v>0</v>
      </c>
      <c r="O310" s="108" t="n">
        <f aca="false">IF(SQRT($B$5)*$I310+SQRT(1-$B$5)*K310&lt;$C$9,1,0)</f>
        <v>0</v>
      </c>
      <c r="P310" s="108" t="n">
        <f aca="false">IF(SQRT($B$5)*$I310+SQRT(1-$B$5)*L310&lt;$C$10,1,0)</f>
        <v>0</v>
      </c>
      <c r="Q310" s="108" t="n">
        <f aca="false">IF(SQRT($B$5)*$I310+SQRT(1-$B$5)*M310&lt;$C$11,1,0)</f>
        <v>0</v>
      </c>
      <c r="R310" s="110" t="n">
        <f aca="false">N310*$D$8+O310*$D$9+P310*$D$10+Q310*$D$11</f>
        <v>0</v>
      </c>
      <c r="S310" s="108" t="n">
        <f aca="false">SUM(N310:Q310)</f>
        <v>0</v>
      </c>
    </row>
    <row r="311" customFormat="false" ht="15" hidden="false" customHeight="false" outlineLevel="0" collapsed="false">
      <c r="H311" s="108" t="n">
        <v>303</v>
      </c>
      <c r="I311" s="109" t="n">
        <v>0.5806</v>
      </c>
      <c r="J311" s="109" t="n">
        <v>-1.4851</v>
      </c>
      <c r="K311" s="109" t="n">
        <v>0.0109</v>
      </c>
      <c r="L311" s="109" t="n">
        <v>-0.0609</v>
      </c>
      <c r="M311" s="109" t="n">
        <v>0.6593</v>
      </c>
      <c r="N311" s="108" t="n">
        <f aca="false">IF(SQRT($B$5)*$I311+SQRT(1-$B$5)*J311&lt;$C$8,1,0)</f>
        <v>0</v>
      </c>
      <c r="O311" s="108" t="n">
        <f aca="false">IF(SQRT($B$5)*$I311+SQRT(1-$B$5)*K311&lt;$C$9,1,0)</f>
        <v>0</v>
      </c>
      <c r="P311" s="108" t="n">
        <f aca="false">IF(SQRT($B$5)*$I311+SQRT(1-$B$5)*L311&lt;$C$10,1,0)</f>
        <v>0</v>
      </c>
      <c r="Q311" s="108" t="n">
        <f aca="false">IF(SQRT($B$5)*$I311+SQRT(1-$B$5)*M311&lt;$C$11,1,0)</f>
        <v>0</v>
      </c>
      <c r="R311" s="110" t="n">
        <f aca="false">N311*$D$8+O311*$D$9+P311*$D$10+Q311*$D$11</f>
        <v>0</v>
      </c>
      <c r="S311" s="108" t="n">
        <f aca="false">SUM(N311:Q311)</f>
        <v>0</v>
      </c>
    </row>
    <row r="312" customFormat="false" ht="15" hidden="false" customHeight="false" outlineLevel="0" collapsed="false">
      <c r="H312" s="108" t="n">
        <v>304</v>
      </c>
      <c r="I312" s="109" t="n">
        <v>-1.0658</v>
      </c>
      <c r="J312" s="109" t="n">
        <v>0.5744</v>
      </c>
      <c r="K312" s="109" t="n">
        <v>1.1407</v>
      </c>
      <c r="L312" s="109" t="n">
        <v>0.2451</v>
      </c>
      <c r="M312" s="109" t="n">
        <v>-0.5953</v>
      </c>
      <c r="N312" s="108" t="n">
        <f aca="false">IF(SQRT($B$5)*$I312+SQRT(1-$B$5)*J312&lt;$C$8,1,0)</f>
        <v>0</v>
      </c>
      <c r="O312" s="108" t="n">
        <f aca="false">IF(SQRT($B$5)*$I312+SQRT(1-$B$5)*K312&lt;$C$9,1,0)</f>
        <v>0</v>
      </c>
      <c r="P312" s="108" t="n">
        <f aca="false">IF(SQRT($B$5)*$I312+SQRT(1-$B$5)*L312&lt;$C$10,1,0)</f>
        <v>0</v>
      </c>
      <c r="Q312" s="108" t="n">
        <f aca="false">IF(SQRT($B$5)*$I312+SQRT(1-$B$5)*M312&lt;$C$11,1,0)</f>
        <v>0</v>
      </c>
      <c r="R312" s="110" t="n">
        <f aca="false">N312*$D$8+O312*$D$9+P312*$D$10+Q312*$D$11</f>
        <v>0</v>
      </c>
      <c r="S312" s="108" t="n">
        <f aca="false">SUM(N312:Q312)</f>
        <v>0</v>
      </c>
    </row>
    <row r="313" customFormat="false" ht="15" hidden="false" customHeight="false" outlineLevel="0" collapsed="false">
      <c r="H313" s="108" t="n">
        <v>305</v>
      </c>
      <c r="I313" s="109" t="n">
        <v>-0.9017</v>
      </c>
      <c r="J313" s="109" t="n">
        <v>-1.8311</v>
      </c>
      <c r="K313" s="109" t="n">
        <v>-0.6248</v>
      </c>
      <c r="L313" s="109" t="n">
        <v>0.4538</v>
      </c>
      <c r="M313" s="109" t="n">
        <v>1.4533</v>
      </c>
      <c r="N313" s="108" t="n">
        <f aca="false">IF(SQRT($B$5)*$I313+SQRT(1-$B$5)*J313&lt;$C$8,1,0)</f>
        <v>0</v>
      </c>
      <c r="O313" s="108" t="n">
        <f aca="false">IF(SQRT($B$5)*$I313+SQRT(1-$B$5)*K313&lt;$C$9,1,0)</f>
        <v>0</v>
      </c>
      <c r="P313" s="108" t="n">
        <f aca="false">IF(SQRT($B$5)*$I313+SQRT(1-$B$5)*L313&lt;$C$10,1,0)</f>
        <v>0</v>
      </c>
      <c r="Q313" s="108" t="n">
        <f aca="false">IF(SQRT($B$5)*$I313+SQRT(1-$B$5)*M313&lt;$C$11,1,0)</f>
        <v>0</v>
      </c>
      <c r="R313" s="110" t="n">
        <f aca="false">N313*$D$8+O313*$D$9+P313*$D$10+Q313*$D$11</f>
        <v>0</v>
      </c>
      <c r="S313" s="108" t="n">
        <f aca="false">SUM(N313:Q313)</f>
        <v>0</v>
      </c>
    </row>
    <row r="314" customFormat="false" ht="15" hidden="false" customHeight="false" outlineLevel="0" collapsed="false">
      <c r="H314" s="108" t="n">
        <v>306</v>
      </c>
      <c r="I314" s="109" t="n">
        <v>0.9886</v>
      </c>
      <c r="J314" s="109" t="n">
        <v>1.1533</v>
      </c>
      <c r="K314" s="109" t="n">
        <v>-0.5232</v>
      </c>
      <c r="L314" s="109" t="n">
        <v>-0.4801</v>
      </c>
      <c r="M314" s="109" t="n">
        <v>-1.5871</v>
      </c>
      <c r="N314" s="108" t="n">
        <f aca="false">IF(SQRT($B$5)*$I314+SQRT(1-$B$5)*J314&lt;$C$8,1,0)</f>
        <v>0</v>
      </c>
      <c r="O314" s="108" t="n">
        <f aca="false">IF(SQRT($B$5)*$I314+SQRT(1-$B$5)*K314&lt;$C$9,1,0)</f>
        <v>0</v>
      </c>
      <c r="P314" s="108" t="n">
        <f aca="false">IF(SQRT($B$5)*$I314+SQRT(1-$B$5)*L314&lt;$C$10,1,0)</f>
        <v>0</v>
      </c>
      <c r="Q314" s="108" t="n">
        <f aca="false">IF(SQRT($B$5)*$I314+SQRT(1-$B$5)*M314&lt;$C$11,1,0)</f>
        <v>0</v>
      </c>
      <c r="R314" s="110" t="n">
        <f aca="false">N314*$D$8+O314*$D$9+P314*$D$10+Q314*$D$11</f>
        <v>0</v>
      </c>
      <c r="S314" s="108" t="n">
        <f aca="false">SUM(N314:Q314)</f>
        <v>0</v>
      </c>
    </row>
    <row r="315" customFormat="false" ht="15" hidden="false" customHeight="false" outlineLevel="0" collapsed="false">
      <c r="H315" s="108" t="n">
        <v>307</v>
      </c>
      <c r="I315" s="109" t="n">
        <v>-0.7214</v>
      </c>
      <c r="J315" s="109" t="n">
        <v>-1.1828</v>
      </c>
      <c r="K315" s="109" t="n">
        <v>-0.2986</v>
      </c>
      <c r="L315" s="109" t="n">
        <v>0.627</v>
      </c>
      <c r="M315" s="109" t="n">
        <v>-0.1666</v>
      </c>
      <c r="N315" s="108" t="n">
        <f aca="false">IF(SQRT($B$5)*$I315+SQRT(1-$B$5)*J315&lt;$C$8,1,0)</f>
        <v>0</v>
      </c>
      <c r="O315" s="108" t="n">
        <f aca="false">IF(SQRT($B$5)*$I315+SQRT(1-$B$5)*K315&lt;$C$9,1,0)</f>
        <v>0</v>
      </c>
      <c r="P315" s="108" t="n">
        <f aca="false">IF(SQRT($B$5)*$I315+SQRT(1-$B$5)*L315&lt;$C$10,1,0)</f>
        <v>0</v>
      </c>
      <c r="Q315" s="108" t="n">
        <f aca="false">IF(SQRT($B$5)*$I315+SQRT(1-$B$5)*M315&lt;$C$11,1,0)</f>
        <v>0</v>
      </c>
      <c r="R315" s="110" t="n">
        <f aca="false">N315*$D$8+O315*$D$9+P315*$D$10+Q315*$D$11</f>
        <v>0</v>
      </c>
      <c r="S315" s="108" t="n">
        <f aca="false">SUM(N315:Q315)</f>
        <v>0</v>
      </c>
    </row>
    <row r="316" customFormat="false" ht="15" hidden="false" customHeight="false" outlineLevel="0" collapsed="false">
      <c r="H316" s="108" t="n">
        <v>308</v>
      </c>
      <c r="I316" s="109" t="n">
        <v>-0.3779</v>
      </c>
      <c r="J316" s="109" t="n">
        <v>0.6423</v>
      </c>
      <c r="K316" s="109" t="n">
        <v>1.4692</v>
      </c>
      <c r="L316" s="109" t="n">
        <v>1.0371</v>
      </c>
      <c r="M316" s="109" t="n">
        <v>-1.747</v>
      </c>
      <c r="N316" s="108" t="n">
        <f aca="false">IF(SQRT($B$5)*$I316+SQRT(1-$B$5)*J316&lt;$C$8,1,0)</f>
        <v>0</v>
      </c>
      <c r="O316" s="108" t="n">
        <f aca="false">IF(SQRT($B$5)*$I316+SQRT(1-$B$5)*K316&lt;$C$9,1,0)</f>
        <v>0</v>
      </c>
      <c r="P316" s="108" t="n">
        <f aca="false">IF(SQRT($B$5)*$I316+SQRT(1-$B$5)*L316&lt;$C$10,1,0)</f>
        <v>0</v>
      </c>
      <c r="Q316" s="108" t="n">
        <f aca="false">IF(SQRT($B$5)*$I316+SQRT(1-$B$5)*M316&lt;$C$11,1,0)</f>
        <v>0</v>
      </c>
      <c r="R316" s="110" t="n">
        <f aca="false">N316*$D$8+O316*$D$9+P316*$D$10+Q316*$D$11</f>
        <v>0</v>
      </c>
      <c r="S316" s="108" t="n">
        <f aca="false">SUM(N316:Q316)</f>
        <v>0</v>
      </c>
    </row>
    <row r="317" customFormat="false" ht="15" hidden="false" customHeight="false" outlineLevel="0" collapsed="false">
      <c r="H317" s="108" t="n">
        <v>309</v>
      </c>
      <c r="I317" s="109" t="n">
        <v>1.7021</v>
      </c>
      <c r="J317" s="109" t="n">
        <v>-0.4867</v>
      </c>
      <c r="K317" s="109" t="n">
        <v>-1.4902</v>
      </c>
      <c r="L317" s="109" t="n">
        <v>-0.4041</v>
      </c>
      <c r="M317" s="109" t="n">
        <v>0.959</v>
      </c>
      <c r="N317" s="108" t="n">
        <f aca="false">IF(SQRT($B$5)*$I317+SQRT(1-$B$5)*J317&lt;$C$8,1,0)</f>
        <v>0</v>
      </c>
      <c r="O317" s="108" t="n">
        <f aca="false">IF(SQRT($B$5)*$I317+SQRT(1-$B$5)*K317&lt;$C$9,1,0)</f>
        <v>0</v>
      </c>
      <c r="P317" s="108" t="n">
        <f aca="false">IF(SQRT($B$5)*$I317+SQRT(1-$B$5)*L317&lt;$C$10,1,0)</f>
        <v>0</v>
      </c>
      <c r="Q317" s="108" t="n">
        <f aca="false">IF(SQRT($B$5)*$I317+SQRT(1-$B$5)*M317&lt;$C$11,1,0)</f>
        <v>0</v>
      </c>
      <c r="R317" s="110" t="n">
        <f aca="false">N317*$D$8+O317*$D$9+P317*$D$10+Q317*$D$11</f>
        <v>0</v>
      </c>
      <c r="S317" s="108" t="n">
        <f aca="false">SUM(N317:Q317)</f>
        <v>0</v>
      </c>
    </row>
    <row r="318" customFormat="false" ht="15" hidden="false" customHeight="false" outlineLevel="0" collapsed="false">
      <c r="H318" s="108" t="n">
        <v>310</v>
      </c>
      <c r="I318" s="109" t="n">
        <v>-2.711</v>
      </c>
      <c r="J318" s="109" t="n">
        <v>1.2685</v>
      </c>
      <c r="K318" s="109" t="n">
        <v>0.1769</v>
      </c>
      <c r="L318" s="109" t="n">
        <v>0.5204</v>
      </c>
      <c r="M318" s="109" t="n">
        <v>-1.4157</v>
      </c>
      <c r="N318" s="108" t="n">
        <f aca="false">IF(SQRT($B$5)*$I318+SQRT(1-$B$5)*J318&lt;$C$8,1,0)</f>
        <v>0</v>
      </c>
      <c r="O318" s="108" t="n">
        <f aca="false">IF(SQRT($B$5)*$I318+SQRT(1-$B$5)*K318&lt;$C$9,1,0)</f>
        <v>0</v>
      </c>
      <c r="P318" s="108" t="n">
        <f aca="false">IF(SQRT($B$5)*$I318+SQRT(1-$B$5)*L318&lt;$C$10,1,0)</f>
        <v>0</v>
      </c>
      <c r="Q318" s="108" t="n">
        <f aca="false">IF(SQRT($B$5)*$I318+SQRT(1-$B$5)*M318&lt;$C$11,1,0)</f>
        <v>1</v>
      </c>
      <c r="R318" s="110" t="n">
        <f aca="false">N318*$D$8+O318*$D$9+P318*$D$10+Q318*$D$11</f>
        <v>17.5</v>
      </c>
      <c r="S318" s="108" t="n">
        <f aca="false">SUM(N318:Q318)</f>
        <v>1</v>
      </c>
    </row>
    <row r="319" customFormat="false" ht="15" hidden="false" customHeight="false" outlineLevel="0" collapsed="false">
      <c r="H319" s="108" t="n">
        <v>311</v>
      </c>
      <c r="I319" s="109" t="n">
        <v>-0.5975</v>
      </c>
      <c r="J319" s="109" t="n">
        <v>-1.1811</v>
      </c>
      <c r="K319" s="109" t="n">
        <v>1.1375</v>
      </c>
      <c r="L319" s="109" t="n">
        <v>-0.821</v>
      </c>
      <c r="M319" s="109" t="n">
        <v>0.3339</v>
      </c>
      <c r="N319" s="108" t="n">
        <f aca="false">IF(SQRT($B$5)*$I319+SQRT(1-$B$5)*J319&lt;$C$8,1,0)</f>
        <v>0</v>
      </c>
      <c r="O319" s="108" t="n">
        <f aca="false">IF(SQRT($B$5)*$I319+SQRT(1-$B$5)*K319&lt;$C$9,1,0)</f>
        <v>0</v>
      </c>
      <c r="P319" s="108" t="n">
        <f aca="false">IF(SQRT($B$5)*$I319+SQRT(1-$B$5)*L319&lt;$C$10,1,0)</f>
        <v>0</v>
      </c>
      <c r="Q319" s="108" t="n">
        <f aca="false">IF(SQRT($B$5)*$I319+SQRT(1-$B$5)*M319&lt;$C$11,1,0)</f>
        <v>0</v>
      </c>
      <c r="R319" s="110" t="n">
        <f aca="false">N319*$D$8+O319*$D$9+P319*$D$10+Q319*$D$11</f>
        <v>0</v>
      </c>
      <c r="S319" s="108" t="n">
        <f aca="false">SUM(N319:Q319)</f>
        <v>0</v>
      </c>
    </row>
    <row r="320" customFormat="false" ht="15" hidden="false" customHeight="false" outlineLevel="0" collapsed="false">
      <c r="H320" s="108" t="n">
        <v>312</v>
      </c>
      <c r="I320" s="109" t="n">
        <v>-0.7032</v>
      </c>
      <c r="J320" s="109" t="n">
        <v>-1.7094</v>
      </c>
      <c r="K320" s="109" t="n">
        <v>0.8418</v>
      </c>
      <c r="L320" s="109" t="n">
        <v>1.1508</v>
      </c>
      <c r="M320" s="109" t="n">
        <v>1.4706</v>
      </c>
      <c r="N320" s="108" t="n">
        <f aca="false">IF(SQRT($B$5)*$I320+SQRT(1-$B$5)*J320&lt;$C$8,1,0)</f>
        <v>0</v>
      </c>
      <c r="O320" s="108" t="n">
        <f aca="false">IF(SQRT($B$5)*$I320+SQRT(1-$B$5)*K320&lt;$C$9,1,0)</f>
        <v>0</v>
      </c>
      <c r="P320" s="108" t="n">
        <f aca="false">IF(SQRT($B$5)*$I320+SQRT(1-$B$5)*L320&lt;$C$10,1,0)</f>
        <v>0</v>
      </c>
      <c r="Q320" s="108" t="n">
        <f aca="false">IF(SQRT($B$5)*$I320+SQRT(1-$B$5)*M320&lt;$C$11,1,0)</f>
        <v>0</v>
      </c>
      <c r="R320" s="110" t="n">
        <f aca="false">N320*$D$8+O320*$D$9+P320*$D$10+Q320*$D$11</f>
        <v>0</v>
      </c>
      <c r="S320" s="108" t="n">
        <f aca="false">SUM(N320:Q320)</f>
        <v>0</v>
      </c>
    </row>
    <row r="321" customFormat="false" ht="15" hidden="false" customHeight="false" outlineLevel="0" collapsed="false">
      <c r="H321" s="108" t="n">
        <v>313</v>
      </c>
      <c r="I321" s="109" t="n">
        <v>-0.5998</v>
      </c>
      <c r="J321" s="109" t="n">
        <v>0.0058</v>
      </c>
      <c r="K321" s="109" t="n">
        <v>0.6534</v>
      </c>
      <c r="L321" s="109" t="n">
        <v>0.2908</v>
      </c>
      <c r="M321" s="109" t="n">
        <v>0.1705</v>
      </c>
      <c r="N321" s="108" t="n">
        <f aca="false">IF(SQRT($B$5)*$I321+SQRT(1-$B$5)*J321&lt;$C$8,1,0)</f>
        <v>0</v>
      </c>
      <c r="O321" s="108" t="n">
        <f aca="false">IF(SQRT($B$5)*$I321+SQRT(1-$B$5)*K321&lt;$C$9,1,0)</f>
        <v>0</v>
      </c>
      <c r="P321" s="108" t="n">
        <f aca="false">IF(SQRT($B$5)*$I321+SQRT(1-$B$5)*L321&lt;$C$10,1,0)</f>
        <v>0</v>
      </c>
      <c r="Q321" s="108" t="n">
        <f aca="false">IF(SQRT($B$5)*$I321+SQRT(1-$B$5)*M321&lt;$C$11,1,0)</f>
        <v>0</v>
      </c>
      <c r="R321" s="110" t="n">
        <f aca="false">N321*$D$8+O321*$D$9+P321*$D$10+Q321*$D$11</f>
        <v>0</v>
      </c>
      <c r="S321" s="108" t="n">
        <f aca="false">SUM(N321:Q321)</f>
        <v>0</v>
      </c>
    </row>
    <row r="322" customFormat="false" ht="15" hidden="false" customHeight="false" outlineLevel="0" collapsed="false">
      <c r="H322" s="108" t="n">
        <v>314</v>
      </c>
      <c r="I322" s="109" t="n">
        <v>2.3016</v>
      </c>
      <c r="J322" s="109" t="n">
        <v>-0.4636</v>
      </c>
      <c r="K322" s="109" t="n">
        <v>0.8448</v>
      </c>
      <c r="L322" s="109" t="n">
        <v>-0.5777</v>
      </c>
      <c r="M322" s="109" t="n">
        <v>1.3826</v>
      </c>
      <c r="N322" s="108" t="n">
        <f aca="false">IF(SQRT($B$5)*$I322+SQRT(1-$B$5)*J322&lt;$C$8,1,0)</f>
        <v>0</v>
      </c>
      <c r="O322" s="108" t="n">
        <f aca="false">IF(SQRT($B$5)*$I322+SQRT(1-$B$5)*K322&lt;$C$9,1,0)</f>
        <v>0</v>
      </c>
      <c r="P322" s="108" t="n">
        <f aca="false">IF(SQRT($B$5)*$I322+SQRT(1-$B$5)*L322&lt;$C$10,1,0)</f>
        <v>0</v>
      </c>
      <c r="Q322" s="108" t="n">
        <f aca="false">IF(SQRT($B$5)*$I322+SQRT(1-$B$5)*M322&lt;$C$11,1,0)</f>
        <v>0</v>
      </c>
      <c r="R322" s="110" t="n">
        <f aca="false">N322*$D$8+O322*$D$9+P322*$D$10+Q322*$D$11</f>
        <v>0</v>
      </c>
      <c r="S322" s="108" t="n">
        <f aca="false">SUM(N322:Q322)</f>
        <v>0</v>
      </c>
    </row>
    <row r="323" customFormat="false" ht="15" hidden="false" customHeight="false" outlineLevel="0" collapsed="false">
      <c r="H323" s="108" t="n">
        <v>315</v>
      </c>
      <c r="I323" s="109" t="n">
        <v>-0.3027</v>
      </c>
      <c r="J323" s="109" t="n">
        <v>-1.0296</v>
      </c>
      <c r="K323" s="109" t="n">
        <v>0.714</v>
      </c>
      <c r="L323" s="109" t="n">
        <v>0.0112</v>
      </c>
      <c r="M323" s="109" t="n">
        <v>-0.4232</v>
      </c>
      <c r="N323" s="108" t="n">
        <f aca="false">IF(SQRT($B$5)*$I323+SQRT(1-$B$5)*J323&lt;$C$8,1,0)</f>
        <v>0</v>
      </c>
      <c r="O323" s="108" t="n">
        <f aca="false">IF(SQRT($B$5)*$I323+SQRT(1-$B$5)*K323&lt;$C$9,1,0)</f>
        <v>0</v>
      </c>
      <c r="P323" s="108" t="n">
        <f aca="false">IF(SQRT($B$5)*$I323+SQRT(1-$B$5)*L323&lt;$C$10,1,0)</f>
        <v>0</v>
      </c>
      <c r="Q323" s="108" t="n">
        <f aca="false">IF(SQRT($B$5)*$I323+SQRT(1-$B$5)*M323&lt;$C$11,1,0)</f>
        <v>0</v>
      </c>
      <c r="R323" s="110" t="n">
        <f aca="false">N323*$D$8+O323*$D$9+P323*$D$10+Q323*$D$11</f>
        <v>0</v>
      </c>
      <c r="S323" s="108" t="n">
        <f aca="false">SUM(N323:Q323)</f>
        <v>0</v>
      </c>
    </row>
    <row r="324" customFormat="false" ht="15" hidden="false" customHeight="false" outlineLevel="0" collapsed="false">
      <c r="H324" s="108" t="n">
        <v>316</v>
      </c>
      <c r="I324" s="109" t="n">
        <v>-0.2639</v>
      </c>
      <c r="J324" s="109" t="n">
        <v>-0.6603</v>
      </c>
      <c r="K324" s="109" t="n">
        <v>0.4803</v>
      </c>
      <c r="L324" s="109" t="n">
        <v>0.2914</v>
      </c>
      <c r="M324" s="109" t="n">
        <v>1.6322</v>
      </c>
      <c r="N324" s="108" t="n">
        <f aca="false">IF(SQRT($B$5)*$I324+SQRT(1-$B$5)*J324&lt;$C$8,1,0)</f>
        <v>0</v>
      </c>
      <c r="O324" s="108" t="n">
        <f aca="false">IF(SQRT($B$5)*$I324+SQRT(1-$B$5)*K324&lt;$C$9,1,0)</f>
        <v>0</v>
      </c>
      <c r="P324" s="108" t="n">
        <f aca="false">IF(SQRT($B$5)*$I324+SQRT(1-$B$5)*L324&lt;$C$10,1,0)</f>
        <v>0</v>
      </c>
      <c r="Q324" s="108" t="n">
        <f aca="false">IF(SQRT($B$5)*$I324+SQRT(1-$B$5)*M324&lt;$C$11,1,0)</f>
        <v>0</v>
      </c>
      <c r="R324" s="110" t="n">
        <f aca="false">N324*$D$8+O324*$D$9+P324*$D$10+Q324*$D$11</f>
        <v>0</v>
      </c>
      <c r="S324" s="108" t="n">
        <f aca="false">SUM(N324:Q324)</f>
        <v>0</v>
      </c>
    </row>
    <row r="325" customFormat="false" ht="15" hidden="false" customHeight="false" outlineLevel="0" collapsed="false">
      <c r="H325" s="108" t="n">
        <v>317</v>
      </c>
      <c r="I325" s="109" t="n">
        <v>-0.722</v>
      </c>
      <c r="J325" s="109" t="n">
        <v>1.398</v>
      </c>
      <c r="K325" s="109" t="n">
        <v>0.5169</v>
      </c>
      <c r="L325" s="109" t="n">
        <v>-1.4553</v>
      </c>
      <c r="M325" s="109" t="n">
        <v>1.469</v>
      </c>
      <c r="N325" s="108" t="n">
        <f aca="false">IF(SQRT($B$5)*$I325+SQRT(1-$B$5)*J325&lt;$C$8,1,0)</f>
        <v>0</v>
      </c>
      <c r="O325" s="108" t="n">
        <f aca="false">IF(SQRT($B$5)*$I325+SQRT(1-$B$5)*K325&lt;$C$9,1,0)</f>
        <v>0</v>
      </c>
      <c r="P325" s="108" t="n">
        <f aca="false">IF(SQRT($B$5)*$I325+SQRT(1-$B$5)*L325&lt;$C$10,1,0)</f>
        <v>0</v>
      </c>
      <c r="Q325" s="108" t="n">
        <f aca="false">IF(SQRT($B$5)*$I325+SQRT(1-$B$5)*M325&lt;$C$11,1,0)</f>
        <v>0</v>
      </c>
      <c r="R325" s="110" t="n">
        <f aca="false">N325*$D$8+O325*$D$9+P325*$D$10+Q325*$D$11</f>
        <v>0</v>
      </c>
      <c r="S325" s="108" t="n">
        <f aca="false">SUM(N325:Q325)</f>
        <v>0</v>
      </c>
    </row>
    <row r="326" customFormat="false" ht="15" hidden="false" customHeight="false" outlineLevel="0" collapsed="false">
      <c r="H326" s="108" t="n">
        <v>318</v>
      </c>
      <c r="I326" s="109" t="n">
        <v>-1.8169</v>
      </c>
      <c r="J326" s="109" t="n">
        <v>0.4752</v>
      </c>
      <c r="K326" s="109" t="n">
        <v>-1.9045</v>
      </c>
      <c r="L326" s="109" t="n">
        <v>0.2415</v>
      </c>
      <c r="M326" s="109" t="n">
        <v>-0.4049</v>
      </c>
      <c r="N326" s="108" t="n">
        <f aca="false">IF(SQRT($B$5)*$I326+SQRT(1-$B$5)*J326&lt;$C$8,1,0)</f>
        <v>0</v>
      </c>
      <c r="O326" s="108" t="n">
        <f aca="false">IF(SQRT($B$5)*$I326+SQRT(1-$B$5)*K326&lt;$C$9,1,0)</f>
        <v>1</v>
      </c>
      <c r="P326" s="108" t="n">
        <f aca="false">IF(SQRT($B$5)*$I326+SQRT(1-$B$5)*L326&lt;$C$10,1,0)</f>
        <v>0</v>
      </c>
      <c r="Q326" s="108" t="n">
        <f aca="false">IF(SQRT($B$5)*$I326+SQRT(1-$B$5)*M326&lt;$C$11,1,0)</f>
        <v>0</v>
      </c>
      <c r="R326" s="110" t="n">
        <f aca="false">N326*$D$8+O326*$D$9+P326*$D$10+Q326*$D$11</f>
        <v>40</v>
      </c>
      <c r="S326" s="108" t="n">
        <f aca="false">SUM(N326:Q326)</f>
        <v>1</v>
      </c>
    </row>
    <row r="327" customFormat="false" ht="15" hidden="false" customHeight="false" outlineLevel="0" collapsed="false">
      <c r="H327" s="108" t="n">
        <v>319</v>
      </c>
      <c r="I327" s="109" t="n">
        <v>-0.303</v>
      </c>
      <c r="J327" s="109" t="n">
        <v>-1.9502</v>
      </c>
      <c r="K327" s="109" t="n">
        <v>-0.7946</v>
      </c>
      <c r="L327" s="109" t="n">
        <v>1.1664</v>
      </c>
      <c r="M327" s="109" t="n">
        <v>0.6116</v>
      </c>
      <c r="N327" s="108" t="n">
        <f aca="false">IF(SQRT($B$5)*$I327+SQRT(1-$B$5)*J327&lt;$C$8,1,0)</f>
        <v>0</v>
      </c>
      <c r="O327" s="108" t="n">
        <f aca="false">IF(SQRT($B$5)*$I327+SQRT(1-$B$5)*K327&lt;$C$9,1,0)</f>
        <v>0</v>
      </c>
      <c r="P327" s="108" t="n">
        <f aca="false">IF(SQRT($B$5)*$I327+SQRT(1-$B$5)*L327&lt;$C$10,1,0)</f>
        <v>0</v>
      </c>
      <c r="Q327" s="108" t="n">
        <f aca="false">IF(SQRT($B$5)*$I327+SQRT(1-$B$5)*M327&lt;$C$11,1,0)</f>
        <v>0</v>
      </c>
      <c r="R327" s="110" t="n">
        <f aca="false">N327*$D$8+O327*$D$9+P327*$D$10+Q327*$D$11</f>
        <v>0</v>
      </c>
      <c r="S327" s="108" t="n">
        <f aca="false">SUM(N327:Q327)</f>
        <v>0</v>
      </c>
    </row>
    <row r="328" customFormat="false" ht="15" hidden="false" customHeight="false" outlineLevel="0" collapsed="false">
      <c r="H328" s="108" t="n">
        <v>320</v>
      </c>
      <c r="I328" s="109" t="n">
        <v>-0.0776</v>
      </c>
      <c r="J328" s="109" t="n">
        <v>-0.1362</v>
      </c>
      <c r="K328" s="109" t="n">
        <v>-0.6541</v>
      </c>
      <c r="L328" s="109" t="n">
        <v>1.4577</v>
      </c>
      <c r="M328" s="109" t="n">
        <v>-0.0258</v>
      </c>
      <c r="N328" s="108" t="n">
        <f aca="false">IF(SQRT($B$5)*$I328+SQRT(1-$B$5)*J328&lt;$C$8,1,0)</f>
        <v>0</v>
      </c>
      <c r="O328" s="108" t="n">
        <f aca="false">IF(SQRT($B$5)*$I328+SQRT(1-$B$5)*K328&lt;$C$9,1,0)</f>
        <v>0</v>
      </c>
      <c r="P328" s="108" t="n">
        <f aca="false">IF(SQRT($B$5)*$I328+SQRT(1-$B$5)*L328&lt;$C$10,1,0)</f>
        <v>0</v>
      </c>
      <c r="Q328" s="108" t="n">
        <f aca="false">IF(SQRT($B$5)*$I328+SQRT(1-$B$5)*M328&lt;$C$11,1,0)</f>
        <v>0</v>
      </c>
      <c r="R328" s="110" t="n">
        <f aca="false">N328*$D$8+O328*$D$9+P328*$D$10+Q328*$D$11</f>
        <v>0</v>
      </c>
      <c r="S328" s="108" t="n">
        <f aca="false">SUM(N328:Q328)</f>
        <v>0</v>
      </c>
    </row>
    <row r="329" customFormat="false" ht="15" hidden="false" customHeight="false" outlineLevel="0" collapsed="false">
      <c r="H329" s="108" t="n">
        <v>321</v>
      </c>
      <c r="I329" s="109" t="n">
        <v>1.1066</v>
      </c>
      <c r="J329" s="109" t="n">
        <v>-1.4759</v>
      </c>
      <c r="K329" s="109" t="n">
        <v>-1.5386</v>
      </c>
      <c r="L329" s="109" t="n">
        <v>1.3948</v>
      </c>
      <c r="M329" s="109" t="n">
        <v>-0.8556</v>
      </c>
      <c r="N329" s="108" t="n">
        <f aca="false">IF(SQRT($B$5)*$I329+SQRT(1-$B$5)*J329&lt;$C$8,1,0)</f>
        <v>0</v>
      </c>
      <c r="O329" s="108" t="n">
        <f aca="false">IF(SQRT($B$5)*$I329+SQRT(1-$B$5)*K329&lt;$C$9,1,0)</f>
        <v>0</v>
      </c>
      <c r="P329" s="108" t="n">
        <f aca="false">IF(SQRT($B$5)*$I329+SQRT(1-$B$5)*L329&lt;$C$10,1,0)</f>
        <v>0</v>
      </c>
      <c r="Q329" s="108" t="n">
        <f aca="false">IF(SQRT($B$5)*$I329+SQRT(1-$B$5)*M329&lt;$C$11,1,0)</f>
        <v>0</v>
      </c>
      <c r="R329" s="110" t="n">
        <f aca="false">N329*$D$8+O329*$D$9+P329*$D$10+Q329*$D$11</f>
        <v>0</v>
      </c>
      <c r="S329" s="108" t="n">
        <f aca="false">SUM(N329:Q329)</f>
        <v>0</v>
      </c>
    </row>
    <row r="330" customFormat="false" ht="15" hidden="false" customHeight="false" outlineLevel="0" collapsed="false">
      <c r="H330" s="108" t="n">
        <v>322</v>
      </c>
      <c r="I330" s="109" t="n">
        <v>-0.1653</v>
      </c>
      <c r="J330" s="109" t="n">
        <v>0.5145</v>
      </c>
      <c r="K330" s="109" t="n">
        <v>0.9657</v>
      </c>
      <c r="L330" s="109" t="n">
        <v>0.6797</v>
      </c>
      <c r="M330" s="109" t="n">
        <v>0.6018</v>
      </c>
      <c r="N330" s="108" t="n">
        <f aca="false">IF(SQRT($B$5)*$I330+SQRT(1-$B$5)*J330&lt;$C$8,1,0)</f>
        <v>0</v>
      </c>
      <c r="O330" s="108" t="n">
        <f aca="false">IF(SQRT($B$5)*$I330+SQRT(1-$B$5)*K330&lt;$C$9,1,0)</f>
        <v>0</v>
      </c>
      <c r="P330" s="108" t="n">
        <f aca="false">IF(SQRT($B$5)*$I330+SQRT(1-$B$5)*L330&lt;$C$10,1,0)</f>
        <v>0</v>
      </c>
      <c r="Q330" s="108" t="n">
        <f aca="false">IF(SQRT($B$5)*$I330+SQRT(1-$B$5)*M330&lt;$C$11,1,0)</f>
        <v>0</v>
      </c>
      <c r="R330" s="110" t="n">
        <f aca="false">N330*$D$8+O330*$D$9+P330*$D$10+Q330*$D$11</f>
        <v>0</v>
      </c>
      <c r="S330" s="108" t="n">
        <f aca="false">SUM(N330:Q330)</f>
        <v>0</v>
      </c>
    </row>
    <row r="331" customFormat="false" ht="15" hidden="false" customHeight="false" outlineLevel="0" collapsed="false">
      <c r="H331" s="108" t="n">
        <v>323</v>
      </c>
      <c r="I331" s="109" t="n">
        <v>1.6812</v>
      </c>
      <c r="J331" s="109" t="n">
        <v>0.3072</v>
      </c>
      <c r="K331" s="109" t="n">
        <v>0.964</v>
      </c>
      <c r="L331" s="109" t="n">
        <v>0.0947</v>
      </c>
      <c r="M331" s="109" t="n">
        <v>0.2148</v>
      </c>
      <c r="N331" s="108" t="n">
        <f aca="false">IF(SQRT($B$5)*$I331+SQRT(1-$B$5)*J331&lt;$C$8,1,0)</f>
        <v>0</v>
      </c>
      <c r="O331" s="108" t="n">
        <f aca="false">IF(SQRT($B$5)*$I331+SQRT(1-$B$5)*K331&lt;$C$9,1,0)</f>
        <v>0</v>
      </c>
      <c r="P331" s="108" t="n">
        <f aca="false">IF(SQRT($B$5)*$I331+SQRT(1-$B$5)*L331&lt;$C$10,1,0)</f>
        <v>0</v>
      </c>
      <c r="Q331" s="108" t="n">
        <f aca="false">IF(SQRT($B$5)*$I331+SQRT(1-$B$5)*M331&lt;$C$11,1,0)</f>
        <v>0</v>
      </c>
      <c r="R331" s="110" t="n">
        <f aca="false">N331*$D$8+O331*$D$9+P331*$D$10+Q331*$D$11</f>
        <v>0</v>
      </c>
      <c r="S331" s="108" t="n">
        <f aca="false">SUM(N331:Q331)</f>
        <v>0</v>
      </c>
    </row>
    <row r="332" customFormat="false" ht="15" hidden="false" customHeight="false" outlineLevel="0" collapsed="false">
      <c r="H332" s="108" t="n">
        <v>324</v>
      </c>
      <c r="I332" s="109" t="n">
        <v>1.9645</v>
      </c>
      <c r="J332" s="109" t="n">
        <v>-0.2049</v>
      </c>
      <c r="K332" s="109" t="n">
        <v>-2.4992</v>
      </c>
      <c r="L332" s="109" t="n">
        <v>0.1289</v>
      </c>
      <c r="M332" s="109" t="n">
        <v>0.2423</v>
      </c>
      <c r="N332" s="108" t="n">
        <f aca="false">IF(SQRT($B$5)*$I332+SQRT(1-$B$5)*J332&lt;$C$8,1,0)</f>
        <v>0</v>
      </c>
      <c r="O332" s="108" t="n">
        <f aca="false">IF(SQRT($B$5)*$I332+SQRT(1-$B$5)*K332&lt;$C$9,1,0)</f>
        <v>0</v>
      </c>
      <c r="P332" s="108" t="n">
        <f aca="false">IF(SQRT($B$5)*$I332+SQRT(1-$B$5)*L332&lt;$C$10,1,0)</f>
        <v>0</v>
      </c>
      <c r="Q332" s="108" t="n">
        <f aca="false">IF(SQRT($B$5)*$I332+SQRT(1-$B$5)*M332&lt;$C$11,1,0)</f>
        <v>0</v>
      </c>
      <c r="R332" s="110" t="n">
        <f aca="false">N332*$D$8+O332*$D$9+P332*$D$10+Q332*$D$11</f>
        <v>0</v>
      </c>
      <c r="S332" s="108" t="n">
        <f aca="false">SUM(N332:Q332)</f>
        <v>0</v>
      </c>
    </row>
    <row r="333" customFormat="false" ht="15" hidden="false" customHeight="false" outlineLevel="0" collapsed="false">
      <c r="H333" s="108" t="n">
        <v>325</v>
      </c>
      <c r="I333" s="109" t="n">
        <v>1.8952</v>
      </c>
      <c r="J333" s="109" t="n">
        <v>-0.33</v>
      </c>
      <c r="K333" s="109" t="n">
        <v>-1.1176</v>
      </c>
      <c r="L333" s="109" t="n">
        <v>0.1698</v>
      </c>
      <c r="M333" s="109" t="n">
        <v>1.9073</v>
      </c>
      <c r="N333" s="108" t="n">
        <f aca="false">IF(SQRT($B$5)*$I333+SQRT(1-$B$5)*J333&lt;$C$8,1,0)</f>
        <v>0</v>
      </c>
      <c r="O333" s="108" t="n">
        <f aca="false">IF(SQRT($B$5)*$I333+SQRT(1-$B$5)*K333&lt;$C$9,1,0)</f>
        <v>0</v>
      </c>
      <c r="P333" s="108" t="n">
        <f aca="false">IF(SQRT($B$5)*$I333+SQRT(1-$B$5)*L333&lt;$C$10,1,0)</f>
        <v>0</v>
      </c>
      <c r="Q333" s="108" t="n">
        <f aca="false">IF(SQRT($B$5)*$I333+SQRT(1-$B$5)*M333&lt;$C$11,1,0)</f>
        <v>0</v>
      </c>
      <c r="R333" s="110" t="n">
        <f aca="false">N333*$D$8+O333*$D$9+P333*$D$10+Q333*$D$11</f>
        <v>0</v>
      </c>
      <c r="S333" s="108" t="n">
        <f aca="false">SUM(N333:Q333)</f>
        <v>0</v>
      </c>
    </row>
    <row r="334" customFormat="false" ht="15" hidden="false" customHeight="false" outlineLevel="0" collapsed="false">
      <c r="H334" s="108" t="n">
        <v>326</v>
      </c>
      <c r="I334" s="109" t="n">
        <v>-0.3075</v>
      </c>
      <c r="J334" s="109" t="n">
        <v>1.3188</v>
      </c>
      <c r="K334" s="109" t="n">
        <v>0.5421</v>
      </c>
      <c r="L334" s="109" t="n">
        <v>0.6842</v>
      </c>
      <c r="M334" s="109" t="n">
        <v>-0.8179</v>
      </c>
      <c r="N334" s="108" t="n">
        <f aca="false">IF(SQRT($B$5)*$I334+SQRT(1-$B$5)*J334&lt;$C$8,1,0)</f>
        <v>0</v>
      </c>
      <c r="O334" s="108" t="n">
        <f aca="false">IF(SQRT($B$5)*$I334+SQRT(1-$B$5)*K334&lt;$C$9,1,0)</f>
        <v>0</v>
      </c>
      <c r="P334" s="108" t="n">
        <f aca="false">IF(SQRT($B$5)*$I334+SQRT(1-$B$5)*L334&lt;$C$10,1,0)</f>
        <v>0</v>
      </c>
      <c r="Q334" s="108" t="n">
        <f aca="false">IF(SQRT($B$5)*$I334+SQRT(1-$B$5)*M334&lt;$C$11,1,0)</f>
        <v>0</v>
      </c>
      <c r="R334" s="110" t="n">
        <f aca="false">N334*$D$8+O334*$D$9+P334*$D$10+Q334*$D$11</f>
        <v>0</v>
      </c>
      <c r="S334" s="108" t="n">
        <f aca="false">SUM(N334:Q334)</f>
        <v>0</v>
      </c>
    </row>
    <row r="335" customFormat="false" ht="15" hidden="false" customHeight="false" outlineLevel="0" collapsed="false">
      <c r="H335" s="108" t="n">
        <v>327</v>
      </c>
      <c r="I335" s="109" t="n">
        <v>0.0946</v>
      </c>
      <c r="J335" s="109" t="n">
        <v>-0.799</v>
      </c>
      <c r="K335" s="109" t="n">
        <v>0.0192</v>
      </c>
      <c r="L335" s="109" t="n">
        <v>-0.698</v>
      </c>
      <c r="M335" s="109" t="n">
        <v>1.1192</v>
      </c>
      <c r="N335" s="108" t="n">
        <f aca="false">IF(SQRT($B$5)*$I335+SQRT(1-$B$5)*J335&lt;$C$8,1,0)</f>
        <v>0</v>
      </c>
      <c r="O335" s="108" t="n">
        <f aca="false">IF(SQRT($B$5)*$I335+SQRT(1-$B$5)*K335&lt;$C$9,1,0)</f>
        <v>0</v>
      </c>
      <c r="P335" s="108" t="n">
        <f aca="false">IF(SQRT($B$5)*$I335+SQRT(1-$B$5)*L335&lt;$C$10,1,0)</f>
        <v>0</v>
      </c>
      <c r="Q335" s="108" t="n">
        <f aca="false">IF(SQRT($B$5)*$I335+SQRT(1-$B$5)*M335&lt;$C$11,1,0)</f>
        <v>0</v>
      </c>
      <c r="R335" s="110" t="n">
        <f aca="false">N335*$D$8+O335*$D$9+P335*$D$10+Q335*$D$11</f>
        <v>0</v>
      </c>
      <c r="S335" s="108" t="n">
        <f aca="false">SUM(N335:Q335)</f>
        <v>0</v>
      </c>
    </row>
    <row r="336" customFormat="false" ht="15" hidden="false" customHeight="false" outlineLevel="0" collapsed="false">
      <c r="H336" s="108" t="n">
        <v>328</v>
      </c>
      <c r="I336" s="109" t="n">
        <v>-0.5391</v>
      </c>
      <c r="J336" s="109" t="n">
        <v>-0.244</v>
      </c>
      <c r="K336" s="109" t="n">
        <v>-2.266</v>
      </c>
      <c r="L336" s="109" t="n">
        <v>-1.0163</v>
      </c>
      <c r="M336" s="109" t="n">
        <v>2.4409</v>
      </c>
      <c r="N336" s="108" t="n">
        <f aca="false">IF(SQRT($B$5)*$I336+SQRT(1-$B$5)*J336&lt;$C$8,1,0)</f>
        <v>0</v>
      </c>
      <c r="O336" s="108" t="n">
        <f aca="false">IF(SQRT($B$5)*$I336+SQRT(1-$B$5)*K336&lt;$C$9,1,0)</f>
        <v>0</v>
      </c>
      <c r="P336" s="108" t="n">
        <f aca="false">IF(SQRT($B$5)*$I336+SQRT(1-$B$5)*L336&lt;$C$10,1,0)</f>
        <v>0</v>
      </c>
      <c r="Q336" s="108" t="n">
        <f aca="false">IF(SQRT($B$5)*$I336+SQRT(1-$B$5)*M336&lt;$C$11,1,0)</f>
        <v>0</v>
      </c>
      <c r="R336" s="110" t="n">
        <f aca="false">N336*$D$8+O336*$D$9+P336*$D$10+Q336*$D$11</f>
        <v>0</v>
      </c>
      <c r="S336" s="108" t="n">
        <f aca="false">SUM(N336:Q336)</f>
        <v>0</v>
      </c>
    </row>
    <row r="337" customFormat="false" ht="15" hidden="false" customHeight="false" outlineLevel="0" collapsed="false">
      <c r="H337" s="108" t="n">
        <v>329</v>
      </c>
      <c r="I337" s="109" t="n">
        <v>-0.428</v>
      </c>
      <c r="J337" s="109" t="n">
        <v>-1.6607</v>
      </c>
      <c r="K337" s="109" t="n">
        <v>-0.0549</v>
      </c>
      <c r="L337" s="109" t="n">
        <v>-0.2769</v>
      </c>
      <c r="M337" s="109" t="n">
        <v>-0.5557</v>
      </c>
      <c r="N337" s="108" t="n">
        <f aca="false">IF(SQRT($B$5)*$I337+SQRT(1-$B$5)*J337&lt;$C$8,1,0)</f>
        <v>0</v>
      </c>
      <c r="O337" s="108" t="n">
        <f aca="false">IF(SQRT($B$5)*$I337+SQRT(1-$B$5)*K337&lt;$C$9,1,0)</f>
        <v>0</v>
      </c>
      <c r="P337" s="108" t="n">
        <f aca="false">IF(SQRT($B$5)*$I337+SQRT(1-$B$5)*L337&lt;$C$10,1,0)</f>
        <v>0</v>
      </c>
      <c r="Q337" s="108" t="n">
        <f aca="false">IF(SQRT($B$5)*$I337+SQRT(1-$B$5)*M337&lt;$C$11,1,0)</f>
        <v>0</v>
      </c>
      <c r="R337" s="110" t="n">
        <f aca="false">N337*$D$8+O337*$D$9+P337*$D$10+Q337*$D$11</f>
        <v>0</v>
      </c>
      <c r="S337" s="108" t="n">
        <f aca="false">SUM(N337:Q337)</f>
        <v>0</v>
      </c>
    </row>
    <row r="338" customFormat="false" ht="15" hidden="false" customHeight="false" outlineLevel="0" collapsed="false">
      <c r="H338" s="108" t="n">
        <v>330</v>
      </c>
      <c r="I338" s="109" t="n">
        <v>-0.3477</v>
      </c>
      <c r="J338" s="109" t="n">
        <v>-0.5241</v>
      </c>
      <c r="K338" s="109" t="n">
        <v>0.8935</v>
      </c>
      <c r="L338" s="109" t="n">
        <v>-1.2616</v>
      </c>
      <c r="M338" s="109" t="n">
        <v>0.1676</v>
      </c>
      <c r="N338" s="108" t="n">
        <f aca="false">IF(SQRT($B$5)*$I338+SQRT(1-$B$5)*J338&lt;$C$8,1,0)</f>
        <v>0</v>
      </c>
      <c r="O338" s="108" t="n">
        <f aca="false">IF(SQRT($B$5)*$I338+SQRT(1-$B$5)*K338&lt;$C$9,1,0)</f>
        <v>0</v>
      </c>
      <c r="P338" s="108" t="n">
        <f aca="false">IF(SQRT($B$5)*$I338+SQRT(1-$B$5)*L338&lt;$C$10,1,0)</f>
        <v>0</v>
      </c>
      <c r="Q338" s="108" t="n">
        <f aca="false">IF(SQRT($B$5)*$I338+SQRT(1-$B$5)*M338&lt;$C$11,1,0)</f>
        <v>0</v>
      </c>
      <c r="R338" s="110" t="n">
        <f aca="false">N338*$D$8+O338*$D$9+P338*$D$10+Q338*$D$11</f>
        <v>0</v>
      </c>
      <c r="S338" s="108" t="n">
        <f aca="false">SUM(N338:Q338)</f>
        <v>0</v>
      </c>
    </row>
    <row r="339" customFormat="false" ht="15" hidden="false" customHeight="false" outlineLevel="0" collapsed="false">
      <c r="H339" s="108" t="n">
        <v>331</v>
      </c>
      <c r="I339" s="109" t="n">
        <v>0.7991</v>
      </c>
      <c r="J339" s="109" t="n">
        <v>-0.9515</v>
      </c>
      <c r="K339" s="109" t="n">
        <v>2.2356</v>
      </c>
      <c r="L339" s="109" t="n">
        <v>0.0075</v>
      </c>
      <c r="M339" s="109" t="n">
        <v>-0.1518</v>
      </c>
      <c r="N339" s="108" t="n">
        <f aca="false">IF(SQRT($B$5)*$I339+SQRT(1-$B$5)*J339&lt;$C$8,1,0)</f>
        <v>0</v>
      </c>
      <c r="O339" s="108" t="n">
        <f aca="false">IF(SQRT($B$5)*$I339+SQRT(1-$B$5)*K339&lt;$C$9,1,0)</f>
        <v>0</v>
      </c>
      <c r="P339" s="108" t="n">
        <f aca="false">IF(SQRT($B$5)*$I339+SQRT(1-$B$5)*L339&lt;$C$10,1,0)</f>
        <v>0</v>
      </c>
      <c r="Q339" s="108" t="n">
        <f aca="false">IF(SQRT($B$5)*$I339+SQRT(1-$B$5)*M339&lt;$C$11,1,0)</f>
        <v>0</v>
      </c>
      <c r="R339" s="110" t="n">
        <f aca="false">N339*$D$8+O339*$D$9+P339*$D$10+Q339*$D$11</f>
        <v>0</v>
      </c>
      <c r="S339" s="108" t="n">
        <f aca="false">SUM(N339:Q339)</f>
        <v>0</v>
      </c>
    </row>
    <row r="340" customFormat="false" ht="15" hidden="false" customHeight="false" outlineLevel="0" collapsed="false">
      <c r="H340" s="108" t="n">
        <v>332</v>
      </c>
      <c r="I340" s="109" t="n">
        <v>-0.6127</v>
      </c>
      <c r="J340" s="109" t="n">
        <v>0.7434</v>
      </c>
      <c r="K340" s="109" t="n">
        <v>-1.6614</v>
      </c>
      <c r="L340" s="109" t="n">
        <v>0.5363</v>
      </c>
      <c r="M340" s="109" t="n">
        <v>2.1846</v>
      </c>
      <c r="N340" s="108" t="n">
        <f aca="false">IF(SQRT($B$5)*$I340+SQRT(1-$B$5)*J340&lt;$C$8,1,0)</f>
        <v>0</v>
      </c>
      <c r="O340" s="108" t="n">
        <f aca="false">IF(SQRT($B$5)*$I340+SQRT(1-$B$5)*K340&lt;$C$9,1,0)</f>
        <v>0</v>
      </c>
      <c r="P340" s="108" t="n">
        <f aca="false">IF(SQRT($B$5)*$I340+SQRT(1-$B$5)*L340&lt;$C$10,1,0)</f>
        <v>0</v>
      </c>
      <c r="Q340" s="108" t="n">
        <f aca="false">IF(SQRT($B$5)*$I340+SQRT(1-$B$5)*M340&lt;$C$11,1,0)</f>
        <v>0</v>
      </c>
      <c r="R340" s="110" t="n">
        <f aca="false">N340*$D$8+O340*$D$9+P340*$D$10+Q340*$D$11</f>
        <v>0</v>
      </c>
      <c r="S340" s="108" t="n">
        <f aca="false">SUM(N340:Q340)</f>
        <v>0</v>
      </c>
    </row>
    <row r="341" customFormat="false" ht="15" hidden="false" customHeight="false" outlineLevel="0" collapsed="false">
      <c r="H341" s="108" t="n">
        <v>333</v>
      </c>
      <c r="I341" s="109" t="n">
        <v>0.3041</v>
      </c>
      <c r="J341" s="109" t="n">
        <v>0.81</v>
      </c>
      <c r="K341" s="109" t="n">
        <v>-0.955</v>
      </c>
      <c r="L341" s="109" t="n">
        <v>0.7684</v>
      </c>
      <c r="M341" s="109" t="n">
        <v>-0.7974</v>
      </c>
      <c r="N341" s="108" t="n">
        <f aca="false">IF(SQRT($B$5)*$I341+SQRT(1-$B$5)*J341&lt;$C$8,1,0)</f>
        <v>0</v>
      </c>
      <c r="O341" s="108" t="n">
        <f aca="false">IF(SQRT($B$5)*$I341+SQRT(1-$B$5)*K341&lt;$C$9,1,0)</f>
        <v>0</v>
      </c>
      <c r="P341" s="108" t="n">
        <f aca="false">IF(SQRT($B$5)*$I341+SQRT(1-$B$5)*L341&lt;$C$10,1,0)</f>
        <v>0</v>
      </c>
      <c r="Q341" s="108" t="n">
        <f aca="false">IF(SQRT($B$5)*$I341+SQRT(1-$B$5)*M341&lt;$C$11,1,0)</f>
        <v>0</v>
      </c>
      <c r="R341" s="110" t="n">
        <f aca="false">N341*$D$8+O341*$D$9+P341*$D$10+Q341*$D$11</f>
        <v>0</v>
      </c>
      <c r="S341" s="108" t="n">
        <f aca="false">SUM(N341:Q341)</f>
        <v>0</v>
      </c>
    </row>
    <row r="342" customFormat="false" ht="15" hidden="false" customHeight="false" outlineLevel="0" collapsed="false">
      <c r="H342" s="108" t="n">
        <v>334</v>
      </c>
      <c r="I342" s="109" t="n">
        <v>-0.4597</v>
      </c>
      <c r="J342" s="109" t="n">
        <v>-0.0075</v>
      </c>
      <c r="K342" s="109" t="n">
        <v>1.9234</v>
      </c>
      <c r="L342" s="109" t="n">
        <v>-0.5962</v>
      </c>
      <c r="M342" s="109" t="n">
        <v>-1.9629</v>
      </c>
      <c r="N342" s="108" t="n">
        <f aca="false">IF(SQRT($B$5)*$I342+SQRT(1-$B$5)*J342&lt;$C$8,1,0)</f>
        <v>0</v>
      </c>
      <c r="O342" s="108" t="n">
        <f aca="false">IF(SQRT($B$5)*$I342+SQRT(1-$B$5)*K342&lt;$C$9,1,0)</f>
        <v>0</v>
      </c>
      <c r="P342" s="108" t="n">
        <f aca="false">IF(SQRT($B$5)*$I342+SQRT(1-$B$5)*L342&lt;$C$10,1,0)</f>
        <v>0</v>
      </c>
      <c r="Q342" s="108" t="n">
        <f aca="false">IF(SQRT($B$5)*$I342+SQRT(1-$B$5)*M342&lt;$C$11,1,0)</f>
        <v>1</v>
      </c>
      <c r="R342" s="110" t="n">
        <f aca="false">N342*$D$8+O342*$D$9+P342*$D$10+Q342*$D$11</f>
        <v>17.5</v>
      </c>
      <c r="S342" s="108" t="n">
        <f aca="false">SUM(N342:Q342)</f>
        <v>1</v>
      </c>
    </row>
    <row r="343" customFormat="false" ht="15" hidden="false" customHeight="false" outlineLevel="0" collapsed="false">
      <c r="H343" s="108" t="n">
        <v>335</v>
      </c>
      <c r="I343" s="109" t="n">
        <v>0.1328</v>
      </c>
      <c r="J343" s="109" t="n">
        <v>0.792</v>
      </c>
      <c r="K343" s="109" t="n">
        <v>0.6785</v>
      </c>
      <c r="L343" s="109" t="n">
        <v>0.2458</v>
      </c>
      <c r="M343" s="109" t="n">
        <v>1.4062</v>
      </c>
      <c r="N343" s="108" t="n">
        <f aca="false">IF(SQRT($B$5)*$I343+SQRT(1-$B$5)*J343&lt;$C$8,1,0)</f>
        <v>0</v>
      </c>
      <c r="O343" s="108" t="n">
        <f aca="false">IF(SQRT($B$5)*$I343+SQRT(1-$B$5)*K343&lt;$C$9,1,0)</f>
        <v>0</v>
      </c>
      <c r="P343" s="108" t="n">
        <f aca="false">IF(SQRT($B$5)*$I343+SQRT(1-$B$5)*L343&lt;$C$10,1,0)</f>
        <v>0</v>
      </c>
      <c r="Q343" s="108" t="n">
        <f aca="false">IF(SQRT($B$5)*$I343+SQRT(1-$B$5)*M343&lt;$C$11,1,0)</f>
        <v>0</v>
      </c>
      <c r="R343" s="110" t="n">
        <f aca="false">N343*$D$8+O343*$D$9+P343*$D$10+Q343*$D$11</f>
        <v>0</v>
      </c>
      <c r="S343" s="108" t="n">
        <f aca="false">SUM(N343:Q343)</f>
        <v>0</v>
      </c>
    </row>
    <row r="344" customFormat="false" ht="15" hidden="false" customHeight="false" outlineLevel="0" collapsed="false">
      <c r="H344" s="108" t="n">
        <v>336</v>
      </c>
      <c r="I344" s="109" t="n">
        <v>0.9213</v>
      </c>
      <c r="J344" s="109" t="n">
        <v>0.879</v>
      </c>
      <c r="K344" s="109" t="n">
        <v>-0.3943</v>
      </c>
      <c r="L344" s="109" t="n">
        <v>-1.4385</v>
      </c>
      <c r="M344" s="109" t="n">
        <v>1.6714</v>
      </c>
      <c r="N344" s="108" t="n">
        <f aca="false">IF(SQRT($B$5)*$I344+SQRT(1-$B$5)*J344&lt;$C$8,1,0)</f>
        <v>0</v>
      </c>
      <c r="O344" s="108" t="n">
        <f aca="false">IF(SQRT($B$5)*$I344+SQRT(1-$B$5)*K344&lt;$C$9,1,0)</f>
        <v>0</v>
      </c>
      <c r="P344" s="108" t="n">
        <f aca="false">IF(SQRT($B$5)*$I344+SQRT(1-$B$5)*L344&lt;$C$10,1,0)</f>
        <v>0</v>
      </c>
      <c r="Q344" s="108" t="n">
        <f aca="false">IF(SQRT($B$5)*$I344+SQRT(1-$B$5)*M344&lt;$C$11,1,0)</f>
        <v>0</v>
      </c>
      <c r="R344" s="110" t="n">
        <f aca="false">N344*$D$8+O344*$D$9+P344*$D$10+Q344*$D$11</f>
        <v>0</v>
      </c>
      <c r="S344" s="108" t="n">
        <f aca="false">SUM(N344:Q344)</f>
        <v>0</v>
      </c>
    </row>
    <row r="345" customFormat="false" ht="15" hidden="false" customHeight="false" outlineLevel="0" collapsed="false">
      <c r="H345" s="108" t="n">
        <v>337</v>
      </c>
      <c r="I345" s="109" t="n">
        <v>-0.8352</v>
      </c>
      <c r="J345" s="109" t="n">
        <v>1.3425</v>
      </c>
      <c r="K345" s="109" t="n">
        <v>1.236</v>
      </c>
      <c r="L345" s="109" t="n">
        <v>-1.1301</v>
      </c>
      <c r="M345" s="109" t="n">
        <v>-0.5997</v>
      </c>
      <c r="N345" s="108" t="n">
        <f aca="false">IF(SQRT($B$5)*$I345+SQRT(1-$B$5)*J345&lt;$C$8,1,0)</f>
        <v>0</v>
      </c>
      <c r="O345" s="108" t="n">
        <f aca="false">IF(SQRT($B$5)*$I345+SQRT(1-$B$5)*K345&lt;$C$9,1,0)</f>
        <v>0</v>
      </c>
      <c r="P345" s="108" t="n">
        <f aca="false">IF(SQRT($B$5)*$I345+SQRT(1-$B$5)*L345&lt;$C$10,1,0)</f>
        <v>0</v>
      </c>
      <c r="Q345" s="108" t="n">
        <f aca="false">IF(SQRT($B$5)*$I345+SQRT(1-$B$5)*M345&lt;$C$11,1,0)</f>
        <v>0</v>
      </c>
      <c r="R345" s="110" t="n">
        <f aca="false">N345*$D$8+O345*$D$9+P345*$D$10+Q345*$D$11</f>
        <v>0</v>
      </c>
      <c r="S345" s="108" t="n">
        <f aca="false">SUM(N345:Q345)</f>
        <v>0</v>
      </c>
    </row>
    <row r="346" customFormat="false" ht="15" hidden="false" customHeight="false" outlineLevel="0" collapsed="false">
      <c r="H346" s="108" t="n">
        <v>338</v>
      </c>
      <c r="I346" s="109" t="n">
        <v>0.4786</v>
      </c>
      <c r="J346" s="109" t="n">
        <v>1.036</v>
      </c>
      <c r="K346" s="109" t="n">
        <v>-0.9097</v>
      </c>
      <c r="L346" s="109" t="n">
        <v>-0.2381</v>
      </c>
      <c r="M346" s="109" t="n">
        <v>-0.9842</v>
      </c>
      <c r="N346" s="108" t="n">
        <f aca="false">IF(SQRT($B$5)*$I346+SQRT(1-$B$5)*J346&lt;$C$8,1,0)</f>
        <v>0</v>
      </c>
      <c r="O346" s="108" t="n">
        <f aca="false">IF(SQRT($B$5)*$I346+SQRT(1-$B$5)*K346&lt;$C$9,1,0)</f>
        <v>0</v>
      </c>
      <c r="P346" s="108" t="n">
        <f aca="false">IF(SQRT($B$5)*$I346+SQRT(1-$B$5)*L346&lt;$C$10,1,0)</f>
        <v>0</v>
      </c>
      <c r="Q346" s="108" t="n">
        <f aca="false">IF(SQRT($B$5)*$I346+SQRT(1-$B$5)*M346&lt;$C$11,1,0)</f>
        <v>0</v>
      </c>
      <c r="R346" s="110" t="n">
        <f aca="false">N346*$D$8+O346*$D$9+P346*$D$10+Q346*$D$11</f>
        <v>0</v>
      </c>
      <c r="S346" s="108" t="n">
        <f aca="false">SUM(N346:Q346)</f>
        <v>0</v>
      </c>
    </row>
    <row r="347" customFormat="false" ht="15" hidden="false" customHeight="false" outlineLevel="0" collapsed="false">
      <c r="H347" s="108" t="n">
        <v>339</v>
      </c>
      <c r="I347" s="109" t="n">
        <v>-1.1737</v>
      </c>
      <c r="J347" s="109" t="n">
        <v>0.1466</v>
      </c>
      <c r="K347" s="109" t="n">
        <v>-0.4319</v>
      </c>
      <c r="L347" s="109" t="n">
        <v>-2.0015</v>
      </c>
      <c r="M347" s="109" t="n">
        <v>0.4529</v>
      </c>
      <c r="N347" s="108" t="n">
        <f aca="false">IF(SQRT($B$5)*$I347+SQRT(1-$B$5)*J347&lt;$C$8,1,0)</f>
        <v>0</v>
      </c>
      <c r="O347" s="108" t="n">
        <f aca="false">IF(SQRT($B$5)*$I347+SQRT(1-$B$5)*K347&lt;$C$9,1,0)</f>
        <v>0</v>
      </c>
      <c r="P347" s="108" t="n">
        <f aca="false">IF(SQRT($B$5)*$I347+SQRT(1-$B$5)*L347&lt;$C$10,1,0)</f>
        <v>1</v>
      </c>
      <c r="Q347" s="108" t="n">
        <f aca="false">IF(SQRT($B$5)*$I347+SQRT(1-$B$5)*M347&lt;$C$11,1,0)</f>
        <v>0</v>
      </c>
      <c r="R347" s="110" t="n">
        <f aca="false">N347*$D$8+O347*$D$9+P347*$D$10+Q347*$D$11</f>
        <v>14</v>
      </c>
      <c r="S347" s="108" t="n">
        <f aca="false">SUM(N347:Q347)</f>
        <v>1</v>
      </c>
    </row>
    <row r="348" customFormat="false" ht="15" hidden="false" customHeight="false" outlineLevel="0" collapsed="false">
      <c r="H348" s="108" t="n">
        <v>340</v>
      </c>
      <c r="I348" s="109" t="n">
        <v>-0.3492</v>
      </c>
      <c r="J348" s="109" t="n">
        <v>-0.361</v>
      </c>
      <c r="K348" s="109" t="n">
        <v>-1.306</v>
      </c>
      <c r="L348" s="109" t="n">
        <v>0.7622</v>
      </c>
      <c r="M348" s="109" t="n">
        <v>0.3425</v>
      </c>
      <c r="N348" s="108" t="n">
        <f aca="false">IF(SQRT($B$5)*$I348+SQRT(1-$B$5)*J348&lt;$C$8,1,0)</f>
        <v>0</v>
      </c>
      <c r="O348" s="108" t="n">
        <f aca="false">IF(SQRT($B$5)*$I348+SQRT(1-$B$5)*K348&lt;$C$9,1,0)</f>
        <v>0</v>
      </c>
      <c r="P348" s="108" t="n">
        <f aca="false">IF(SQRT($B$5)*$I348+SQRT(1-$B$5)*L348&lt;$C$10,1,0)</f>
        <v>0</v>
      </c>
      <c r="Q348" s="108" t="n">
        <f aca="false">IF(SQRT($B$5)*$I348+SQRT(1-$B$5)*M348&lt;$C$11,1,0)</f>
        <v>0</v>
      </c>
      <c r="R348" s="110" t="n">
        <f aca="false">N348*$D$8+O348*$D$9+P348*$D$10+Q348*$D$11</f>
        <v>0</v>
      </c>
      <c r="S348" s="108" t="n">
        <f aca="false">SUM(N348:Q348)</f>
        <v>0</v>
      </c>
    </row>
    <row r="349" customFormat="false" ht="15" hidden="false" customHeight="false" outlineLevel="0" collapsed="false">
      <c r="H349" s="108" t="n">
        <v>341</v>
      </c>
      <c r="I349" s="109" t="n">
        <v>0.3378</v>
      </c>
      <c r="J349" s="109" t="n">
        <v>-0.0328</v>
      </c>
      <c r="K349" s="109" t="n">
        <v>0.393</v>
      </c>
      <c r="L349" s="109" t="n">
        <v>1.6369</v>
      </c>
      <c r="M349" s="109" t="n">
        <v>0.2159</v>
      </c>
      <c r="N349" s="108" t="n">
        <f aca="false">IF(SQRT($B$5)*$I349+SQRT(1-$B$5)*J349&lt;$C$8,1,0)</f>
        <v>0</v>
      </c>
      <c r="O349" s="108" t="n">
        <f aca="false">IF(SQRT($B$5)*$I349+SQRT(1-$B$5)*K349&lt;$C$9,1,0)</f>
        <v>0</v>
      </c>
      <c r="P349" s="108" t="n">
        <f aca="false">IF(SQRT($B$5)*$I349+SQRT(1-$B$5)*L349&lt;$C$10,1,0)</f>
        <v>0</v>
      </c>
      <c r="Q349" s="108" t="n">
        <f aca="false">IF(SQRT($B$5)*$I349+SQRT(1-$B$5)*M349&lt;$C$11,1,0)</f>
        <v>0</v>
      </c>
      <c r="R349" s="110" t="n">
        <f aca="false">N349*$D$8+O349*$D$9+P349*$D$10+Q349*$D$11</f>
        <v>0</v>
      </c>
      <c r="S349" s="108" t="n">
        <f aca="false">SUM(N349:Q349)</f>
        <v>0</v>
      </c>
    </row>
    <row r="350" customFormat="false" ht="15" hidden="false" customHeight="false" outlineLevel="0" collapsed="false">
      <c r="H350" s="108" t="n">
        <v>342</v>
      </c>
      <c r="I350" s="109" t="n">
        <v>0.2714</v>
      </c>
      <c r="J350" s="109" t="n">
        <v>-0.4224</v>
      </c>
      <c r="K350" s="109" t="n">
        <v>0.6993</v>
      </c>
      <c r="L350" s="109" t="n">
        <v>-0.2075</v>
      </c>
      <c r="M350" s="109" t="n">
        <v>-0.6976</v>
      </c>
      <c r="N350" s="108" t="n">
        <f aca="false">IF(SQRT($B$5)*$I350+SQRT(1-$B$5)*J350&lt;$C$8,1,0)</f>
        <v>0</v>
      </c>
      <c r="O350" s="108" t="n">
        <f aca="false">IF(SQRT($B$5)*$I350+SQRT(1-$B$5)*K350&lt;$C$9,1,0)</f>
        <v>0</v>
      </c>
      <c r="P350" s="108" t="n">
        <f aca="false">IF(SQRT($B$5)*$I350+SQRT(1-$B$5)*L350&lt;$C$10,1,0)</f>
        <v>0</v>
      </c>
      <c r="Q350" s="108" t="n">
        <f aca="false">IF(SQRT($B$5)*$I350+SQRT(1-$B$5)*M350&lt;$C$11,1,0)</f>
        <v>0</v>
      </c>
      <c r="R350" s="110" t="n">
        <f aca="false">N350*$D$8+O350*$D$9+P350*$D$10+Q350*$D$11</f>
        <v>0</v>
      </c>
      <c r="S350" s="108" t="n">
        <f aca="false">SUM(N350:Q350)</f>
        <v>0</v>
      </c>
    </row>
    <row r="351" customFormat="false" ht="15" hidden="false" customHeight="false" outlineLevel="0" collapsed="false">
      <c r="H351" s="108" t="n">
        <v>343</v>
      </c>
      <c r="I351" s="109" t="n">
        <v>1.18</v>
      </c>
      <c r="J351" s="109" t="n">
        <v>-0.133</v>
      </c>
      <c r="K351" s="109" t="n">
        <v>-0.8426</v>
      </c>
      <c r="L351" s="109" t="n">
        <v>-0.6802</v>
      </c>
      <c r="M351" s="109" t="n">
        <v>-0.495</v>
      </c>
      <c r="N351" s="108" t="n">
        <f aca="false">IF(SQRT($B$5)*$I351+SQRT(1-$B$5)*J351&lt;$C$8,1,0)</f>
        <v>0</v>
      </c>
      <c r="O351" s="108" t="n">
        <f aca="false">IF(SQRT($B$5)*$I351+SQRT(1-$B$5)*K351&lt;$C$9,1,0)</f>
        <v>0</v>
      </c>
      <c r="P351" s="108" t="n">
        <f aca="false">IF(SQRT($B$5)*$I351+SQRT(1-$B$5)*L351&lt;$C$10,1,0)</f>
        <v>0</v>
      </c>
      <c r="Q351" s="108" t="n">
        <f aca="false">IF(SQRT($B$5)*$I351+SQRT(1-$B$5)*M351&lt;$C$11,1,0)</f>
        <v>0</v>
      </c>
      <c r="R351" s="110" t="n">
        <f aca="false">N351*$D$8+O351*$D$9+P351*$D$10+Q351*$D$11</f>
        <v>0</v>
      </c>
      <c r="S351" s="108" t="n">
        <f aca="false">SUM(N351:Q351)</f>
        <v>0</v>
      </c>
    </row>
    <row r="352" customFormat="false" ht="15" hidden="false" customHeight="false" outlineLevel="0" collapsed="false">
      <c r="H352" s="108" t="n">
        <v>344</v>
      </c>
      <c r="I352" s="109" t="n">
        <v>-1.0552</v>
      </c>
      <c r="J352" s="109" t="n">
        <v>1.4938</v>
      </c>
      <c r="K352" s="109" t="n">
        <v>0.6305</v>
      </c>
      <c r="L352" s="109" t="n">
        <v>-1.3395</v>
      </c>
      <c r="M352" s="109" t="n">
        <v>1.219</v>
      </c>
      <c r="N352" s="108" t="n">
        <f aca="false">IF(SQRT($B$5)*$I352+SQRT(1-$B$5)*J352&lt;$C$8,1,0)</f>
        <v>0</v>
      </c>
      <c r="O352" s="108" t="n">
        <f aca="false">IF(SQRT($B$5)*$I352+SQRT(1-$B$5)*K352&lt;$C$9,1,0)</f>
        <v>0</v>
      </c>
      <c r="P352" s="108" t="n">
        <f aca="false">IF(SQRT($B$5)*$I352+SQRT(1-$B$5)*L352&lt;$C$10,1,0)</f>
        <v>0</v>
      </c>
      <c r="Q352" s="108" t="n">
        <f aca="false">IF(SQRT($B$5)*$I352+SQRT(1-$B$5)*M352&lt;$C$11,1,0)</f>
        <v>0</v>
      </c>
      <c r="R352" s="110" t="n">
        <f aca="false">N352*$D$8+O352*$D$9+P352*$D$10+Q352*$D$11</f>
        <v>0</v>
      </c>
      <c r="S352" s="108" t="n">
        <f aca="false">SUM(N352:Q352)</f>
        <v>0</v>
      </c>
    </row>
    <row r="353" customFormat="false" ht="15" hidden="false" customHeight="false" outlineLevel="0" collapsed="false">
      <c r="H353" s="108" t="n">
        <v>345</v>
      </c>
      <c r="I353" s="109" t="n">
        <v>-0.3376</v>
      </c>
      <c r="J353" s="109" t="n">
        <v>0.2982</v>
      </c>
      <c r="K353" s="109" t="n">
        <v>-0.3518</v>
      </c>
      <c r="L353" s="109" t="n">
        <v>0.4562</v>
      </c>
      <c r="M353" s="109" t="n">
        <v>0.421</v>
      </c>
      <c r="N353" s="108" t="n">
        <f aca="false">IF(SQRT($B$5)*$I353+SQRT(1-$B$5)*J353&lt;$C$8,1,0)</f>
        <v>0</v>
      </c>
      <c r="O353" s="108" t="n">
        <f aca="false">IF(SQRT($B$5)*$I353+SQRT(1-$B$5)*K353&lt;$C$9,1,0)</f>
        <v>0</v>
      </c>
      <c r="P353" s="108" t="n">
        <f aca="false">IF(SQRT($B$5)*$I353+SQRT(1-$B$5)*L353&lt;$C$10,1,0)</f>
        <v>0</v>
      </c>
      <c r="Q353" s="108" t="n">
        <f aca="false">IF(SQRT($B$5)*$I353+SQRT(1-$B$5)*M353&lt;$C$11,1,0)</f>
        <v>0</v>
      </c>
      <c r="R353" s="110" t="n">
        <f aca="false">N353*$D$8+O353*$D$9+P353*$D$10+Q353*$D$11</f>
        <v>0</v>
      </c>
      <c r="S353" s="108" t="n">
        <f aca="false">SUM(N353:Q353)</f>
        <v>0</v>
      </c>
    </row>
    <row r="354" customFormat="false" ht="15" hidden="false" customHeight="false" outlineLevel="0" collapsed="false">
      <c r="H354" s="108" t="n">
        <v>346</v>
      </c>
      <c r="I354" s="109" t="n">
        <v>0.8008</v>
      </c>
      <c r="J354" s="109" t="n">
        <v>0.8653</v>
      </c>
      <c r="K354" s="109" t="n">
        <v>-2.5628</v>
      </c>
      <c r="L354" s="109" t="n">
        <v>-0.4955</v>
      </c>
      <c r="M354" s="109" t="n">
        <v>-0.0301</v>
      </c>
      <c r="N354" s="108" t="n">
        <f aca="false">IF(SQRT($B$5)*$I354+SQRT(1-$B$5)*J354&lt;$C$8,1,0)</f>
        <v>0</v>
      </c>
      <c r="O354" s="108" t="n">
        <f aca="false">IF(SQRT($B$5)*$I354+SQRT(1-$B$5)*K354&lt;$C$9,1,0)</f>
        <v>0</v>
      </c>
      <c r="P354" s="108" t="n">
        <f aca="false">IF(SQRT($B$5)*$I354+SQRT(1-$B$5)*L354&lt;$C$10,1,0)</f>
        <v>0</v>
      </c>
      <c r="Q354" s="108" t="n">
        <f aca="false">IF(SQRT($B$5)*$I354+SQRT(1-$B$5)*M354&lt;$C$11,1,0)</f>
        <v>0</v>
      </c>
      <c r="R354" s="110" t="n">
        <f aca="false">N354*$D$8+O354*$D$9+P354*$D$10+Q354*$D$11</f>
        <v>0</v>
      </c>
      <c r="S354" s="108" t="n">
        <f aca="false">SUM(N354:Q354)</f>
        <v>0</v>
      </c>
    </row>
    <row r="355" customFormat="false" ht="15" hidden="false" customHeight="false" outlineLevel="0" collapsed="false">
      <c r="H355" s="108" t="n">
        <v>347</v>
      </c>
      <c r="I355" s="109" t="n">
        <v>-0.2205</v>
      </c>
      <c r="J355" s="109" t="n">
        <v>-1.4859</v>
      </c>
      <c r="K355" s="109" t="n">
        <v>-0.41</v>
      </c>
      <c r="L355" s="109" t="n">
        <v>-0.23</v>
      </c>
      <c r="M355" s="109" t="n">
        <v>-2.107</v>
      </c>
      <c r="N355" s="108" t="n">
        <f aca="false">IF(SQRT($B$5)*$I355+SQRT(1-$B$5)*J355&lt;$C$8,1,0)</f>
        <v>0</v>
      </c>
      <c r="O355" s="108" t="n">
        <f aca="false">IF(SQRT($B$5)*$I355+SQRT(1-$B$5)*K355&lt;$C$9,1,0)</f>
        <v>0</v>
      </c>
      <c r="P355" s="108" t="n">
        <f aca="false">IF(SQRT($B$5)*$I355+SQRT(1-$B$5)*L355&lt;$C$10,1,0)</f>
        <v>0</v>
      </c>
      <c r="Q355" s="108" t="n">
        <f aca="false">IF(SQRT($B$5)*$I355+SQRT(1-$B$5)*M355&lt;$C$11,1,0)</f>
        <v>1</v>
      </c>
      <c r="R355" s="110" t="n">
        <f aca="false">N355*$D$8+O355*$D$9+P355*$D$10+Q355*$D$11</f>
        <v>17.5</v>
      </c>
      <c r="S355" s="108" t="n">
        <f aca="false">SUM(N355:Q355)</f>
        <v>1</v>
      </c>
    </row>
    <row r="356" customFormat="false" ht="15" hidden="false" customHeight="false" outlineLevel="0" collapsed="false">
      <c r="H356" s="108" t="n">
        <v>348</v>
      </c>
      <c r="I356" s="109" t="n">
        <v>-0.9301</v>
      </c>
      <c r="J356" s="109" t="n">
        <v>0.6648</v>
      </c>
      <c r="K356" s="109" t="n">
        <v>-0.8265</v>
      </c>
      <c r="L356" s="109" t="n">
        <v>-0.2607</v>
      </c>
      <c r="M356" s="109" t="n">
        <v>-0.083</v>
      </c>
      <c r="N356" s="108" t="n">
        <f aca="false">IF(SQRT($B$5)*$I356+SQRT(1-$B$5)*J356&lt;$C$8,1,0)</f>
        <v>0</v>
      </c>
      <c r="O356" s="108" t="n">
        <f aca="false">IF(SQRT($B$5)*$I356+SQRT(1-$B$5)*K356&lt;$C$9,1,0)</f>
        <v>0</v>
      </c>
      <c r="P356" s="108" t="n">
        <f aca="false">IF(SQRT($B$5)*$I356+SQRT(1-$B$5)*L356&lt;$C$10,1,0)</f>
        <v>0</v>
      </c>
      <c r="Q356" s="108" t="n">
        <f aca="false">IF(SQRT($B$5)*$I356+SQRT(1-$B$5)*M356&lt;$C$11,1,0)</f>
        <v>0</v>
      </c>
      <c r="R356" s="110" t="n">
        <f aca="false">N356*$D$8+O356*$D$9+P356*$D$10+Q356*$D$11</f>
        <v>0</v>
      </c>
      <c r="S356" s="108" t="n">
        <f aca="false">SUM(N356:Q356)</f>
        <v>0</v>
      </c>
    </row>
    <row r="357" customFormat="false" ht="15" hidden="false" customHeight="false" outlineLevel="0" collapsed="false">
      <c r="H357" s="108" t="n">
        <v>349</v>
      </c>
      <c r="I357" s="109" t="n">
        <v>0.4239</v>
      </c>
      <c r="J357" s="109" t="n">
        <v>0.6543</v>
      </c>
      <c r="K357" s="109" t="n">
        <v>0.9845</v>
      </c>
      <c r="L357" s="109" t="n">
        <v>0.0501</v>
      </c>
      <c r="M357" s="109" t="n">
        <v>0.1404</v>
      </c>
      <c r="N357" s="108" t="n">
        <f aca="false">IF(SQRT($B$5)*$I357+SQRT(1-$B$5)*J357&lt;$C$8,1,0)</f>
        <v>0</v>
      </c>
      <c r="O357" s="108" t="n">
        <f aca="false">IF(SQRT($B$5)*$I357+SQRT(1-$B$5)*K357&lt;$C$9,1,0)</f>
        <v>0</v>
      </c>
      <c r="P357" s="108" t="n">
        <f aca="false">IF(SQRT($B$5)*$I357+SQRT(1-$B$5)*L357&lt;$C$10,1,0)</f>
        <v>0</v>
      </c>
      <c r="Q357" s="108" t="n">
        <f aca="false">IF(SQRT($B$5)*$I357+SQRT(1-$B$5)*M357&lt;$C$11,1,0)</f>
        <v>0</v>
      </c>
      <c r="R357" s="110" t="n">
        <f aca="false">N357*$D$8+O357*$D$9+P357*$D$10+Q357*$D$11</f>
        <v>0</v>
      </c>
      <c r="S357" s="108" t="n">
        <f aca="false">SUM(N357:Q357)</f>
        <v>0</v>
      </c>
    </row>
    <row r="358" customFormat="false" ht="15" hidden="false" customHeight="false" outlineLevel="0" collapsed="false">
      <c r="H358" s="108" t="n">
        <v>350</v>
      </c>
      <c r="I358" s="109" t="n">
        <v>-0.1941</v>
      </c>
      <c r="J358" s="109" t="n">
        <v>0.1515</v>
      </c>
      <c r="K358" s="109" t="n">
        <v>-0.1606</v>
      </c>
      <c r="L358" s="109" t="n">
        <v>0.7123</v>
      </c>
      <c r="M358" s="109" t="n">
        <v>0.6702</v>
      </c>
      <c r="N358" s="108" t="n">
        <f aca="false">IF(SQRT($B$5)*$I358+SQRT(1-$B$5)*J358&lt;$C$8,1,0)</f>
        <v>0</v>
      </c>
      <c r="O358" s="108" t="n">
        <f aca="false">IF(SQRT($B$5)*$I358+SQRT(1-$B$5)*K358&lt;$C$9,1,0)</f>
        <v>0</v>
      </c>
      <c r="P358" s="108" t="n">
        <f aca="false">IF(SQRT($B$5)*$I358+SQRT(1-$B$5)*L358&lt;$C$10,1,0)</f>
        <v>0</v>
      </c>
      <c r="Q358" s="108" t="n">
        <f aca="false">IF(SQRT($B$5)*$I358+SQRT(1-$B$5)*M358&lt;$C$11,1,0)</f>
        <v>0</v>
      </c>
      <c r="R358" s="110" t="n">
        <f aca="false">N358*$D$8+O358*$D$9+P358*$D$10+Q358*$D$11</f>
        <v>0</v>
      </c>
      <c r="S358" s="108" t="n">
        <f aca="false">SUM(N358:Q358)</f>
        <v>0</v>
      </c>
    </row>
    <row r="359" customFormat="false" ht="15" hidden="false" customHeight="false" outlineLevel="0" collapsed="false">
      <c r="H359" s="108" t="n">
        <v>351</v>
      </c>
      <c r="I359" s="109" t="n">
        <v>-1.4189</v>
      </c>
      <c r="J359" s="109" t="n">
        <v>-2.3148</v>
      </c>
      <c r="K359" s="109" t="n">
        <v>0.3978</v>
      </c>
      <c r="L359" s="109" t="n">
        <v>-0.5645</v>
      </c>
      <c r="M359" s="109" t="n">
        <v>-1.5933</v>
      </c>
      <c r="N359" s="108" t="n">
        <f aca="false">IF(SQRT($B$5)*$I359+SQRT(1-$B$5)*J359&lt;$C$8,1,0)</f>
        <v>1</v>
      </c>
      <c r="O359" s="108" t="n">
        <f aca="false">IF(SQRT($B$5)*$I359+SQRT(1-$B$5)*K359&lt;$C$9,1,0)</f>
        <v>0</v>
      </c>
      <c r="P359" s="108" t="n">
        <f aca="false">IF(SQRT($B$5)*$I359+SQRT(1-$B$5)*L359&lt;$C$10,1,0)</f>
        <v>0</v>
      </c>
      <c r="Q359" s="108" t="n">
        <f aca="false">IF(SQRT($B$5)*$I359+SQRT(1-$B$5)*M359&lt;$C$11,1,0)</f>
        <v>1</v>
      </c>
      <c r="R359" s="110" t="n">
        <f aca="false">N359*$D$8+O359*$D$9+P359*$D$10+Q359*$D$11</f>
        <v>37.5</v>
      </c>
      <c r="S359" s="108" t="n">
        <f aca="false">SUM(N359:Q359)</f>
        <v>2</v>
      </c>
    </row>
    <row r="360" customFormat="false" ht="15" hidden="false" customHeight="false" outlineLevel="0" collapsed="false">
      <c r="H360" s="108" t="n">
        <v>352</v>
      </c>
      <c r="I360" s="109" t="n">
        <v>0.918</v>
      </c>
      <c r="J360" s="109" t="n">
        <v>1.4725</v>
      </c>
      <c r="K360" s="109" t="n">
        <v>-1.1883</v>
      </c>
      <c r="L360" s="109" t="n">
        <v>-0.9947</v>
      </c>
      <c r="M360" s="109" t="n">
        <v>-0.729</v>
      </c>
      <c r="N360" s="108" t="n">
        <f aca="false">IF(SQRT($B$5)*$I360+SQRT(1-$B$5)*J360&lt;$C$8,1,0)</f>
        <v>0</v>
      </c>
      <c r="O360" s="108" t="n">
        <f aca="false">IF(SQRT($B$5)*$I360+SQRT(1-$B$5)*K360&lt;$C$9,1,0)</f>
        <v>0</v>
      </c>
      <c r="P360" s="108" t="n">
        <f aca="false">IF(SQRT($B$5)*$I360+SQRT(1-$B$5)*L360&lt;$C$10,1,0)</f>
        <v>0</v>
      </c>
      <c r="Q360" s="108" t="n">
        <f aca="false">IF(SQRT($B$5)*$I360+SQRT(1-$B$5)*M360&lt;$C$11,1,0)</f>
        <v>0</v>
      </c>
      <c r="R360" s="110" t="n">
        <f aca="false">N360*$D$8+O360*$D$9+P360*$D$10+Q360*$D$11</f>
        <v>0</v>
      </c>
      <c r="S360" s="108" t="n">
        <f aca="false">SUM(N360:Q360)</f>
        <v>0</v>
      </c>
    </row>
    <row r="361" customFormat="false" ht="15" hidden="false" customHeight="false" outlineLevel="0" collapsed="false">
      <c r="H361" s="108" t="n">
        <v>353</v>
      </c>
      <c r="I361" s="109" t="n">
        <v>-0.8521</v>
      </c>
      <c r="J361" s="109" t="n">
        <v>-0.174</v>
      </c>
      <c r="K361" s="109" t="n">
        <v>-1.1845</v>
      </c>
      <c r="L361" s="109" t="n">
        <v>-0.0762</v>
      </c>
      <c r="M361" s="109" t="n">
        <v>-0.4615</v>
      </c>
      <c r="N361" s="108" t="n">
        <f aca="false">IF(SQRT($B$5)*$I361+SQRT(1-$B$5)*J361&lt;$C$8,1,0)</f>
        <v>0</v>
      </c>
      <c r="O361" s="108" t="n">
        <f aca="false">IF(SQRT($B$5)*$I361+SQRT(1-$B$5)*K361&lt;$C$9,1,0)</f>
        <v>0</v>
      </c>
      <c r="P361" s="108" t="n">
        <f aca="false">IF(SQRT($B$5)*$I361+SQRT(1-$B$5)*L361&lt;$C$10,1,0)</f>
        <v>0</v>
      </c>
      <c r="Q361" s="108" t="n">
        <f aca="false">IF(SQRT($B$5)*$I361+SQRT(1-$B$5)*M361&lt;$C$11,1,0)</f>
        <v>0</v>
      </c>
      <c r="R361" s="110" t="n">
        <f aca="false">N361*$D$8+O361*$D$9+P361*$D$10+Q361*$D$11</f>
        <v>0</v>
      </c>
      <c r="S361" s="108" t="n">
        <f aca="false">SUM(N361:Q361)</f>
        <v>0</v>
      </c>
    </row>
    <row r="362" customFormat="false" ht="15" hidden="false" customHeight="false" outlineLevel="0" collapsed="false">
      <c r="H362" s="108" t="n">
        <v>354</v>
      </c>
      <c r="I362" s="109" t="n">
        <v>0.9904</v>
      </c>
      <c r="J362" s="109" t="n">
        <v>-0.1643</v>
      </c>
      <c r="K362" s="109" t="n">
        <v>0.8317</v>
      </c>
      <c r="L362" s="109" t="n">
        <v>1.4443</v>
      </c>
      <c r="M362" s="109" t="n">
        <v>0.4629</v>
      </c>
      <c r="N362" s="108" t="n">
        <f aca="false">IF(SQRT($B$5)*$I362+SQRT(1-$B$5)*J362&lt;$C$8,1,0)</f>
        <v>0</v>
      </c>
      <c r="O362" s="108" t="n">
        <f aca="false">IF(SQRT($B$5)*$I362+SQRT(1-$B$5)*K362&lt;$C$9,1,0)</f>
        <v>0</v>
      </c>
      <c r="P362" s="108" t="n">
        <f aca="false">IF(SQRT($B$5)*$I362+SQRT(1-$B$5)*L362&lt;$C$10,1,0)</f>
        <v>0</v>
      </c>
      <c r="Q362" s="108" t="n">
        <f aca="false">IF(SQRT($B$5)*$I362+SQRT(1-$B$5)*M362&lt;$C$11,1,0)</f>
        <v>0</v>
      </c>
      <c r="R362" s="110" t="n">
        <f aca="false">N362*$D$8+O362*$D$9+P362*$D$10+Q362*$D$11</f>
        <v>0</v>
      </c>
      <c r="S362" s="108" t="n">
        <f aca="false">SUM(N362:Q362)</f>
        <v>0</v>
      </c>
    </row>
    <row r="363" customFormat="false" ht="15" hidden="false" customHeight="false" outlineLevel="0" collapsed="false">
      <c r="H363" s="108" t="n">
        <v>355</v>
      </c>
      <c r="I363" s="109" t="n">
        <v>0.5917</v>
      </c>
      <c r="J363" s="109" t="n">
        <v>-0.5523</v>
      </c>
      <c r="K363" s="109" t="n">
        <v>-0.053</v>
      </c>
      <c r="L363" s="109" t="n">
        <v>2.2318</v>
      </c>
      <c r="M363" s="109" t="n">
        <v>1.3182</v>
      </c>
      <c r="N363" s="108" t="n">
        <f aca="false">IF(SQRT($B$5)*$I363+SQRT(1-$B$5)*J363&lt;$C$8,1,0)</f>
        <v>0</v>
      </c>
      <c r="O363" s="108" t="n">
        <f aca="false">IF(SQRT($B$5)*$I363+SQRT(1-$B$5)*K363&lt;$C$9,1,0)</f>
        <v>0</v>
      </c>
      <c r="P363" s="108" t="n">
        <f aca="false">IF(SQRT($B$5)*$I363+SQRT(1-$B$5)*L363&lt;$C$10,1,0)</f>
        <v>0</v>
      </c>
      <c r="Q363" s="108" t="n">
        <f aca="false">IF(SQRT($B$5)*$I363+SQRT(1-$B$5)*M363&lt;$C$11,1,0)</f>
        <v>0</v>
      </c>
      <c r="R363" s="110" t="n">
        <f aca="false">N363*$D$8+O363*$D$9+P363*$D$10+Q363*$D$11</f>
        <v>0</v>
      </c>
      <c r="S363" s="108" t="n">
        <f aca="false">SUM(N363:Q363)</f>
        <v>0</v>
      </c>
    </row>
    <row r="364" customFormat="false" ht="15" hidden="false" customHeight="false" outlineLevel="0" collapsed="false">
      <c r="H364" s="108" t="n">
        <v>356</v>
      </c>
      <c r="I364" s="109" t="n">
        <v>-0.0229</v>
      </c>
      <c r="J364" s="109" t="n">
        <v>-0.4628</v>
      </c>
      <c r="K364" s="109" t="n">
        <v>-0.2183</v>
      </c>
      <c r="L364" s="109" t="n">
        <v>1.0326</v>
      </c>
      <c r="M364" s="109" t="n">
        <v>-2.1303</v>
      </c>
      <c r="N364" s="108" t="n">
        <f aca="false">IF(SQRT($B$5)*$I364+SQRT(1-$B$5)*J364&lt;$C$8,1,0)</f>
        <v>0</v>
      </c>
      <c r="O364" s="108" t="n">
        <f aca="false">IF(SQRT($B$5)*$I364+SQRT(1-$B$5)*K364&lt;$C$9,1,0)</f>
        <v>0</v>
      </c>
      <c r="P364" s="108" t="n">
        <f aca="false">IF(SQRT($B$5)*$I364+SQRT(1-$B$5)*L364&lt;$C$10,1,0)</f>
        <v>0</v>
      </c>
      <c r="Q364" s="108" t="n">
        <f aca="false">IF(SQRT($B$5)*$I364+SQRT(1-$B$5)*M364&lt;$C$11,1,0)</f>
        <v>0</v>
      </c>
      <c r="R364" s="110" t="n">
        <f aca="false">N364*$D$8+O364*$D$9+P364*$D$10+Q364*$D$11</f>
        <v>0</v>
      </c>
      <c r="S364" s="108" t="n">
        <f aca="false">SUM(N364:Q364)</f>
        <v>0</v>
      </c>
    </row>
    <row r="365" customFormat="false" ht="15" hidden="false" customHeight="false" outlineLevel="0" collapsed="false">
      <c r="H365" s="108" t="n">
        <v>357</v>
      </c>
      <c r="I365" s="109" t="n">
        <v>0.1839</v>
      </c>
      <c r="J365" s="109" t="n">
        <v>-1.3941</v>
      </c>
      <c r="K365" s="109" t="n">
        <v>1.3642</v>
      </c>
      <c r="L365" s="109" t="n">
        <v>-1.5089</v>
      </c>
      <c r="M365" s="109" t="n">
        <v>0.8529</v>
      </c>
      <c r="N365" s="108" t="n">
        <f aca="false">IF(SQRT($B$5)*$I365+SQRT(1-$B$5)*J365&lt;$C$8,1,0)</f>
        <v>0</v>
      </c>
      <c r="O365" s="108" t="n">
        <f aca="false">IF(SQRT($B$5)*$I365+SQRT(1-$B$5)*K365&lt;$C$9,1,0)</f>
        <v>0</v>
      </c>
      <c r="P365" s="108" t="n">
        <f aca="false">IF(SQRT($B$5)*$I365+SQRT(1-$B$5)*L365&lt;$C$10,1,0)</f>
        <v>0</v>
      </c>
      <c r="Q365" s="108" t="n">
        <f aca="false">IF(SQRT($B$5)*$I365+SQRT(1-$B$5)*M365&lt;$C$11,1,0)</f>
        <v>0</v>
      </c>
      <c r="R365" s="110" t="n">
        <f aca="false">N365*$D$8+O365*$D$9+P365*$D$10+Q365*$D$11</f>
        <v>0</v>
      </c>
      <c r="S365" s="108" t="n">
        <f aca="false">SUM(N365:Q365)</f>
        <v>0</v>
      </c>
    </row>
    <row r="366" customFormat="false" ht="15" hidden="false" customHeight="false" outlineLevel="0" collapsed="false">
      <c r="H366" s="108" t="n">
        <v>358</v>
      </c>
      <c r="I366" s="109" t="n">
        <v>-0.3605</v>
      </c>
      <c r="J366" s="109" t="n">
        <v>-0.0505</v>
      </c>
      <c r="K366" s="109" t="n">
        <v>1.5982</v>
      </c>
      <c r="L366" s="109" t="n">
        <v>-0.073</v>
      </c>
      <c r="M366" s="109" t="n">
        <v>0.6223</v>
      </c>
      <c r="N366" s="108" t="n">
        <f aca="false">IF(SQRT($B$5)*$I366+SQRT(1-$B$5)*J366&lt;$C$8,1,0)</f>
        <v>0</v>
      </c>
      <c r="O366" s="108" t="n">
        <f aca="false">IF(SQRT($B$5)*$I366+SQRT(1-$B$5)*K366&lt;$C$9,1,0)</f>
        <v>0</v>
      </c>
      <c r="P366" s="108" t="n">
        <f aca="false">IF(SQRT($B$5)*$I366+SQRT(1-$B$5)*L366&lt;$C$10,1,0)</f>
        <v>0</v>
      </c>
      <c r="Q366" s="108" t="n">
        <f aca="false">IF(SQRT($B$5)*$I366+SQRT(1-$B$5)*M366&lt;$C$11,1,0)</f>
        <v>0</v>
      </c>
      <c r="R366" s="110" t="n">
        <f aca="false">N366*$D$8+O366*$D$9+P366*$D$10+Q366*$D$11</f>
        <v>0</v>
      </c>
      <c r="S366" s="108" t="n">
        <f aca="false">SUM(N366:Q366)</f>
        <v>0</v>
      </c>
    </row>
    <row r="367" customFormat="false" ht="15" hidden="false" customHeight="false" outlineLevel="0" collapsed="false">
      <c r="H367" s="108" t="n">
        <v>359</v>
      </c>
      <c r="I367" s="109" t="n">
        <v>0.3248</v>
      </c>
      <c r="J367" s="109" t="n">
        <v>-1.228</v>
      </c>
      <c r="K367" s="109" t="n">
        <v>-0.102</v>
      </c>
      <c r="L367" s="109" t="n">
        <v>0.9243</v>
      </c>
      <c r="M367" s="109" t="n">
        <v>0.2942</v>
      </c>
      <c r="N367" s="108" t="n">
        <f aca="false">IF(SQRT($B$5)*$I367+SQRT(1-$B$5)*J367&lt;$C$8,1,0)</f>
        <v>0</v>
      </c>
      <c r="O367" s="108" t="n">
        <f aca="false">IF(SQRT($B$5)*$I367+SQRT(1-$B$5)*K367&lt;$C$9,1,0)</f>
        <v>0</v>
      </c>
      <c r="P367" s="108" t="n">
        <f aca="false">IF(SQRT($B$5)*$I367+SQRT(1-$B$5)*L367&lt;$C$10,1,0)</f>
        <v>0</v>
      </c>
      <c r="Q367" s="108" t="n">
        <f aca="false">IF(SQRT($B$5)*$I367+SQRT(1-$B$5)*M367&lt;$C$11,1,0)</f>
        <v>0</v>
      </c>
      <c r="R367" s="110" t="n">
        <f aca="false">N367*$D$8+O367*$D$9+P367*$D$10+Q367*$D$11</f>
        <v>0</v>
      </c>
      <c r="S367" s="108" t="n">
        <f aca="false">SUM(N367:Q367)</f>
        <v>0</v>
      </c>
    </row>
    <row r="368" customFormat="false" ht="15" hidden="false" customHeight="false" outlineLevel="0" collapsed="false">
      <c r="H368" s="108" t="n">
        <v>360</v>
      </c>
      <c r="I368" s="109" t="n">
        <v>0.1429</v>
      </c>
      <c r="J368" s="109" t="n">
        <v>-0.7762</v>
      </c>
      <c r="K368" s="109" t="n">
        <v>1.5088</v>
      </c>
      <c r="L368" s="109" t="n">
        <v>-0.6151</v>
      </c>
      <c r="M368" s="109" t="n">
        <v>1.7613</v>
      </c>
      <c r="N368" s="108" t="n">
        <f aca="false">IF(SQRT($B$5)*$I368+SQRT(1-$B$5)*J368&lt;$C$8,1,0)</f>
        <v>0</v>
      </c>
      <c r="O368" s="108" t="n">
        <f aca="false">IF(SQRT($B$5)*$I368+SQRT(1-$B$5)*K368&lt;$C$9,1,0)</f>
        <v>0</v>
      </c>
      <c r="P368" s="108" t="n">
        <f aca="false">IF(SQRT($B$5)*$I368+SQRT(1-$B$5)*L368&lt;$C$10,1,0)</f>
        <v>0</v>
      </c>
      <c r="Q368" s="108" t="n">
        <f aca="false">IF(SQRT($B$5)*$I368+SQRT(1-$B$5)*M368&lt;$C$11,1,0)</f>
        <v>0</v>
      </c>
      <c r="R368" s="110" t="n">
        <f aca="false">N368*$D$8+O368*$D$9+P368*$D$10+Q368*$D$11</f>
        <v>0</v>
      </c>
      <c r="S368" s="108" t="n">
        <f aca="false">SUM(N368:Q368)</f>
        <v>0</v>
      </c>
    </row>
    <row r="369" customFormat="false" ht="15" hidden="false" customHeight="false" outlineLevel="0" collapsed="false">
      <c r="H369" s="108" t="n">
        <v>361</v>
      </c>
      <c r="I369" s="109" t="n">
        <v>0.1437</v>
      </c>
      <c r="J369" s="109" t="n">
        <v>0.6647</v>
      </c>
      <c r="K369" s="109" t="n">
        <v>-1.4728</v>
      </c>
      <c r="L369" s="109" t="n">
        <v>0.0678</v>
      </c>
      <c r="M369" s="109" t="n">
        <v>-0.9997</v>
      </c>
      <c r="N369" s="108" t="n">
        <f aca="false">IF(SQRT($B$5)*$I369+SQRT(1-$B$5)*J369&lt;$C$8,1,0)</f>
        <v>0</v>
      </c>
      <c r="O369" s="108" t="n">
        <f aca="false">IF(SQRT($B$5)*$I369+SQRT(1-$B$5)*K369&lt;$C$9,1,0)</f>
        <v>0</v>
      </c>
      <c r="P369" s="108" t="n">
        <f aca="false">IF(SQRT($B$5)*$I369+SQRT(1-$B$5)*L369&lt;$C$10,1,0)</f>
        <v>0</v>
      </c>
      <c r="Q369" s="108" t="n">
        <f aca="false">IF(SQRT($B$5)*$I369+SQRT(1-$B$5)*M369&lt;$C$11,1,0)</f>
        <v>0</v>
      </c>
      <c r="R369" s="110" t="n">
        <f aca="false">N369*$D$8+O369*$D$9+P369*$D$10+Q369*$D$11</f>
        <v>0</v>
      </c>
      <c r="S369" s="108" t="n">
        <f aca="false">SUM(N369:Q369)</f>
        <v>0</v>
      </c>
    </row>
    <row r="370" customFormat="false" ht="15" hidden="false" customHeight="false" outlineLevel="0" collapsed="false">
      <c r="H370" s="108" t="n">
        <v>362</v>
      </c>
      <c r="I370" s="109" t="n">
        <v>0.0428</v>
      </c>
      <c r="J370" s="109" t="n">
        <v>1.178</v>
      </c>
      <c r="K370" s="109" t="n">
        <v>0.3219</v>
      </c>
      <c r="L370" s="109" t="n">
        <v>0.2195</v>
      </c>
      <c r="M370" s="109" t="n">
        <v>0.9495</v>
      </c>
      <c r="N370" s="108" t="n">
        <f aca="false">IF(SQRT($B$5)*$I370+SQRT(1-$B$5)*J370&lt;$C$8,1,0)</f>
        <v>0</v>
      </c>
      <c r="O370" s="108" t="n">
        <f aca="false">IF(SQRT($B$5)*$I370+SQRT(1-$B$5)*K370&lt;$C$9,1,0)</f>
        <v>0</v>
      </c>
      <c r="P370" s="108" t="n">
        <f aca="false">IF(SQRT($B$5)*$I370+SQRT(1-$B$5)*L370&lt;$C$10,1,0)</f>
        <v>0</v>
      </c>
      <c r="Q370" s="108" t="n">
        <f aca="false">IF(SQRT($B$5)*$I370+SQRT(1-$B$5)*M370&lt;$C$11,1,0)</f>
        <v>0</v>
      </c>
      <c r="R370" s="110" t="n">
        <f aca="false">N370*$D$8+O370*$D$9+P370*$D$10+Q370*$D$11</f>
        <v>0</v>
      </c>
      <c r="S370" s="108" t="n">
        <f aca="false">SUM(N370:Q370)</f>
        <v>0</v>
      </c>
    </row>
    <row r="371" customFormat="false" ht="15" hidden="false" customHeight="false" outlineLevel="0" collapsed="false">
      <c r="H371" s="108" t="n">
        <v>363</v>
      </c>
      <c r="I371" s="109" t="n">
        <v>-1.2348</v>
      </c>
      <c r="J371" s="109" t="n">
        <v>0.0815</v>
      </c>
      <c r="K371" s="109" t="n">
        <v>-0.6368</v>
      </c>
      <c r="L371" s="109" t="n">
        <v>1.0904</v>
      </c>
      <c r="M371" s="109" t="n">
        <v>-0.7293</v>
      </c>
      <c r="N371" s="108" t="n">
        <f aca="false">IF(SQRT($B$5)*$I371+SQRT(1-$B$5)*J371&lt;$C$8,1,0)</f>
        <v>0</v>
      </c>
      <c r="O371" s="108" t="n">
        <f aca="false">IF(SQRT($B$5)*$I371+SQRT(1-$B$5)*K371&lt;$C$9,1,0)</f>
        <v>0</v>
      </c>
      <c r="P371" s="108" t="n">
        <f aca="false">IF(SQRT($B$5)*$I371+SQRT(1-$B$5)*L371&lt;$C$10,1,0)</f>
        <v>0</v>
      </c>
      <c r="Q371" s="108" t="n">
        <f aca="false">IF(SQRT($B$5)*$I371+SQRT(1-$B$5)*M371&lt;$C$11,1,0)</f>
        <v>0</v>
      </c>
      <c r="R371" s="110" t="n">
        <f aca="false">N371*$D$8+O371*$D$9+P371*$D$10+Q371*$D$11</f>
        <v>0</v>
      </c>
      <c r="S371" s="108" t="n">
        <f aca="false">SUM(N371:Q371)</f>
        <v>0</v>
      </c>
    </row>
    <row r="372" customFormat="false" ht="15" hidden="false" customHeight="false" outlineLevel="0" collapsed="false">
      <c r="H372" s="108" t="n">
        <v>364</v>
      </c>
      <c r="I372" s="109" t="n">
        <v>1.6189</v>
      </c>
      <c r="J372" s="109" t="n">
        <v>2.0462</v>
      </c>
      <c r="K372" s="109" t="n">
        <v>-2.1419</v>
      </c>
      <c r="L372" s="109" t="n">
        <v>-0.1612</v>
      </c>
      <c r="M372" s="109" t="n">
        <v>-1.6071</v>
      </c>
      <c r="N372" s="108" t="n">
        <f aca="false">IF(SQRT($B$5)*$I372+SQRT(1-$B$5)*J372&lt;$C$8,1,0)</f>
        <v>0</v>
      </c>
      <c r="O372" s="108" t="n">
        <f aca="false">IF(SQRT($B$5)*$I372+SQRT(1-$B$5)*K372&lt;$C$9,1,0)</f>
        <v>0</v>
      </c>
      <c r="P372" s="108" t="n">
        <f aca="false">IF(SQRT($B$5)*$I372+SQRT(1-$B$5)*L372&lt;$C$10,1,0)</f>
        <v>0</v>
      </c>
      <c r="Q372" s="108" t="n">
        <f aca="false">IF(SQRT($B$5)*$I372+SQRT(1-$B$5)*M372&lt;$C$11,1,0)</f>
        <v>0</v>
      </c>
      <c r="R372" s="110" t="n">
        <f aca="false">N372*$D$8+O372*$D$9+P372*$D$10+Q372*$D$11</f>
        <v>0</v>
      </c>
      <c r="S372" s="108" t="n">
        <f aca="false">SUM(N372:Q372)</f>
        <v>0</v>
      </c>
    </row>
    <row r="373" customFormat="false" ht="15" hidden="false" customHeight="false" outlineLevel="0" collapsed="false">
      <c r="H373" s="108" t="n">
        <v>365</v>
      </c>
      <c r="I373" s="109" t="n">
        <v>1.2489</v>
      </c>
      <c r="J373" s="109" t="n">
        <v>-0.8755</v>
      </c>
      <c r="K373" s="109" t="n">
        <v>0.6403</v>
      </c>
      <c r="L373" s="109" t="n">
        <v>0.3233</v>
      </c>
      <c r="M373" s="109" t="n">
        <v>-0.9351</v>
      </c>
      <c r="N373" s="108" t="n">
        <f aca="false">IF(SQRT($B$5)*$I373+SQRT(1-$B$5)*J373&lt;$C$8,1,0)</f>
        <v>0</v>
      </c>
      <c r="O373" s="108" t="n">
        <f aca="false">IF(SQRT($B$5)*$I373+SQRT(1-$B$5)*K373&lt;$C$9,1,0)</f>
        <v>0</v>
      </c>
      <c r="P373" s="108" t="n">
        <f aca="false">IF(SQRT($B$5)*$I373+SQRT(1-$B$5)*L373&lt;$C$10,1,0)</f>
        <v>0</v>
      </c>
      <c r="Q373" s="108" t="n">
        <f aca="false">IF(SQRT($B$5)*$I373+SQRT(1-$B$5)*M373&lt;$C$11,1,0)</f>
        <v>0</v>
      </c>
      <c r="R373" s="110" t="n">
        <f aca="false">N373*$D$8+O373*$D$9+P373*$D$10+Q373*$D$11</f>
        <v>0</v>
      </c>
      <c r="S373" s="108" t="n">
        <f aca="false">SUM(N373:Q373)</f>
        <v>0</v>
      </c>
    </row>
    <row r="374" customFormat="false" ht="15" hidden="false" customHeight="false" outlineLevel="0" collapsed="false">
      <c r="H374" s="108" t="n">
        <v>366</v>
      </c>
      <c r="I374" s="109" t="n">
        <v>-1.532</v>
      </c>
      <c r="J374" s="109" t="n">
        <v>1.1362</v>
      </c>
      <c r="K374" s="109" t="n">
        <v>-0.5994</v>
      </c>
      <c r="L374" s="109" t="n">
        <v>0.2796</v>
      </c>
      <c r="M374" s="109" t="n">
        <v>1.4481</v>
      </c>
      <c r="N374" s="108" t="n">
        <f aca="false">IF(SQRT($B$5)*$I374+SQRT(1-$B$5)*J374&lt;$C$8,1,0)</f>
        <v>0</v>
      </c>
      <c r="O374" s="108" t="n">
        <f aca="false">IF(SQRT($B$5)*$I374+SQRT(1-$B$5)*K374&lt;$C$9,1,0)</f>
        <v>0</v>
      </c>
      <c r="P374" s="108" t="n">
        <f aca="false">IF(SQRT($B$5)*$I374+SQRT(1-$B$5)*L374&lt;$C$10,1,0)</f>
        <v>0</v>
      </c>
      <c r="Q374" s="108" t="n">
        <f aca="false">IF(SQRT($B$5)*$I374+SQRT(1-$B$5)*M374&lt;$C$11,1,0)</f>
        <v>0</v>
      </c>
      <c r="R374" s="110" t="n">
        <f aca="false">N374*$D$8+O374*$D$9+P374*$D$10+Q374*$D$11</f>
        <v>0</v>
      </c>
      <c r="S374" s="108" t="n">
        <f aca="false">SUM(N374:Q374)</f>
        <v>0</v>
      </c>
    </row>
    <row r="375" customFormat="false" ht="15" hidden="false" customHeight="false" outlineLevel="0" collapsed="false">
      <c r="H375" s="108" t="n">
        <v>367</v>
      </c>
      <c r="I375" s="109" t="n">
        <v>-0.0209</v>
      </c>
      <c r="J375" s="109" t="n">
        <v>-0.297</v>
      </c>
      <c r="K375" s="109" t="n">
        <v>-1.0242</v>
      </c>
      <c r="L375" s="109" t="n">
        <v>0.4786</v>
      </c>
      <c r="M375" s="109" t="n">
        <v>-0.8195</v>
      </c>
      <c r="N375" s="108" t="n">
        <f aca="false">IF(SQRT($B$5)*$I375+SQRT(1-$B$5)*J375&lt;$C$8,1,0)</f>
        <v>0</v>
      </c>
      <c r="O375" s="108" t="n">
        <f aca="false">IF(SQRT($B$5)*$I375+SQRT(1-$B$5)*K375&lt;$C$9,1,0)</f>
        <v>0</v>
      </c>
      <c r="P375" s="108" t="n">
        <f aca="false">IF(SQRT($B$5)*$I375+SQRT(1-$B$5)*L375&lt;$C$10,1,0)</f>
        <v>0</v>
      </c>
      <c r="Q375" s="108" t="n">
        <f aca="false">IF(SQRT($B$5)*$I375+SQRT(1-$B$5)*M375&lt;$C$11,1,0)</f>
        <v>0</v>
      </c>
      <c r="R375" s="110" t="n">
        <f aca="false">N375*$D$8+O375*$D$9+P375*$D$10+Q375*$D$11</f>
        <v>0</v>
      </c>
      <c r="S375" s="108" t="n">
        <f aca="false">SUM(N375:Q375)</f>
        <v>0</v>
      </c>
    </row>
    <row r="376" customFormat="false" ht="15" hidden="false" customHeight="false" outlineLevel="0" collapsed="false">
      <c r="H376" s="108" t="n">
        <v>368</v>
      </c>
      <c r="I376" s="109" t="n">
        <v>-1.6968</v>
      </c>
      <c r="J376" s="109" t="n">
        <v>-0.5855</v>
      </c>
      <c r="K376" s="109" t="n">
        <v>-0.6286</v>
      </c>
      <c r="L376" s="109" t="n">
        <v>-1.6388</v>
      </c>
      <c r="M376" s="109" t="n">
        <v>-0.2416</v>
      </c>
      <c r="N376" s="108" t="n">
        <f aca="false">IF(SQRT($B$5)*$I376+SQRT(1-$B$5)*J376&lt;$C$8,1,0)</f>
        <v>0</v>
      </c>
      <c r="O376" s="108" t="n">
        <f aca="false">IF(SQRT($B$5)*$I376+SQRT(1-$B$5)*K376&lt;$C$9,1,0)</f>
        <v>0</v>
      </c>
      <c r="P376" s="108" t="n">
        <f aca="false">IF(SQRT($B$5)*$I376+SQRT(1-$B$5)*L376&lt;$C$10,1,0)</f>
        <v>1</v>
      </c>
      <c r="Q376" s="108" t="n">
        <f aca="false">IF(SQRT($B$5)*$I376+SQRT(1-$B$5)*M376&lt;$C$11,1,0)</f>
        <v>0</v>
      </c>
      <c r="R376" s="110" t="n">
        <f aca="false">N376*$D$8+O376*$D$9+P376*$D$10+Q376*$D$11</f>
        <v>14</v>
      </c>
      <c r="S376" s="108" t="n">
        <f aca="false">SUM(N376:Q376)</f>
        <v>1</v>
      </c>
    </row>
    <row r="377" customFormat="false" ht="15" hidden="false" customHeight="false" outlineLevel="0" collapsed="false">
      <c r="H377" s="108" t="n">
        <v>369</v>
      </c>
      <c r="I377" s="109" t="n">
        <v>0.8254</v>
      </c>
      <c r="J377" s="109" t="n">
        <v>0.583</v>
      </c>
      <c r="K377" s="109" t="n">
        <v>2.0539</v>
      </c>
      <c r="L377" s="109" t="n">
        <v>1.1533</v>
      </c>
      <c r="M377" s="109" t="n">
        <v>0.2705</v>
      </c>
      <c r="N377" s="108" t="n">
        <f aca="false">IF(SQRT($B$5)*$I377+SQRT(1-$B$5)*J377&lt;$C$8,1,0)</f>
        <v>0</v>
      </c>
      <c r="O377" s="108" t="n">
        <f aca="false">IF(SQRT($B$5)*$I377+SQRT(1-$B$5)*K377&lt;$C$9,1,0)</f>
        <v>0</v>
      </c>
      <c r="P377" s="108" t="n">
        <f aca="false">IF(SQRT($B$5)*$I377+SQRT(1-$B$5)*L377&lt;$C$10,1,0)</f>
        <v>0</v>
      </c>
      <c r="Q377" s="108" t="n">
        <f aca="false">IF(SQRT($B$5)*$I377+SQRT(1-$B$5)*M377&lt;$C$11,1,0)</f>
        <v>0</v>
      </c>
      <c r="R377" s="110" t="n">
        <f aca="false">N377*$D$8+O377*$D$9+P377*$D$10+Q377*$D$11</f>
        <v>0</v>
      </c>
      <c r="S377" s="108" t="n">
        <f aca="false">SUM(N377:Q377)</f>
        <v>0</v>
      </c>
    </row>
    <row r="378" customFormat="false" ht="15" hidden="false" customHeight="false" outlineLevel="0" collapsed="false">
      <c r="H378" s="108" t="n">
        <v>370</v>
      </c>
      <c r="I378" s="109" t="n">
        <v>-2.0517</v>
      </c>
      <c r="J378" s="109" t="n">
        <v>0.2384</v>
      </c>
      <c r="K378" s="109" t="n">
        <v>1.248</v>
      </c>
      <c r="L378" s="109" t="n">
        <v>-0.2612</v>
      </c>
      <c r="M378" s="109" t="n">
        <v>1.4674</v>
      </c>
      <c r="N378" s="108" t="n">
        <f aca="false">IF(SQRT($B$5)*$I378+SQRT(1-$B$5)*J378&lt;$C$8,1,0)</f>
        <v>0</v>
      </c>
      <c r="O378" s="108" t="n">
        <f aca="false">IF(SQRT($B$5)*$I378+SQRT(1-$B$5)*K378&lt;$C$9,1,0)</f>
        <v>0</v>
      </c>
      <c r="P378" s="108" t="n">
        <f aca="false">IF(SQRT($B$5)*$I378+SQRT(1-$B$5)*L378&lt;$C$10,1,0)</f>
        <v>0</v>
      </c>
      <c r="Q378" s="108" t="n">
        <f aca="false">IF(SQRT($B$5)*$I378+SQRT(1-$B$5)*M378&lt;$C$11,1,0)</f>
        <v>0</v>
      </c>
      <c r="R378" s="110" t="n">
        <f aca="false">N378*$D$8+O378*$D$9+P378*$D$10+Q378*$D$11</f>
        <v>0</v>
      </c>
      <c r="S378" s="108" t="n">
        <f aca="false">SUM(N378:Q378)</f>
        <v>0</v>
      </c>
    </row>
    <row r="379" customFormat="false" ht="15" hidden="false" customHeight="false" outlineLevel="0" collapsed="false">
      <c r="H379" s="108" t="n">
        <v>371</v>
      </c>
      <c r="I379" s="109" t="n">
        <v>-0.9163</v>
      </c>
      <c r="J379" s="109" t="n">
        <v>0.2859</v>
      </c>
      <c r="K379" s="109" t="n">
        <v>0.8643</v>
      </c>
      <c r="L379" s="109" t="n">
        <v>1.745</v>
      </c>
      <c r="M379" s="109" t="n">
        <v>-0.0273</v>
      </c>
      <c r="N379" s="108" t="n">
        <f aca="false">IF(SQRT($B$5)*$I379+SQRT(1-$B$5)*J379&lt;$C$8,1,0)</f>
        <v>0</v>
      </c>
      <c r="O379" s="108" t="n">
        <f aca="false">IF(SQRT($B$5)*$I379+SQRT(1-$B$5)*K379&lt;$C$9,1,0)</f>
        <v>0</v>
      </c>
      <c r="P379" s="108" t="n">
        <f aca="false">IF(SQRT($B$5)*$I379+SQRT(1-$B$5)*L379&lt;$C$10,1,0)</f>
        <v>0</v>
      </c>
      <c r="Q379" s="108" t="n">
        <f aca="false">IF(SQRT($B$5)*$I379+SQRT(1-$B$5)*M379&lt;$C$11,1,0)</f>
        <v>0</v>
      </c>
      <c r="R379" s="110" t="n">
        <f aca="false">N379*$D$8+O379*$D$9+P379*$D$10+Q379*$D$11</f>
        <v>0</v>
      </c>
      <c r="S379" s="108" t="n">
        <f aca="false">SUM(N379:Q379)</f>
        <v>0</v>
      </c>
    </row>
    <row r="380" customFormat="false" ht="15" hidden="false" customHeight="false" outlineLevel="0" collapsed="false">
      <c r="H380" s="108" t="n">
        <v>372</v>
      </c>
      <c r="I380" s="109" t="n">
        <v>2.0129</v>
      </c>
      <c r="J380" s="109" t="n">
        <v>-0.3396</v>
      </c>
      <c r="K380" s="109" t="n">
        <v>-1.8012</v>
      </c>
      <c r="L380" s="109" t="n">
        <v>-0.0913</v>
      </c>
      <c r="M380" s="109" t="n">
        <v>1.4279</v>
      </c>
      <c r="N380" s="108" t="n">
        <f aca="false">IF(SQRT($B$5)*$I380+SQRT(1-$B$5)*J380&lt;$C$8,1,0)</f>
        <v>0</v>
      </c>
      <c r="O380" s="108" t="n">
        <f aca="false">IF(SQRT($B$5)*$I380+SQRT(1-$B$5)*K380&lt;$C$9,1,0)</f>
        <v>0</v>
      </c>
      <c r="P380" s="108" t="n">
        <f aca="false">IF(SQRT($B$5)*$I380+SQRT(1-$B$5)*L380&lt;$C$10,1,0)</f>
        <v>0</v>
      </c>
      <c r="Q380" s="108" t="n">
        <f aca="false">IF(SQRT($B$5)*$I380+SQRT(1-$B$5)*M380&lt;$C$11,1,0)</f>
        <v>0</v>
      </c>
      <c r="R380" s="110" t="n">
        <f aca="false">N380*$D$8+O380*$D$9+P380*$D$10+Q380*$D$11</f>
        <v>0</v>
      </c>
      <c r="S380" s="108" t="n">
        <f aca="false">SUM(N380:Q380)</f>
        <v>0</v>
      </c>
    </row>
    <row r="381" customFormat="false" ht="15" hidden="false" customHeight="false" outlineLevel="0" collapsed="false">
      <c r="H381" s="108" t="n">
        <v>373</v>
      </c>
      <c r="I381" s="109" t="n">
        <v>-0.3252</v>
      </c>
      <c r="J381" s="109" t="n">
        <v>1.6991</v>
      </c>
      <c r="K381" s="109" t="n">
        <v>-0.1898</v>
      </c>
      <c r="L381" s="109" t="n">
        <v>1.9579</v>
      </c>
      <c r="M381" s="109" t="n">
        <v>-2.2374</v>
      </c>
      <c r="N381" s="108" t="n">
        <f aca="false">IF(SQRT($B$5)*$I381+SQRT(1-$B$5)*J381&lt;$C$8,1,0)</f>
        <v>0</v>
      </c>
      <c r="O381" s="108" t="n">
        <f aca="false">IF(SQRT($B$5)*$I381+SQRT(1-$B$5)*K381&lt;$C$9,1,0)</f>
        <v>0</v>
      </c>
      <c r="P381" s="108" t="n">
        <f aca="false">IF(SQRT($B$5)*$I381+SQRT(1-$B$5)*L381&lt;$C$10,1,0)</f>
        <v>0</v>
      </c>
      <c r="Q381" s="108" t="n">
        <f aca="false">IF(SQRT($B$5)*$I381+SQRT(1-$B$5)*M381&lt;$C$11,1,0)</f>
        <v>1</v>
      </c>
      <c r="R381" s="110" t="n">
        <f aca="false">N381*$D$8+O381*$D$9+P381*$D$10+Q381*$D$11</f>
        <v>17.5</v>
      </c>
      <c r="S381" s="108" t="n">
        <f aca="false">SUM(N381:Q381)</f>
        <v>1</v>
      </c>
    </row>
    <row r="382" customFormat="false" ht="15" hidden="false" customHeight="false" outlineLevel="0" collapsed="false">
      <c r="H382" s="108" t="n">
        <v>374</v>
      </c>
      <c r="I382" s="109" t="n">
        <v>2.3611</v>
      </c>
      <c r="J382" s="109" t="n">
        <v>-2.0764</v>
      </c>
      <c r="K382" s="109" t="n">
        <v>-0.0469</v>
      </c>
      <c r="L382" s="109" t="n">
        <v>-1.2026</v>
      </c>
      <c r="M382" s="109" t="n">
        <v>0.3397</v>
      </c>
      <c r="N382" s="108" t="n">
        <f aca="false">IF(SQRT($B$5)*$I382+SQRT(1-$B$5)*J382&lt;$C$8,1,0)</f>
        <v>0</v>
      </c>
      <c r="O382" s="108" t="n">
        <f aca="false">IF(SQRT($B$5)*$I382+SQRT(1-$B$5)*K382&lt;$C$9,1,0)</f>
        <v>0</v>
      </c>
      <c r="P382" s="108" t="n">
        <f aca="false">IF(SQRT($B$5)*$I382+SQRT(1-$B$5)*L382&lt;$C$10,1,0)</f>
        <v>0</v>
      </c>
      <c r="Q382" s="108" t="n">
        <f aca="false">IF(SQRT($B$5)*$I382+SQRT(1-$B$5)*M382&lt;$C$11,1,0)</f>
        <v>0</v>
      </c>
      <c r="R382" s="110" t="n">
        <f aca="false">N382*$D$8+O382*$D$9+P382*$D$10+Q382*$D$11</f>
        <v>0</v>
      </c>
      <c r="S382" s="108" t="n">
        <f aca="false">SUM(N382:Q382)</f>
        <v>0</v>
      </c>
    </row>
    <row r="383" customFormat="false" ht="15" hidden="false" customHeight="false" outlineLevel="0" collapsed="false">
      <c r="H383" s="108" t="n">
        <v>375</v>
      </c>
      <c r="I383" s="109" t="n">
        <v>-0.21</v>
      </c>
      <c r="J383" s="109" t="n">
        <v>-0.2939</v>
      </c>
      <c r="K383" s="109" t="n">
        <v>0.664</v>
      </c>
      <c r="L383" s="109" t="n">
        <v>1.0037</v>
      </c>
      <c r="M383" s="109" t="n">
        <v>-0.327</v>
      </c>
      <c r="N383" s="108" t="n">
        <f aca="false">IF(SQRT($B$5)*$I383+SQRT(1-$B$5)*J383&lt;$C$8,1,0)</f>
        <v>0</v>
      </c>
      <c r="O383" s="108" t="n">
        <f aca="false">IF(SQRT($B$5)*$I383+SQRT(1-$B$5)*K383&lt;$C$9,1,0)</f>
        <v>0</v>
      </c>
      <c r="P383" s="108" t="n">
        <f aca="false">IF(SQRT($B$5)*$I383+SQRT(1-$B$5)*L383&lt;$C$10,1,0)</f>
        <v>0</v>
      </c>
      <c r="Q383" s="108" t="n">
        <f aca="false">IF(SQRT($B$5)*$I383+SQRT(1-$B$5)*M383&lt;$C$11,1,0)</f>
        <v>0</v>
      </c>
      <c r="R383" s="110" t="n">
        <f aca="false">N383*$D$8+O383*$D$9+P383*$D$10+Q383*$D$11</f>
        <v>0</v>
      </c>
      <c r="S383" s="108" t="n">
        <f aca="false">SUM(N383:Q383)</f>
        <v>0</v>
      </c>
    </row>
    <row r="384" customFormat="false" ht="15" hidden="false" customHeight="false" outlineLevel="0" collapsed="false">
      <c r="H384" s="108" t="n">
        <v>376</v>
      </c>
      <c r="I384" s="109" t="n">
        <v>1.2825</v>
      </c>
      <c r="J384" s="109" t="n">
        <v>-1.7724</v>
      </c>
      <c r="K384" s="109" t="n">
        <v>-1.0857</v>
      </c>
      <c r="L384" s="109" t="n">
        <v>-1.3975</v>
      </c>
      <c r="M384" s="109" t="n">
        <v>0.5027</v>
      </c>
      <c r="N384" s="108" t="n">
        <f aca="false">IF(SQRT($B$5)*$I384+SQRT(1-$B$5)*J384&lt;$C$8,1,0)</f>
        <v>0</v>
      </c>
      <c r="O384" s="108" t="n">
        <f aca="false">IF(SQRT($B$5)*$I384+SQRT(1-$B$5)*K384&lt;$C$9,1,0)</f>
        <v>0</v>
      </c>
      <c r="P384" s="108" t="n">
        <f aca="false">IF(SQRT($B$5)*$I384+SQRT(1-$B$5)*L384&lt;$C$10,1,0)</f>
        <v>0</v>
      </c>
      <c r="Q384" s="108" t="n">
        <f aca="false">IF(SQRT($B$5)*$I384+SQRT(1-$B$5)*M384&lt;$C$11,1,0)</f>
        <v>0</v>
      </c>
      <c r="R384" s="110" t="n">
        <f aca="false">N384*$D$8+O384*$D$9+P384*$D$10+Q384*$D$11</f>
        <v>0</v>
      </c>
      <c r="S384" s="108" t="n">
        <f aca="false">SUM(N384:Q384)</f>
        <v>0</v>
      </c>
    </row>
    <row r="385" customFormat="false" ht="15" hidden="false" customHeight="false" outlineLevel="0" collapsed="false">
      <c r="H385" s="108" t="n">
        <v>377</v>
      </c>
      <c r="I385" s="109" t="n">
        <v>0.9466</v>
      </c>
      <c r="J385" s="109" t="n">
        <v>-0.4337</v>
      </c>
      <c r="K385" s="109" t="n">
        <v>-0.6543</v>
      </c>
      <c r="L385" s="109" t="n">
        <v>-1.2309</v>
      </c>
      <c r="M385" s="109" t="n">
        <v>0.7035</v>
      </c>
      <c r="N385" s="108" t="n">
        <f aca="false">IF(SQRT($B$5)*$I385+SQRT(1-$B$5)*J385&lt;$C$8,1,0)</f>
        <v>0</v>
      </c>
      <c r="O385" s="108" t="n">
        <f aca="false">IF(SQRT($B$5)*$I385+SQRT(1-$B$5)*K385&lt;$C$9,1,0)</f>
        <v>0</v>
      </c>
      <c r="P385" s="108" t="n">
        <f aca="false">IF(SQRT($B$5)*$I385+SQRT(1-$B$5)*L385&lt;$C$10,1,0)</f>
        <v>0</v>
      </c>
      <c r="Q385" s="108" t="n">
        <f aca="false">IF(SQRT($B$5)*$I385+SQRT(1-$B$5)*M385&lt;$C$11,1,0)</f>
        <v>0</v>
      </c>
      <c r="R385" s="110" t="n">
        <f aca="false">N385*$D$8+O385*$D$9+P385*$D$10+Q385*$D$11</f>
        <v>0</v>
      </c>
      <c r="S385" s="108" t="n">
        <f aca="false">SUM(N385:Q385)</f>
        <v>0</v>
      </c>
    </row>
    <row r="386" customFormat="false" ht="15" hidden="false" customHeight="false" outlineLevel="0" collapsed="false">
      <c r="H386" s="108" t="n">
        <v>378</v>
      </c>
      <c r="I386" s="109" t="n">
        <v>1.1809</v>
      </c>
      <c r="J386" s="109" t="n">
        <v>-0.5725</v>
      </c>
      <c r="K386" s="109" t="n">
        <v>-0.1845</v>
      </c>
      <c r="L386" s="109" t="n">
        <v>-0.4153</v>
      </c>
      <c r="M386" s="109" t="n">
        <v>-0.0248</v>
      </c>
      <c r="N386" s="108" t="n">
        <f aca="false">IF(SQRT($B$5)*$I386+SQRT(1-$B$5)*J386&lt;$C$8,1,0)</f>
        <v>0</v>
      </c>
      <c r="O386" s="108" t="n">
        <f aca="false">IF(SQRT($B$5)*$I386+SQRT(1-$B$5)*K386&lt;$C$9,1,0)</f>
        <v>0</v>
      </c>
      <c r="P386" s="108" t="n">
        <f aca="false">IF(SQRT($B$5)*$I386+SQRT(1-$B$5)*L386&lt;$C$10,1,0)</f>
        <v>0</v>
      </c>
      <c r="Q386" s="108" t="n">
        <f aca="false">IF(SQRT($B$5)*$I386+SQRT(1-$B$5)*M386&lt;$C$11,1,0)</f>
        <v>0</v>
      </c>
      <c r="R386" s="110" t="n">
        <f aca="false">N386*$D$8+O386*$D$9+P386*$D$10+Q386*$D$11</f>
        <v>0</v>
      </c>
      <c r="S386" s="108" t="n">
        <f aca="false">SUM(N386:Q386)</f>
        <v>0</v>
      </c>
    </row>
    <row r="387" customFormat="false" ht="15" hidden="false" customHeight="false" outlineLevel="0" collapsed="false">
      <c r="H387" s="108" t="n">
        <v>379</v>
      </c>
      <c r="I387" s="109" t="n">
        <v>0.4771</v>
      </c>
      <c r="J387" s="109" t="n">
        <v>-2.2873</v>
      </c>
      <c r="K387" s="109" t="n">
        <v>-0.5561</v>
      </c>
      <c r="L387" s="109" t="n">
        <v>0.8405</v>
      </c>
      <c r="M387" s="109" t="n">
        <v>-0.9375</v>
      </c>
      <c r="N387" s="108" t="n">
        <f aca="false">IF(SQRT($B$5)*$I387+SQRT(1-$B$5)*J387&lt;$C$8,1,0)</f>
        <v>0</v>
      </c>
      <c r="O387" s="108" t="n">
        <f aca="false">IF(SQRT($B$5)*$I387+SQRT(1-$B$5)*K387&lt;$C$9,1,0)</f>
        <v>0</v>
      </c>
      <c r="P387" s="108" t="n">
        <f aca="false">IF(SQRT($B$5)*$I387+SQRT(1-$B$5)*L387&lt;$C$10,1,0)</f>
        <v>0</v>
      </c>
      <c r="Q387" s="108" t="n">
        <f aca="false">IF(SQRT($B$5)*$I387+SQRT(1-$B$5)*M387&lt;$C$11,1,0)</f>
        <v>0</v>
      </c>
      <c r="R387" s="110" t="n">
        <f aca="false">N387*$D$8+O387*$D$9+P387*$D$10+Q387*$D$11</f>
        <v>0</v>
      </c>
      <c r="S387" s="108" t="n">
        <f aca="false">SUM(N387:Q387)</f>
        <v>0</v>
      </c>
    </row>
    <row r="388" customFormat="false" ht="15" hidden="false" customHeight="false" outlineLevel="0" collapsed="false">
      <c r="H388" s="108" t="n">
        <v>380</v>
      </c>
      <c r="I388" s="109" t="n">
        <v>1.3124</v>
      </c>
      <c r="J388" s="109" t="n">
        <v>1.4643</v>
      </c>
      <c r="K388" s="109" t="n">
        <v>-0.9699</v>
      </c>
      <c r="L388" s="109" t="n">
        <v>-0.8128</v>
      </c>
      <c r="M388" s="109" t="n">
        <v>1.3667</v>
      </c>
      <c r="N388" s="108" t="n">
        <f aca="false">IF(SQRT($B$5)*$I388+SQRT(1-$B$5)*J388&lt;$C$8,1,0)</f>
        <v>0</v>
      </c>
      <c r="O388" s="108" t="n">
        <f aca="false">IF(SQRT($B$5)*$I388+SQRT(1-$B$5)*K388&lt;$C$9,1,0)</f>
        <v>0</v>
      </c>
      <c r="P388" s="108" t="n">
        <f aca="false">IF(SQRT($B$5)*$I388+SQRT(1-$B$5)*L388&lt;$C$10,1,0)</f>
        <v>0</v>
      </c>
      <c r="Q388" s="108" t="n">
        <f aca="false">IF(SQRT($B$5)*$I388+SQRT(1-$B$5)*M388&lt;$C$11,1,0)</f>
        <v>0</v>
      </c>
      <c r="R388" s="110" t="n">
        <f aca="false">N388*$D$8+O388*$D$9+P388*$D$10+Q388*$D$11</f>
        <v>0</v>
      </c>
      <c r="S388" s="108" t="n">
        <f aca="false">SUM(N388:Q388)</f>
        <v>0</v>
      </c>
    </row>
    <row r="389" customFormat="false" ht="15" hidden="false" customHeight="false" outlineLevel="0" collapsed="false">
      <c r="H389" s="108" t="n">
        <v>381</v>
      </c>
      <c r="I389" s="109" t="n">
        <v>-1.6881</v>
      </c>
      <c r="J389" s="109" t="n">
        <v>-1.0799</v>
      </c>
      <c r="K389" s="109" t="n">
        <v>-1.674</v>
      </c>
      <c r="L389" s="109" t="n">
        <v>0.0345</v>
      </c>
      <c r="M389" s="109" t="n">
        <v>0.3749</v>
      </c>
      <c r="N389" s="108" t="n">
        <f aca="false">IF(SQRT($B$5)*$I389+SQRT(1-$B$5)*J389&lt;$C$8,1,0)</f>
        <v>0</v>
      </c>
      <c r="O389" s="108" t="n">
        <f aca="false">IF(SQRT($B$5)*$I389+SQRT(1-$B$5)*K389&lt;$C$9,1,0)</f>
        <v>0</v>
      </c>
      <c r="P389" s="108" t="n">
        <f aca="false">IF(SQRT($B$5)*$I389+SQRT(1-$B$5)*L389&lt;$C$10,1,0)</f>
        <v>0</v>
      </c>
      <c r="Q389" s="108" t="n">
        <f aca="false">IF(SQRT($B$5)*$I389+SQRT(1-$B$5)*M389&lt;$C$11,1,0)</f>
        <v>0</v>
      </c>
      <c r="R389" s="110" t="n">
        <f aca="false">N389*$D$8+O389*$D$9+P389*$D$10+Q389*$D$11</f>
        <v>0</v>
      </c>
      <c r="S389" s="108" t="n">
        <f aca="false">SUM(N389:Q389)</f>
        <v>0</v>
      </c>
    </row>
    <row r="390" customFormat="false" ht="15" hidden="false" customHeight="false" outlineLevel="0" collapsed="false">
      <c r="H390" s="108" t="n">
        <v>382</v>
      </c>
      <c r="I390" s="109" t="n">
        <v>0.5116</v>
      </c>
      <c r="J390" s="109" t="n">
        <v>0.2984</v>
      </c>
      <c r="K390" s="109" t="n">
        <v>-1.4416</v>
      </c>
      <c r="L390" s="109" t="n">
        <v>1.2242</v>
      </c>
      <c r="M390" s="109" t="n">
        <v>-0.0564</v>
      </c>
      <c r="N390" s="108" t="n">
        <f aca="false">IF(SQRT($B$5)*$I390+SQRT(1-$B$5)*J390&lt;$C$8,1,0)</f>
        <v>0</v>
      </c>
      <c r="O390" s="108" t="n">
        <f aca="false">IF(SQRT($B$5)*$I390+SQRT(1-$B$5)*K390&lt;$C$9,1,0)</f>
        <v>0</v>
      </c>
      <c r="P390" s="108" t="n">
        <f aca="false">IF(SQRT($B$5)*$I390+SQRT(1-$B$5)*L390&lt;$C$10,1,0)</f>
        <v>0</v>
      </c>
      <c r="Q390" s="108" t="n">
        <f aca="false">IF(SQRT($B$5)*$I390+SQRT(1-$B$5)*M390&lt;$C$11,1,0)</f>
        <v>0</v>
      </c>
      <c r="R390" s="110" t="n">
        <f aca="false">N390*$D$8+O390*$D$9+P390*$D$10+Q390*$D$11</f>
        <v>0</v>
      </c>
      <c r="S390" s="108" t="n">
        <f aca="false">SUM(N390:Q390)</f>
        <v>0</v>
      </c>
    </row>
    <row r="391" customFormat="false" ht="15" hidden="false" customHeight="false" outlineLevel="0" collapsed="false">
      <c r="H391" s="108" t="n">
        <v>383</v>
      </c>
      <c r="I391" s="109" t="n">
        <v>-0.4035</v>
      </c>
      <c r="J391" s="109" t="n">
        <v>1.7823</v>
      </c>
      <c r="K391" s="109" t="n">
        <v>0.1324</v>
      </c>
      <c r="L391" s="109" t="n">
        <v>0.3684</v>
      </c>
      <c r="M391" s="109" t="n">
        <v>0.8706</v>
      </c>
      <c r="N391" s="108" t="n">
        <f aca="false">IF(SQRT($B$5)*$I391+SQRT(1-$B$5)*J391&lt;$C$8,1,0)</f>
        <v>0</v>
      </c>
      <c r="O391" s="108" t="n">
        <f aca="false">IF(SQRT($B$5)*$I391+SQRT(1-$B$5)*K391&lt;$C$9,1,0)</f>
        <v>0</v>
      </c>
      <c r="P391" s="108" t="n">
        <f aca="false">IF(SQRT($B$5)*$I391+SQRT(1-$B$5)*L391&lt;$C$10,1,0)</f>
        <v>0</v>
      </c>
      <c r="Q391" s="108" t="n">
        <f aca="false">IF(SQRT($B$5)*$I391+SQRT(1-$B$5)*M391&lt;$C$11,1,0)</f>
        <v>0</v>
      </c>
      <c r="R391" s="110" t="n">
        <f aca="false">N391*$D$8+O391*$D$9+P391*$D$10+Q391*$D$11</f>
        <v>0</v>
      </c>
      <c r="S391" s="108" t="n">
        <f aca="false">SUM(N391:Q391)</f>
        <v>0</v>
      </c>
    </row>
    <row r="392" customFormat="false" ht="15" hidden="false" customHeight="false" outlineLevel="0" collapsed="false">
      <c r="H392" s="108" t="n">
        <v>384</v>
      </c>
      <c r="I392" s="109" t="n">
        <v>2.0885</v>
      </c>
      <c r="J392" s="109" t="n">
        <v>-0.0113</v>
      </c>
      <c r="K392" s="109" t="n">
        <v>0.7156</v>
      </c>
      <c r="L392" s="109" t="n">
        <v>-2.4149</v>
      </c>
      <c r="M392" s="109" t="n">
        <v>-1.0126</v>
      </c>
      <c r="N392" s="108" t="n">
        <f aca="false">IF(SQRT($B$5)*$I392+SQRT(1-$B$5)*J392&lt;$C$8,1,0)</f>
        <v>0</v>
      </c>
      <c r="O392" s="108" t="n">
        <f aca="false">IF(SQRT($B$5)*$I392+SQRT(1-$B$5)*K392&lt;$C$9,1,0)</f>
        <v>0</v>
      </c>
      <c r="P392" s="108" t="n">
        <f aca="false">IF(SQRT($B$5)*$I392+SQRT(1-$B$5)*L392&lt;$C$10,1,0)</f>
        <v>0</v>
      </c>
      <c r="Q392" s="108" t="n">
        <f aca="false">IF(SQRT($B$5)*$I392+SQRT(1-$B$5)*M392&lt;$C$11,1,0)</f>
        <v>0</v>
      </c>
      <c r="R392" s="110" t="n">
        <f aca="false">N392*$D$8+O392*$D$9+P392*$D$10+Q392*$D$11</f>
        <v>0</v>
      </c>
      <c r="S392" s="108" t="n">
        <f aca="false">SUM(N392:Q392)</f>
        <v>0</v>
      </c>
    </row>
    <row r="393" customFormat="false" ht="15" hidden="false" customHeight="false" outlineLevel="0" collapsed="false">
      <c r="H393" s="108" t="n">
        <v>385</v>
      </c>
      <c r="I393" s="109" t="n">
        <v>2.1328</v>
      </c>
      <c r="J393" s="109" t="n">
        <v>2.0615</v>
      </c>
      <c r="K393" s="109" t="n">
        <v>-0.1602</v>
      </c>
      <c r="L393" s="109" t="n">
        <v>-0.9295</v>
      </c>
      <c r="M393" s="109" t="n">
        <v>-1.42</v>
      </c>
      <c r="N393" s="108" t="n">
        <f aca="false">IF(SQRT($B$5)*$I393+SQRT(1-$B$5)*J393&lt;$C$8,1,0)</f>
        <v>0</v>
      </c>
      <c r="O393" s="108" t="n">
        <f aca="false">IF(SQRT($B$5)*$I393+SQRT(1-$B$5)*K393&lt;$C$9,1,0)</f>
        <v>0</v>
      </c>
      <c r="P393" s="108" t="n">
        <f aca="false">IF(SQRT($B$5)*$I393+SQRT(1-$B$5)*L393&lt;$C$10,1,0)</f>
        <v>0</v>
      </c>
      <c r="Q393" s="108" t="n">
        <f aca="false">IF(SQRT($B$5)*$I393+SQRT(1-$B$5)*M393&lt;$C$11,1,0)</f>
        <v>0</v>
      </c>
      <c r="R393" s="110" t="n">
        <f aca="false">N393*$D$8+O393*$D$9+P393*$D$10+Q393*$D$11</f>
        <v>0</v>
      </c>
      <c r="S393" s="108" t="n">
        <f aca="false">SUM(N393:Q393)</f>
        <v>0</v>
      </c>
    </row>
    <row r="394" customFormat="false" ht="15" hidden="false" customHeight="false" outlineLevel="0" collapsed="false">
      <c r="H394" s="108" t="n">
        <v>386</v>
      </c>
      <c r="I394" s="109" t="n">
        <v>-1.2492</v>
      </c>
      <c r="J394" s="109" t="n">
        <v>-0.6034</v>
      </c>
      <c r="K394" s="109" t="n">
        <v>-1.7964</v>
      </c>
      <c r="L394" s="109" t="n">
        <v>-0.1209</v>
      </c>
      <c r="M394" s="109" t="n">
        <v>-0.1842</v>
      </c>
      <c r="N394" s="108" t="n">
        <f aca="false">IF(SQRT($B$5)*$I394+SQRT(1-$B$5)*J394&lt;$C$8,1,0)</f>
        <v>0</v>
      </c>
      <c r="O394" s="108" t="n">
        <f aca="false">IF(SQRT($B$5)*$I394+SQRT(1-$B$5)*K394&lt;$C$9,1,0)</f>
        <v>0</v>
      </c>
      <c r="P394" s="108" t="n">
        <f aca="false">IF(SQRT($B$5)*$I394+SQRT(1-$B$5)*L394&lt;$C$10,1,0)</f>
        <v>0</v>
      </c>
      <c r="Q394" s="108" t="n">
        <f aca="false">IF(SQRT($B$5)*$I394+SQRT(1-$B$5)*M394&lt;$C$11,1,0)</f>
        <v>0</v>
      </c>
      <c r="R394" s="110" t="n">
        <f aca="false">N394*$D$8+O394*$D$9+P394*$D$10+Q394*$D$11</f>
        <v>0</v>
      </c>
      <c r="S394" s="108" t="n">
        <f aca="false">SUM(N394:Q394)</f>
        <v>0</v>
      </c>
    </row>
    <row r="395" customFormat="false" ht="15" hidden="false" customHeight="false" outlineLevel="0" collapsed="false">
      <c r="H395" s="108" t="n">
        <v>387</v>
      </c>
      <c r="I395" s="109" t="n">
        <v>-1.2888</v>
      </c>
      <c r="J395" s="109" t="n">
        <v>-1.3583</v>
      </c>
      <c r="K395" s="109" t="n">
        <v>-1.2238</v>
      </c>
      <c r="L395" s="109" t="n">
        <v>-0.5172</v>
      </c>
      <c r="M395" s="109" t="n">
        <v>-0.2387</v>
      </c>
      <c r="N395" s="108" t="n">
        <f aca="false">IF(SQRT($B$5)*$I395+SQRT(1-$B$5)*J395&lt;$C$8,1,0)</f>
        <v>0</v>
      </c>
      <c r="O395" s="108" t="n">
        <f aca="false">IF(SQRT($B$5)*$I395+SQRT(1-$B$5)*K395&lt;$C$9,1,0)</f>
        <v>0</v>
      </c>
      <c r="P395" s="108" t="n">
        <f aca="false">IF(SQRT($B$5)*$I395+SQRT(1-$B$5)*L395&lt;$C$10,1,0)</f>
        <v>0</v>
      </c>
      <c r="Q395" s="108" t="n">
        <f aca="false">IF(SQRT($B$5)*$I395+SQRT(1-$B$5)*M395&lt;$C$11,1,0)</f>
        <v>0</v>
      </c>
      <c r="R395" s="110" t="n">
        <f aca="false">N395*$D$8+O395*$D$9+P395*$D$10+Q395*$D$11</f>
        <v>0</v>
      </c>
      <c r="S395" s="108" t="n">
        <f aca="false">SUM(N395:Q395)</f>
        <v>0</v>
      </c>
    </row>
    <row r="396" customFormat="false" ht="15" hidden="false" customHeight="false" outlineLevel="0" collapsed="false">
      <c r="H396" s="108" t="n">
        <v>388</v>
      </c>
      <c r="I396" s="109" t="n">
        <v>0.5766</v>
      </c>
      <c r="J396" s="109" t="n">
        <v>-1.823</v>
      </c>
      <c r="K396" s="109" t="n">
        <v>-0.3738</v>
      </c>
      <c r="L396" s="109" t="n">
        <v>0.0209</v>
      </c>
      <c r="M396" s="109" t="n">
        <v>0.3199</v>
      </c>
      <c r="N396" s="108" t="n">
        <f aca="false">IF(SQRT($B$5)*$I396+SQRT(1-$B$5)*J396&lt;$C$8,1,0)</f>
        <v>0</v>
      </c>
      <c r="O396" s="108" t="n">
        <f aca="false">IF(SQRT($B$5)*$I396+SQRT(1-$B$5)*K396&lt;$C$9,1,0)</f>
        <v>0</v>
      </c>
      <c r="P396" s="108" t="n">
        <f aca="false">IF(SQRT($B$5)*$I396+SQRT(1-$B$5)*L396&lt;$C$10,1,0)</f>
        <v>0</v>
      </c>
      <c r="Q396" s="108" t="n">
        <f aca="false">IF(SQRT($B$5)*$I396+SQRT(1-$B$5)*M396&lt;$C$11,1,0)</f>
        <v>0</v>
      </c>
      <c r="R396" s="110" t="n">
        <f aca="false">N396*$D$8+O396*$D$9+P396*$D$10+Q396*$D$11</f>
        <v>0</v>
      </c>
      <c r="S396" s="108" t="n">
        <f aca="false">SUM(N396:Q396)</f>
        <v>0</v>
      </c>
    </row>
    <row r="397" customFormat="false" ht="15" hidden="false" customHeight="false" outlineLevel="0" collapsed="false">
      <c r="H397" s="108" t="n">
        <v>389</v>
      </c>
      <c r="I397" s="109" t="n">
        <v>0.8712</v>
      </c>
      <c r="J397" s="109" t="n">
        <v>-0.4312</v>
      </c>
      <c r="K397" s="109" t="n">
        <v>1.2724</v>
      </c>
      <c r="L397" s="109" t="n">
        <v>2.3632</v>
      </c>
      <c r="M397" s="109" t="n">
        <v>0.4535</v>
      </c>
      <c r="N397" s="108" t="n">
        <f aca="false">IF(SQRT($B$5)*$I397+SQRT(1-$B$5)*J397&lt;$C$8,1,0)</f>
        <v>0</v>
      </c>
      <c r="O397" s="108" t="n">
        <f aca="false">IF(SQRT($B$5)*$I397+SQRT(1-$B$5)*K397&lt;$C$9,1,0)</f>
        <v>0</v>
      </c>
      <c r="P397" s="108" t="n">
        <f aca="false">IF(SQRT($B$5)*$I397+SQRT(1-$B$5)*L397&lt;$C$10,1,0)</f>
        <v>0</v>
      </c>
      <c r="Q397" s="108" t="n">
        <f aca="false">IF(SQRT($B$5)*$I397+SQRT(1-$B$5)*M397&lt;$C$11,1,0)</f>
        <v>0</v>
      </c>
      <c r="R397" s="110" t="n">
        <f aca="false">N397*$D$8+O397*$D$9+P397*$D$10+Q397*$D$11</f>
        <v>0</v>
      </c>
      <c r="S397" s="108" t="n">
        <f aca="false">SUM(N397:Q397)</f>
        <v>0</v>
      </c>
    </row>
    <row r="398" customFormat="false" ht="15" hidden="false" customHeight="false" outlineLevel="0" collapsed="false">
      <c r="H398" s="108" t="n">
        <v>390</v>
      </c>
      <c r="I398" s="109" t="n">
        <v>1.6059</v>
      </c>
      <c r="J398" s="109" t="n">
        <v>1.0134</v>
      </c>
      <c r="K398" s="109" t="n">
        <v>0.4727</v>
      </c>
      <c r="L398" s="109" t="n">
        <v>-0.2082</v>
      </c>
      <c r="M398" s="109" t="n">
        <v>0.2805</v>
      </c>
      <c r="N398" s="108" t="n">
        <f aca="false">IF(SQRT($B$5)*$I398+SQRT(1-$B$5)*J398&lt;$C$8,1,0)</f>
        <v>0</v>
      </c>
      <c r="O398" s="108" t="n">
        <f aca="false">IF(SQRT($B$5)*$I398+SQRT(1-$B$5)*K398&lt;$C$9,1,0)</f>
        <v>0</v>
      </c>
      <c r="P398" s="108" t="n">
        <f aca="false">IF(SQRT($B$5)*$I398+SQRT(1-$B$5)*L398&lt;$C$10,1,0)</f>
        <v>0</v>
      </c>
      <c r="Q398" s="108" t="n">
        <f aca="false">IF(SQRT($B$5)*$I398+SQRT(1-$B$5)*M398&lt;$C$11,1,0)</f>
        <v>0</v>
      </c>
      <c r="R398" s="110" t="n">
        <f aca="false">N398*$D$8+O398*$D$9+P398*$D$10+Q398*$D$11</f>
        <v>0</v>
      </c>
      <c r="S398" s="108" t="n">
        <f aca="false">SUM(N398:Q398)</f>
        <v>0</v>
      </c>
    </row>
    <row r="399" customFormat="false" ht="15" hidden="false" customHeight="false" outlineLevel="0" collapsed="false">
      <c r="H399" s="108" t="n">
        <v>391</v>
      </c>
      <c r="I399" s="109" t="n">
        <v>2.1372</v>
      </c>
      <c r="J399" s="109" t="n">
        <v>0.0974</v>
      </c>
      <c r="K399" s="109" t="n">
        <v>-0.7757</v>
      </c>
      <c r="L399" s="109" t="n">
        <v>-0.4874</v>
      </c>
      <c r="M399" s="109" t="n">
        <v>0.8299</v>
      </c>
      <c r="N399" s="108" t="n">
        <f aca="false">IF(SQRT($B$5)*$I399+SQRT(1-$B$5)*J399&lt;$C$8,1,0)</f>
        <v>0</v>
      </c>
      <c r="O399" s="108" t="n">
        <f aca="false">IF(SQRT($B$5)*$I399+SQRT(1-$B$5)*K399&lt;$C$9,1,0)</f>
        <v>0</v>
      </c>
      <c r="P399" s="108" t="n">
        <f aca="false">IF(SQRT($B$5)*$I399+SQRT(1-$B$5)*L399&lt;$C$10,1,0)</f>
        <v>0</v>
      </c>
      <c r="Q399" s="108" t="n">
        <f aca="false">IF(SQRT($B$5)*$I399+SQRT(1-$B$5)*M399&lt;$C$11,1,0)</f>
        <v>0</v>
      </c>
      <c r="R399" s="110" t="n">
        <f aca="false">N399*$D$8+O399*$D$9+P399*$D$10+Q399*$D$11</f>
        <v>0</v>
      </c>
      <c r="S399" s="108" t="n">
        <f aca="false">SUM(N399:Q399)</f>
        <v>0</v>
      </c>
    </row>
    <row r="400" customFormat="false" ht="15" hidden="false" customHeight="false" outlineLevel="0" collapsed="false">
      <c r="H400" s="108" t="n">
        <v>392</v>
      </c>
      <c r="I400" s="109" t="n">
        <v>-0.6295</v>
      </c>
      <c r="J400" s="109" t="n">
        <v>0.9718</v>
      </c>
      <c r="K400" s="109" t="n">
        <v>0.7872</v>
      </c>
      <c r="L400" s="109" t="n">
        <v>0.2723</v>
      </c>
      <c r="M400" s="109" t="n">
        <v>1.747</v>
      </c>
      <c r="N400" s="108" t="n">
        <f aca="false">IF(SQRT($B$5)*$I400+SQRT(1-$B$5)*J400&lt;$C$8,1,0)</f>
        <v>0</v>
      </c>
      <c r="O400" s="108" t="n">
        <f aca="false">IF(SQRT($B$5)*$I400+SQRT(1-$B$5)*K400&lt;$C$9,1,0)</f>
        <v>0</v>
      </c>
      <c r="P400" s="108" t="n">
        <f aca="false">IF(SQRT($B$5)*$I400+SQRT(1-$B$5)*L400&lt;$C$10,1,0)</f>
        <v>0</v>
      </c>
      <c r="Q400" s="108" t="n">
        <f aca="false">IF(SQRT($B$5)*$I400+SQRT(1-$B$5)*M400&lt;$C$11,1,0)</f>
        <v>0</v>
      </c>
      <c r="R400" s="110" t="n">
        <f aca="false">N400*$D$8+O400*$D$9+P400*$D$10+Q400*$D$11</f>
        <v>0</v>
      </c>
      <c r="S400" s="108" t="n">
        <f aca="false">SUM(N400:Q400)</f>
        <v>0</v>
      </c>
    </row>
    <row r="401" customFormat="false" ht="15" hidden="false" customHeight="false" outlineLevel="0" collapsed="false">
      <c r="H401" s="108" t="n">
        <v>393</v>
      </c>
      <c r="I401" s="109" t="n">
        <v>-1.3071</v>
      </c>
      <c r="J401" s="109" t="n">
        <v>-0.5297</v>
      </c>
      <c r="K401" s="109" t="n">
        <v>-0.1423</v>
      </c>
      <c r="L401" s="109" t="n">
        <v>0.4404</v>
      </c>
      <c r="M401" s="109" t="n">
        <v>-1.3569</v>
      </c>
      <c r="N401" s="108" t="n">
        <f aca="false">IF(SQRT($B$5)*$I401+SQRT(1-$B$5)*J401&lt;$C$8,1,0)</f>
        <v>0</v>
      </c>
      <c r="O401" s="108" t="n">
        <f aca="false">IF(SQRT($B$5)*$I401+SQRT(1-$B$5)*K401&lt;$C$9,1,0)</f>
        <v>0</v>
      </c>
      <c r="P401" s="108" t="n">
        <f aca="false">IF(SQRT($B$5)*$I401+SQRT(1-$B$5)*L401&lt;$C$10,1,0)</f>
        <v>0</v>
      </c>
      <c r="Q401" s="108" t="n">
        <f aca="false">IF(SQRT($B$5)*$I401+SQRT(1-$B$5)*M401&lt;$C$11,1,0)</f>
        <v>0</v>
      </c>
      <c r="R401" s="110" t="n">
        <f aca="false">N401*$D$8+O401*$D$9+P401*$D$10+Q401*$D$11</f>
        <v>0</v>
      </c>
      <c r="S401" s="108" t="n">
        <f aca="false">SUM(N401:Q401)</f>
        <v>0</v>
      </c>
    </row>
    <row r="402" customFormat="false" ht="15" hidden="false" customHeight="false" outlineLevel="0" collapsed="false">
      <c r="H402" s="108" t="n">
        <v>394</v>
      </c>
      <c r="I402" s="109" t="n">
        <v>-0.5568</v>
      </c>
      <c r="J402" s="109" t="n">
        <v>1.3696</v>
      </c>
      <c r="K402" s="109" t="n">
        <v>-0.3843</v>
      </c>
      <c r="L402" s="109" t="n">
        <v>0.9705</v>
      </c>
      <c r="M402" s="109" t="n">
        <v>-0.2252</v>
      </c>
      <c r="N402" s="108" t="n">
        <f aca="false">IF(SQRT($B$5)*$I402+SQRT(1-$B$5)*J402&lt;$C$8,1,0)</f>
        <v>0</v>
      </c>
      <c r="O402" s="108" t="n">
        <f aca="false">IF(SQRT($B$5)*$I402+SQRT(1-$B$5)*K402&lt;$C$9,1,0)</f>
        <v>0</v>
      </c>
      <c r="P402" s="108" t="n">
        <f aca="false">IF(SQRT($B$5)*$I402+SQRT(1-$B$5)*L402&lt;$C$10,1,0)</f>
        <v>0</v>
      </c>
      <c r="Q402" s="108" t="n">
        <f aca="false">IF(SQRT($B$5)*$I402+SQRT(1-$B$5)*M402&lt;$C$11,1,0)</f>
        <v>0</v>
      </c>
      <c r="R402" s="110" t="n">
        <f aca="false">N402*$D$8+O402*$D$9+P402*$D$10+Q402*$D$11</f>
        <v>0</v>
      </c>
      <c r="S402" s="108" t="n">
        <f aca="false">SUM(N402:Q402)</f>
        <v>0</v>
      </c>
    </row>
    <row r="403" customFormat="false" ht="15" hidden="false" customHeight="false" outlineLevel="0" collapsed="false">
      <c r="H403" s="108" t="n">
        <v>395</v>
      </c>
      <c r="I403" s="109" t="n">
        <v>-0.7606</v>
      </c>
      <c r="J403" s="109" t="n">
        <v>0.5407</v>
      </c>
      <c r="K403" s="109" t="n">
        <v>1.3533</v>
      </c>
      <c r="L403" s="109" t="n">
        <v>-0.0452</v>
      </c>
      <c r="M403" s="109" t="n">
        <v>-1.3475</v>
      </c>
      <c r="N403" s="108" t="n">
        <f aca="false">IF(SQRT($B$5)*$I403+SQRT(1-$B$5)*J403&lt;$C$8,1,0)</f>
        <v>0</v>
      </c>
      <c r="O403" s="108" t="n">
        <f aca="false">IF(SQRT($B$5)*$I403+SQRT(1-$B$5)*K403&lt;$C$9,1,0)</f>
        <v>0</v>
      </c>
      <c r="P403" s="108" t="n">
        <f aca="false">IF(SQRT($B$5)*$I403+SQRT(1-$B$5)*L403&lt;$C$10,1,0)</f>
        <v>0</v>
      </c>
      <c r="Q403" s="108" t="n">
        <f aca="false">IF(SQRT($B$5)*$I403+SQRT(1-$B$5)*M403&lt;$C$11,1,0)</f>
        <v>0</v>
      </c>
      <c r="R403" s="110" t="n">
        <f aca="false">N403*$D$8+O403*$D$9+P403*$D$10+Q403*$D$11</f>
        <v>0</v>
      </c>
      <c r="S403" s="108" t="n">
        <f aca="false">SUM(N403:Q403)</f>
        <v>0</v>
      </c>
    </row>
    <row r="404" customFormat="false" ht="15" hidden="false" customHeight="false" outlineLevel="0" collapsed="false">
      <c r="H404" s="108" t="n">
        <v>396</v>
      </c>
      <c r="I404" s="109" t="n">
        <v>-0.8027</v>
      </c>
      <c r="J404" s="109" t="n">
        <v>-0.4683</v>
      </c>
      <c r="K404" s="109" t="n">
        <v>-0.2784</v>
      </c>
      <c r="L404" s="109" t="n">
        <v>-0.9787</v>
      </c>
      <c r="M404" s="109" t="n">
        <v>0.6951</v>
      </c>
      <c r="N404" s="108" t="n">
        <f aca="false">IF(SQRT($B$5)*$I404+SQRT(1-$B$5)*J404&lt;$C$8,1,0)</f>
        <v>0</v>
      </c>
      <c r="O404" s="108" t="n">
        <f aca="false">IF(SQRT($B$5)*$I404+SQRT(1-$B$5)*K404&lt;$C$9,1,0)</f>
        <v>0</v>
      </c>
      <c r="P404" s="108" t="n">
        <f aca="false">IF(SQRT($B$5)*$I404+SQRT(1-$B$5)*L404&lt;$C$10,1,0)</f>
        <v>0</v>
      </c>
      <c r="Q404" s="108" t="n">
        <f aca="false">IF(SQRT($B$5)*$I404+SQRT(1-$B$5)*M404&lt;$C$11,1,0)</f>
        <v>0</v>
      </c>
      <c r="R404" s="110" t="n">
        <f aca="false">N404*$D$8+O404*$D$9+P404*$D$10+Q404*$D$11</f>
        <v>0</v>
      </c>
      <c r="S404" s="108" t="n">
        <f aca="false">SUM(N404:Q404)</f>
        <v>0</v>
      </c>
    </row>
    <row r="405" customFormat="false" ht="15" hidden="false" customHeight="false" outlineLevel="0" collapsed="false">
      <c r="H405" s="108" t="n">
        <v>397</v>
      </c>
      <c r="I405" s="109" t="n">
        <v>-1.1067</v>
      </c>
      <c r="J405" s="109" t="n">
        <v>0.9955</v>
      </c>
      <c r="K405" s="109" t="n">
        <v>-1.1029</v>
      </c>
      <c r="L405" s="109" t="n">
        <v>-1.0215</v>
      </c>
      <c r="M405" s="109" t="n">
        <v>1.1403</v>
      </c>
      <c r="N405" s="108" t="n">
        <f aca="false">IF(SQRT($B$5)*$I405+SQRT(1-$B$5)*J405&lt;$C$8,1,0)</f>
        <v>0</v>
      </c>
      <c r="O405" s="108" t="n">
        <f aca="false">IF(SQRT($B$5)*$I405+SQRT(1-$B$5)*K405&lt;$C$9,1,0)</f>
        <v>0</v>
      </c>
      <c r="P405" s="108" t="n">
        <f aca="false">IF(SQRT($B$5)*$I405+SQRT(1-$B$5)*L405&lt;$C$10,1,0)</f>
        <v>0</v>
      </c>
      <c r="Q405" s="108" t="n">
        <f aca="false">IF(SQRT($B$5)*$I405+SQRT(1-$B$5)*M405&lt;$C$11,1,0)</f>
        <v>0</v>
      </c>
      <c r="R405" s="110" t="n">
        <f aca="false">N405*$D$8+O405*$D$9+P405*$D$10+Q405*$D$11</f>
        <v>0</v>
      </c>
      <c r="S405" s="108" t="n">
        <f aca="false">SUM(N405:Q405)</f>
        <v>0</v>
      </c>
    </row>
    <row r="406" customFormat="false" ht="15" hidden="false" customHeight="false" outlineLevel="0" collapsed="false">
      <c r="H406" s="108" t="n">
        <v>398</v>
      </c>
      <c r="I406" s="109" t="n">
        <v>0.7138</v>
      </c>
      <c r="J406" s="109" t="n">
        <v>-0.3706</v>
      </c>
      <c r="K406" s="109" t="n">
        <v>-0.6372</v>
      </c>
      <c r="L406" s="109" t="n">
        <v>-0.255</v>
      </c>
      <c r="M406" s="109" t="n">
        <v>0.0258</v>
      </c>
      <c r="N406" s="108" t="n">
        <f aca="false">IF(SQRT($B$5)*$I406+SQRT(1-$B$5)*J406&lt;$C$8,1,0)</f>
        <v>0</v>
      </c>
      <c r="O406" s="108" t="n">
        <f aca="false">IF(SQRT($B$5)*$I406+SQRT(1-$B$5)*K406&lt;$C$9,1,0)</f>
        <v>0</v>
      </c>
      <c r="P406" s="108" t="n">
        <f aca="false">IF(SQRT($B$5)*$I406+SQRT(1-$B$5)*L406&lt;$C$10,1,0)</f>
        <v>0</v>
      </c>
      <c r="Q406" s="108" t="n">
        <f aca="false">IF(SQRT($B$5)*$I406+SQRT(1-$B$5)*M406&lt;$C$11,1,0)</f>
        <v>0</v>
      </c>
      <c r="R406" s="110" t="n">
        <f aca="false">N406*$D$8+O406*$D$9+P406*$D$10+Q406*$D$11</f>
        <v>0</v>
      </c>
      <c r="S406" s="108" t="n">
        <f aca="false">SUM(N406:Q406)</f>
        <v>0</v>
      </c>
    </row>
    <row r="407" customFormat="false" ht="15" hidden="false" customHeight="false" outlineLevel="0" collapsed="false">
      <c r="H407" s="108" t="n">
        <v>399</v>
      </c>
      <c r="I407" s="109" t="n">
        <v>0.2347</v>
      </c>
      <c r="J407" s="109" t="n">
        <v>1.055</v>
      </c>
      <c r="K407" s="109" t="n">
        <v>-0.8718</v>
      </c>
      <c r="L407" s="109" t="n">
        <v>-0.0128</v>
      </c>
      <c r="M407" s="109" t="n">
        <v>0.0459</v>
      </c>
      <c r="N407" s="108" t="n">
        <f aca="false">IF(SQRT($B$5)*$I407+SQRT(1-$B$5)*J407&lt;$C$8,1,0)</f>
        <v>0</v>
      </c>
      <c r="O407" s="108" t="n">
        <f aca="false">IF(SQRT($B$5)*$I407+SQRT(1-$B$5)*K407&lt;$C$9,1,0)</f>
        <v>0</v>
      </c>
      <c r="P407" s="108" t="n">
        <f aca="false">IF(SQRT($B$5)*$I407+SQRT(1-$B$5)*L407&lt;$C$10,1,0)</f>
        <v>0</v>
      </c>
      <c r="Q407" s="108" t="n">
        <f aca="false">IF(SQRT($B$5)*$I407+SQRT(1-$B$5)*M407&lt;$C$11,1,0)</f>
        <v>0</v>
      </c>
      <c r="R407" s="110" t="n">
        <f aca="false">N407*$D$8+O407*$D$9+P407*$D$10+Q407*$D$11</f>
        <v>0</v>
      </c>
      <c r="S407" s="108" t="n">
        <f aca="false">SUM(N407:Q407)</f>
        <v>0</v>
      </c>
    </row>
    <row r="408" customFormat="false" ht="15" hidden="false" customHeight="false" outlineLevel="0" collapsed="false">
      <c r="H408" s="108" t="n">
        <v>400</v>
      </c>
      <c r="I408" s="109" t="n">
        <v>-1.4248</v>
      </c>
      <c r="J408" s="109" t="n">
        <v>1.178</v>
      </c>
      <c r="K408" s="109" t="n">
        <v>1.7011</v>
      </c>
      <c r="L408" s="109" t="n">
        <v>-0.0291</v>
      </c>
      <c r="M408" s="109" t="n">
        <v>-1.8278</v>
      </c>
      <c r="N408" s="108" t="n">
        <f aca="false">IF(SQRT($B$5)*$I408+SQRT(1-$B$5)*J408&lt;$C$8,1,0)</f>
        <v>0</v>
      </c>
      <c r="O408" s="108" t="n">
        <f aca="false">IF(SQRT($B$5)*$I408+SQRT(1-$B$5)*K408&lt;$C$9,1,0)</f>
        <v>0</v>
      </c>
      <c r="P408" s="108" t="n">
        <f aca="false">IF(SQRT($B$5)*$I408+SQRT(1-$B$5)*L408&lt;$C$10,1,0)</f>
        <v>0</v>
      </c>
      <c r="Q408" s="108" t="n">
        <f aca="false">IF(SQRT($B$5)*$I408+SQRT(1-$B$5)*M408&lt;$C$11,1,0)</f>
        <v>1</v>
      </c>
      <c r="R408" s="110" t="n">
        <f aca="false">N408*$D$8+O408*$D$9+P408*$D$10+Q408*$D$11</f>
        <v>17.5</v>
      </c>
      <c r="S408" s="108" t="n">
        <f aca="false">SUM(N408:Q408)</f>
        <v>1</v>
      </c>
    </row>
    <row r="409" customFormat="false" ht="15" hidden="false" customHeight="false" outlineLevel="0" collapsed="false">
      <c r="H409" s="108" t="n">
        <v>401</v>
      </c>
      <c r="I409" s="109" t="n">
        <v>-0.865</v>
      </c>
      <c r="J409" s="109" t="n">
        <v>0.9318</v>
      </c>
      <c r="K409" s="109" t="n">
        <v>-2.1218</v>
      </c>
      <c r="L409" s="109" t="n">
        <v>-2.0887</v>
      </c>
      <c r="M409" s="109" t="n">
        <v>-0.5659</v>
      </c>
      <c r="N409" s="108" t="n">
        <f aca="false">IF(SQRT($B$5)*$I409+SQRT(1-$B$5)*J409&lt;$C$8,1,0)</f>
        <v>0</v>
      </c>
      <c r="O409" s="108" t="n">
        <f aca="false">IF(SQRT($B$5)*$I409+SQRT(1-$B$5)*K409&lt;$C$9,1,0)</f>
        <v>0</v>
      </c>
      <c r="P409" s="108" t="n">
        <f aca="false">IF(SQRT($B$5)*$I409+SQRT(1-$B$5)*L409&lt;$C$10,1,0)</f>
        <v>1</v>
      </c>
      <c r="Q409" s="108" t="n">
        <f aca="false">IF(SQRT($B$5)*$I409+SQRT(1-$B$5)*M409&lt;$C$11,1,0)</f>
        <v>0</v>
      </c>
      <c r="R409" s="110" t="n">
        <f aca="false">N409*$D$8+O409*$D$9+P409*$D$10+Q409*$D$11</f>
        <v>14</v>
      </c>
      <c r="S409" s="108" t="n">
        <f aca="false">SUM(N409:Q409)</f>
        <v>1</v>
      </c>
    </row>
    <row r="410" customFormat="false" ht="15" hidden="false" customHeight="false" outlineLevel="0" collapsed="false">
      <c r="H410" s="108" t="n">
        <v>402</v>
      </c>
      <c r="I410" s="109" t="n">
        <v>0.4361</v>
      </c>
      <c r="J410" s="109" t="n">
        <v>0.806</v>
      </c>
      <c r="K410" s="109" t="n">
        <v>0.9946</v>
      </c>
      <c r="L410" s="109" t="n">
        <v>-2.4799</v>
      </c>
      <c r="M410" s="109" t="n">
        <v>-0.6535</v>
      </c>
      <c r="N410" s="108" t="n">
        <f aca="false">IF(SQRT($B$5)*$I410+SQRT(1-$B$5)*J410&lt;$C$8,1,0)</f>
        <v>0</v>
      </c>
      <c r="O410" s="108" t="n">
        <f aca="false">IF(SQRT($B$5)*$I410+SQRT(1-$B$5)*K410&lt;$C$9,1,0)</f>
        <v>0</v>
      </c>
      <c r="P410" s="108" t="n">
        <f aca="false">IF(SQRT($B$5)*$I410+SQRT(1-$B$5)*L410&lt;$C$10,1,0)</f>
        <v>1</v>
      </c>
      <c r="Q410" s="108" t="n">
        <f aca="false">IF(SQRT($B$5)*$I410+SQRT(1-$B$5)*M410&lt;$C$11,1,0)</f>
        <v>0</v>
      </c>
      <c r="R410" s="110" t="n">
        <f aca="false">N410*$D$8+O410*$D$9+P410*$D$10+Q410*$D$11</f>
        <v>14</v>
      </c>
      <c r="S410" s="108" t="n">
        <f aca="false">SUM(N410:Q410)</f>
        <v>1</v>
      </c>
    </row>
    <row r="411" customFormat="false" ht="15" hidden="false" customHeight="false" outlineLevel="0" collapsed="false">
      <c r="H411" s="108" t="n">
        <v>403</v>
      </c>
      <c r="I411" s="109" t="n">
        <v>-1.0509</v>
      </c>
      <c r="J411" s="109" t="n">
        <v>-1.0628</v>
      </c>
      <c r="K411" s="109" t="n">
        <v>0.7411</v>
      </c>
      <c r="L411" s="109" t="n">
        <v>0.377</v>
      </c>
      <c r="M411" s="109" t="n">
        <v>-0.8111</v>
      </c>
      <c r="N411" s="108" t="n">
        <f aca="false">IF(SQRT($B$5)*$I411+SQRT(1-$B$5)*J411&lt;$C$8,1,0)</f>
        <v>0</v>
      </c>
      <c r="O411" s="108" t="n">
        <f aca="false">IF(SQRT($B$5)*$I411+SQRT(1-$B$5)*K411&lt;$C$9,1,0)</f>
        <v>0</v>
      </c>
      <c r="P411" s="108" t="n">
        <f aca="false">IF(SQRT($B$5)*$I411+SQRT(1-$B$5)*L411&lt;$C$10,1,0)</f>
        <v>0</v>
      </c>
      <c r="Q411" s="108" t="n">
        <f aca="false">IF(SQRT($B$5)*$I411+SQRT(1-$B$5)*M411&lt;$C$11,1,0)</f>
        <v>0</v>
      </c>
      <c r="R411" s="110" t="n">
        <f aca="false">N411*$D$8+O411*$D$9+P411*$D$10+Q411*$D$11</f>
        <v>0</v>
      </c>
      <c r="S411" s="108" t="n">
        <f aca="false">SUM(N411:Q411)</f>
        <v>0</v>
      </c>
    </row>
    <row r="412" customFormat="false" ht="15" hidden="false" customHeight="false" outlineLevel="0" collapsed="false">
      <c r="H412" s="108" t="n">
        <v>404</v>
      </c>
      <c r="I412" s="109" t="n">
        <v>0.1793</v>
      </c>
      <c r="J412" s="109" t="n">
        <v>0.1644</v>
      </c>
      <c r="K412" s="109" t="n">
        <v>1.2526</v>
      </c>
      <c r="L412" s="109" t="n">
        <v>-0.6093</v>
      </c>
      <c r="M412" s="109" t="n">
        <v>0.5969</v>
      </c>
      <c r="N412" s="108" t="n">
        <f aca="false">IF(SQRT($B$5)*$I412+SQRT(1-$B$5)*J412&lt;$C$8,1,0)</f>
        <v>0</v>
      </c>
      <c r="O412" s="108" t="n">
        <f aca="false">IF(SQRT($B$5)*$I412+SQRT(1-$B$5)*K412&lt;$C$9,1,0)</f>
        <v>0</v>
      </c>
      <c r="P412" s="108" t="n">
        <f aca="false">IF(SQRT($B$5)*$I412+SQRT(1-$B$5)*L412&lt;$C$10,1,0)</f>
        <v>0</v>
      </c>
      <c r="Q412" s="108" t="n">
        <f aca="false">IF(SQRT($B$5)*$I412+SQRT(1-$B$5)*M412&lt;$C$11,1,0)</f>
        <v>0</v>
      </c>
      <c r="R412" s="110" t="n">
        <f aca="false">N412*$D$8+O412*$D$9+P412*$D$10+Q412*$D$11</f>
        <v>0</v>
      </c>
      <c r="S412" s="108" t="n">
        <f aca="false">SUM(N412:Q412)</f>
        <v>0</v>
      </c>
    </row>
    <row r="413" customFormat="false" ht="15" hidden="false" customHeight="false" outlineLevel="0" collapsed="false">
      <c r="H413" s="108" t="n">
        <v>405</v>
      </c>
      <c r="I413" s="109" t="n">
        <v>-0.7754</v>
      </c>
      <c r="J413" s="109" t="n">
        <v>0.4101</v>
      </c>
      <c r="K413" s="109" t="n">
        <v>-0.0745</v>
      </c>
      <c r="L413" s="109" t="n">
        <v>0.2331</v>
      </c>
      <c r="M413" s="109" t="n">
        <v>-0.0329</v>
      </c>
      <c r="N413" s="108" t="n">
        <f aca="false">IF(SQRT($B$5)*$I413+SQRT(1-$B$5)*J413&lt;$C$8,1,0)</f>
        <v>0</v>
      </c>
      <c r="O413" s="108" t="n">
        <f aca="false">IF(SQRT($B$5)*$I413+SQRT(1-$B$5)*K413&lt;$C$9,1,0)</f>
        <v>0</v>
      </c>
      <c r="P413" s="108" t="n">
        <f aca="false">IF(SQRT($B$5)*$I413+SQRT(1-$B$5)*L413&lt;$C$10,1,0)</f>
        <v>0</v>
      </c>
      <c r="Q413" s="108" t="n">
        <f aca="false">IF(SQRT($B$5)*$I413+SQRT(1-$B$5)*M413&lt;$C$11,1,0)</f>
        <v>0</v>
      </c>
      <c r="R413" s="110" t="n">
        <f aca="false">N413*$D$8+O413*$D$9+P413*$D$10+Q413*$D$11</f>
        <v>0</v>
      </c>
      <c r="S413" s="108" t="n">
        <f aca="false">SUM(N413:Q413)</f>
        <v>0</v>
      </c>
    </row>
    <row r="414" customFormat="false" ht="15" hidden="false" customHeight="false" outlineLevel="0" collapsed="false">
      <c r="H414" s="108" t="n">
        <v>406</v>
      </c>
      <c r="I414" s="109" t="n">
        <v>1.5098</v>
      </c>
      <c r="J414" s="109" t="n">
        <v>-0.7213</v>
      </c>
      <c r="K414" s="109" t="n">
        <v>-0.9464</v>
      </c>
      <c r="L414" s="109" t="n">
        <v>-0.5606</v>
      </c>
      <c r="M414" s="109" t="n">
        <v>0.4755</v>
      </c>
      <c r="N414" s="108" t="n">
        <f aca="false">IF(SQRT($B$5)*$I414+SQRT(1-$B$5)*J414&lt;$C$8,1,0)</f>
        <v>0</v>
      </c>
      <c r="O414" s="108" t="n">
        <f aca="false">IF(SQRT($B$5)*$I414+SQRT(1-$B$5)*K414&lt;$C$9,1,0)</f>
        <v>0</v>
      </c>
      <c r="P414" s="108" t="n">
        <f aca="false">IF(SQRT($B$5)*$I414+SQRT(1-$B$5)*L414&lt;$C$10,1,0)</f>
        <v>0</v>
      </c>
      <c r="Q414" s="108" t="n">
        <f aca="false">IF(SQRT($B$5)*$I414+SQRT(1-$B$5)*M414&lt;$C$11,1,0)</f>
        <v>0</v>
      </c>
      <c r="R414" s="110" t="n">
        <f aca="false">N414*$D$8+O414*$D$9+P414*$D$10+Q414*$D$11</f>
        <v>0</v>
      </c>
      <c r="S414" s="108" t="n">
        <f aca="false">SUM(N414:Q414)</f>
        <v>0</v>
      </c>
    </row>
    <row r="415" customFormat="false" ht="15" hidden="false" customHeight="false" outlineLevel="0" collapsed="false">
      <c r="H415" s="108" t="n">
        <v>407</v>
      </c>
      <c r="I415" s="109" t="n">
        <v>0.7335</v>
      </c>
      <c r="J415" s="109" t="n">
        <v>-0.0298</v>
      </c>
      <c r="K415" s="109" t="n">
        <v>-0.6367</v>
      </c>
      <c r="L415" s="109" t="n">
        <v>-0.3746</v>
      </c>
      <c r="M415" s="109" t="n">
        <v>-0.6505</v>
      </c>
      <c r="N415" s="108" t="n">
        <f aca="false">IF(SQRT($B$5)*$I415+SQRT(1-$B$5)*J415&lt;$C$8,1,0)</f>
        <v>0</v>
      </c>
      <c r="O415" s="108" t="n">
        <f aca="false">IF(SQRT($B$5)*$I415+SQRT(1-$B$5)*K415&lt;$C$9,1,0)</f>
        <v>0</v>
      </c>
      <c r="P415" s="108" t="n">
        <f aca="false">IF(SQRT($B$5)*$I415+SQRT(1-$B$5)*L415&lt;$C$10,1,0)</f>
        <v>0</v>
      </c>
      <c r="Q415" s="108" t="n">
        <f aca="false">IF(SQRT($B$5)*$I415+SQRT(1-$B$5)*M415&lt;$C$11,1,0)</f>
        <v>0</v>
      </c>
      <c r="R415" s="110" t="n">
        <f aca="false">N415*$D$8+O415*$D$9+P415*$D$10+Q415*$D$11</f>
        <v>0</v>
      </c>
      <c r="S415" s="108" t="n">
        <f aca="false">SUM(N415:Q415)</f>
        <v>0</v>
      </c>
    </row>
    <row r="416" customFormat="false" ht="15" hidden="false" customHeight="false" outlineLevel="0" collapsed="false">
      <c r="H416" s="108" t="n">
        <v>408</v>
      </c>
      <c r="I416" s="109" t="n">
        <v>0.5402</v>
      </c>
      <c r="J416" s="109" t="n">
        <v>0.0309</v>
      </c>
      <c r="K416" s="109" t="n">
        <v>0.2769</v>
      </c>
      <c r="L416" s="109" t="n">
        <v>0.1127</v>
      </c>
      <c r="M416" s="109" t="n">
        <v>0.125</v>
      </c>
      <c r="N416" s="108" t="n">
        <f aca="false">IF(SQRT($B$5)*$I416+SQRT(1-$B$5)*J416&lt;$C$8,1,0)</f>
        <v>0</v>
      </c>
      <c r="O416" s="108" t="n">
        <f aca="false">IF(SQRT($B$5)*$I416+SQRT(1-$B$5)*K416&lt;$C$9,1,0)</f>
        <v>0</v>
      </c>
      <c r="P416" s="108" t="n">
        <f aca="false">IF(SQRT($B$5)*$I416+SQRT(1-$B$5)*L416&lt;$C$10,1,0)</f>
        <v>0</v>
      </c>
      <c r="Q416" s="108" t="n">
        <f aca="false">IF(SQRT($B$5)*$I416+SQRT(1-$B$5)*M416&lt;$C$11,1,0)</f>
        <v>0</v>
      </c>
      <c r="R416" s="110" t="n">
        <f aca="false">N416*$D$8+O416*$D$9+P416*$D$10+Q416*$D$11</f>
        <v>0</v>
      </c>
      <c r="S416" s="108" t="n">
        <f aca="false">SUM(N416:Q416)</f>
        <v>0</v>
      </c>
    </row>
    <row r="417" customFormat="false" ht="15" hidden="false" customHeight="false" outlineLevel="0" collapsed="false">
      <c r="H417" s="108" t="n">
        <v>409</v>
      </c>
      <c r="I417" s="109" t="n">
        <v>1.1899</v>
      </c>
      <c r="J417" s="109" t="n">
        <v>-0.4269</v>
      </c>
      <c r="K417" s="109" t="n">
        <v>0.4664</v>
      </c>
      <c r="L417" s="109" t="n">
        <v>0.5002</v>
      </c>
      <c r="M417" s="109" t="n">
        <v>-0.6709</v>
      </c>
      <c r="N417" s="108" t="n">
        <f aca="false">IF(SQRT($B$5)*$I417+SQRT(1-$B$5)*J417&lt;$C$8,1,0)</f>
        <v>0</v>
      </c>
      <c r="O417" s="108" t="n">
        <f aca="false">IF(SQRT($B$5)*$I417+SQRT(1-$B$5)*K417&lt;$C$9,1,0)</f>
        <v>0</v>
      </c>
      <c r="P417" s="108" t="n">
        <f aca="false">IF(SQRT($B$5)*$I417+SQRT(1-$B$5)*L417&lt;$C$10,1,0)</f>
        <v>0</v>
      </c>
      <c r="Q417" s="108" t="n">
        <f aca="false">IF(SQRT($B$5)*$I417+SQRT(1-$B$5)*M417&lt;$C$11,1,0)</f>
        <v>0</v>
      </c>
      <c r="R417" s="110" t="n">
        <f aca="false">N417*$D$8+O417*$D$9+P417*$D$10+Q417*$D$11</f>
        <v>0</v>
      </c>
      <c r="S417" s="108" t="n">
        <f aca="false">SUM(N417:Q417)</f>
        <v>0</v>
      </c>
    </row>
    <row r="418" customFormat="false" ht="15" hidden="false" customHeight="false" outlineLevel="0" collapsed="false">
      <c r="H418" s="108" t="n">
        <v>410</v>
      </c>
      <c r="I418" s="109" t="n">
        <v>1.6556</v>
      </c>
      <c r="J418" s="109" t="n">
        <v>0.2638</v>
      </c>
      <c r="K418" s="109" t="n">
        <v>-1.0845</v>
      </c>
      <c r="L418" s="109" t="n">
        <v>0.9758</v>
      </c>
      <c r="M418" s="109" t="n">
        <v>0.5836</v>
      </c>
      <c r="N418" s="108" t="n">
        <f aca="false">IF(SQRT($B$5)*$I418+SQRT(1-$B$5)*J418&lt;$C$8,1,0)</f>
        <v>0</v>
      </c>
      <c r="O418" s="108" t="n">
        <f aca="false">IF(SQRT($B$5)*$I418+SQRT(1-$B$5)*K418&lt;$C$9,1,0)</f>
        <v>0</v>
      </c>
      <c r="P418" s="108" t="n">
        <f aca="false">IF(SQRT($B$5)*$I418+SQRT(1-$B$5)*L418&lt;$C$10,1,0)</f>
        <v>0</v>
      </c>
      <c r="Q418" s="108" t="n">
        <f aca="false">IF(SQRT($B$5)*$I418+SQRT(1-$B$5)*M418&lt;$C$11,1,0)</f>
        <v>0</v>
      </c>
      <c r="R418" s="110" t="n">
        <f aca="false">N418*$D$8+O418*$D$9+P418*$D$10+Q418*$D$11</f>
        <v>0</v>
      </c>
      <c r="S418" s="108" t="n">
        <f aca="false">SUM(N418:Q418)</f>
        <v>0</v>
      </c>
    </row>
    <row r="419" customFormat="false" ht="15" hidden="false" customHeight="false" outlineLevel="0" collapsed="false">
      <c r="H419" s="108" t="n">
        <v>411</v>
      </c>
      <c r="I419" s="109" t="n">
        <v>0.7211</v>
      </c>
      <c r="J419" s="109" t="n">
        <v>-0.1779</v>
      </c>
      <c r="K419" s="109" t="n">
        <v>-0.3269</v>
      </c>
      <c r="L419" s="109" t="n">
        <v>0.1722</v>
      </c>
      <c r="M419" s="109" t="n">
        <v>-1.315</v>
      </c>
      <c r="N419" s="108" t="n">
        <f aca="false">IF(SQRT($B$5)*$I419+SQRT(1-$B$5)*J419&lt;$C$8,1,0)</f>
        <v>0</v>
      </c>
      <c r="O419" s="108" t="n">
        <f aca="false">IF(SQRT($B$5)*$I419+SQRT(1-$B$5)*K419&lt;$C$9,1,0)</f>
        <v>0</v>
      </c>
      <c r="P419" s="108" t="n">
        <f aca="false">IF(SQRT($B$5)*$I419+SQRT(1-$B$5)*L419&lt;$C$10,1,0)</f>
        <v>0</v>
      </c>
      <c r="Q419" s="108" t="n">
        <f aca="false">IF(SQRT($B$5)*$I419+SQRT(1-$B$5)*M419&lt;$C$11,1,0)</f>
        <v>0</v>
      </c>
      <c r="R419" s="110" t="n">
        <f aca="false">N419*$D$8+O419*$D$9+P419*$D$10+Q419*$D$11</f>
        <v>0</v>
      </c>
      <c r="S419" s="108" t="n">
        <f aca="false">SUM(N419:Q419)</f>
        <v>0</v>
      </c>
    </row>
    <row r="420" customFormat="false" ht="15" hidden="false" customHeight="false" outlineLevel="0" collapsed="false">
      <c r="H420" s="108" t="n">
        <v>412</v>
      </c>
      <c r="I420" s="109" t="n">
        <v>0.1805</v>
      </c>
      <c r="J420" s="109" t="n">
        <v>0.086</v>
      </c>
      <c r="K420" s="109" t="n">
        <v>0.8919</v>
      </c>
      <c r="L420" s="109" t="n">
        <v>-0.1943</v>
      </c>
      <c r="M420" s="109" t="n">
        <v>0.6044</v>
      </c>
      <c r="N420" s="108" t="n">
        <f aca="false">IF(SQRT($B$5)*$I420+SQRT(1-$B$5)*J420&lt;$C$8,1,0)</f>
        <v>0</v>
      </c>
      <c r="O420" s="108" t="n">
        <f aca="false">IF(SQRT($B$5)*$I420+SQRT(1-$B$5)*K420&lt;$C$9,1,0)</f>
        <v>0</v>
      </c>
      <c r="P420" s="108" t="n">
        <f aca="false">IF(SQRT($B$5)*$I420+SQRT(1-$B$5)*L420&lt;$C$10,1,0)</f>
        <v>0</v>
      </c>
      <c r="Q420" s="108" t="n">
        <f aca="false">IF(SQRT($B$5)*$I420+SQRT(1-$B$5)*M420&lt;$C$11,1,0)</f>
        <v>0</v>
      </c>
      <c r="R420" s="110" t="n">
        <f aca="false">N420*$D$8+O420*$D$9+P420*$D$10+Q420*$D$11</f>
        <v>0</v>
      </c>
      <c r="S420" s="108" t="n">
        <f aca="false">SUM(N420:Q420)</f>
        <v>0</v>
      </c>
    </row>
    <row r="421" customFormat="false" ht="15" hidden="false" customHeight="false" outlineLevel="0" collapsed="false">
      <c r="H421" s="108" t="n">
        <v>413</v>
      </c>
      <c r="I421" s="109" t="n">
        <v>-1.3809</v>
      </c>
      <c r="J421" s="109" t="n">
        <v>-0.7384</v>
      </c>
      <c r="K421" s="109" t="n">
        <v>0.7713</v>
      </c>
      <c r="L421" s="109" t="n">
        <v>1.4352</v>
      </c>
      <c r="M421" s="109" t="n">
        <v>0.8792</v>
      </c>
      <c r="N421" s="108" t="n">
        <f aca="false">IF(SQRT($B$5)*$I421+SQRT(1-$B$5)*J421&lt;$C$8,1,0)</f>
        <v>0</v>
      </c>
      <c r="O421" s="108" t="n">
        <f aca="false">IF(SQRT($B$5)*$I421+SQRT(1-$B$5)*K421&lt;$C$9,1,0)</f>
        <v>0</v>
      </c>
      <c r="P421" s="108" t="n">
        <f aca="false">IF(SQRT($B$5)*$I421+SQRT(1-$B$5)*L421&lt;$C$10,1,0)</f>
        <v>0</v>
      </c>
      <c r="Q421" s="108" t="n">
        <f aca="false">IF(SQRT($B$5)*$I421+SQRT(1-$B$5)*M421&lt;$C$11,1,0)</f>
        <v>0</v>
      </c>
      <c r="R421" s="110" t="n">
        <f aca="false">N421*$D$8+O421*$D$9+P421*$D$10+Q421*$D$11</f>
        <v>0</v>
      </c>
      <c r="S421" s="108" t="n">
        <f aca="false">SUM(N421:Q421)</f>
        <v>0</v>
      </c>
    </row>
    <row r="422" customFormat="false" ht="15" hidden="false" customHeight="false" outlineLevel="0" collapsed="false">
      <c r="H422" s="108" t="n">
        <v>414</v>
      </c>
      <c r="I422" s="109" t="n">
        <v>-1.46</v>
      </c>
      <c r="J422" s="109" t="n">
        <v>-1.0093</v>
      </c>
      <c r="K422" s="109" t="n">
        <v>-0.6005</v>
      </c>
      <c r="L422" s="109" t="n">
        <v>1.2128</v>
      </c>
      <c r="M422" s="109" t="n">
        <v>-0.5944</v>
      </c>
      <c r="N422" s="108" t="n">
        <f aca="false">IF(SQRT($B$5)*$I422+SQRT(1-$B$5)*J422&lt;$C$8,1,0)</f>
        <v>0</v>
      </c>
      <c r="O422" s="108" t="n">
        <f aca="false">IF(SQRT($B$5)*$I422+SQRT(1-$B$5)*K422&lt;$C$9,1,0)</f>
        <v>0</v>
      </c>
      <c r="P422" s="108" t="n">
        <f aca="false">IF(SQRT($B$5)*$I422+SQRT(1-$B$5)*L422&lt;$C$10,1,0)</f>
        <v>0</v>
      </c>
      <c r="Q422" s="108" t="n">
        <f aca="false">IF(SQRT($B$5)*$I422+SQRT(1-$B$5)*M422&lt;$C$11,1,0)</f>
        <v>0</v>
      </c>
      <c r="R422" s="110" t="n">
        <f aca="false">N422*$D$8+O422*$D$9+P422*$D$10+Q422*$D$11</f>
        <v>0</v>
      </c>
      <c r="S422" s="108" t="n">
        <f aca="false">SUM(N422:Q422)</f>
        <v>0</v>
      </c>
    </row>
    <row r="423" customFormat="false" ht="15" hidden="false" customHeight="false" outlineLevel="0" collapsed="false">
      <c r="H423" s="108" t="n">
        <v>415</v>
      </c>
      <c r="I423" s="109" t="n">
        <v>0.2293</v>
      </c>
      <c r="J423" s="109" t="n">
        <v>0.453</v>
      </c>
      <c r="K423" s="109" t="n">
        <v>0.4494</v>
      </c>
      <c r="L423" s="109" t="n">
        <v>-0.1421</v>
      </c>
      <c r="M423" s="109" t="n">
        <v>0.3218</v>
      </c>
      <c r="N423" s="108" t="n">
        <f aca="false">IF(SQRT($B$5)*$I423+SQRT(1-$B$5)*J423&lt;$C$8,1,0)</f>
        <v>0</v>
      </c>
      <c r="O423" s="108" t="n">
        <f aca="false">IF(SQRT($B$5)*$I423+SQRT(1-$B$5)*K423&lt;$C$9,1,0)</f>
        <v>0</v>
      </c>
      <c r="P423" s="108" t="n">
        <f aca="false">IF(SQRT($B$5)*$I423+SQRT(1-$B$5)*L423&lt;$C$10,1,0)</f>
        <v>0</v>
      </c>
      <c r="Q423" s="108" t="n">
        <f aca="false">IF(SQRT($B$5)*$I423+SQRT(1-$B$5)*M423&lt;$C$11,1,0)</f>
        <v>0</v>
      </c>
      <c r="R423" s="110" t="n">
        <f aca="false">N423*$D$8+O423*$D$9+P423*$D$10+Q423*$D$11</f>
        <v>0</v>
      </c>
      <c r="S423" s="108" t="n">
        <f aca="false">SUM(N423:Q423)</f>
        <v>0</v>
      </c>
    </row>
    <row r="424" customFormat="false" ht="15" hidden="false" customHeight="false" outlineLevel="0" collapsed="false">
      <c r="H424" s="108" t="n">
        <v>416</v>
      </c>
      <c r="I424" s="109" t="n">
        <v>0.83</v>
      </c>
      <c r="J424" s="109" t="n">
        <v>0.1634</v>
      </c>
      <c r="K424" s="109" t="n">
        <v>-0.0439</v>
      </c>
      <c r="L424" s="109" t="n">
        <v>0.7742</v>
      </c>
      <c r="M424" s="109" t="n">
        <v>1.487</v>
      </c>
      <c r="N424" s="108" t="n">
        <f aca="false">IF(SQRT($B$5)*$I424+SQRT(1-$B$5)*J424&lt;$C$8,1,0)</f>
        <v>0</v>
      </c>
      <c r="O424" s="108" t="n">
        <f aca="false">IF(SQRT($B$5)*$I424+SQRT(1-$B$5)*K424&lt;$C$9,1,0)</f>
        <v>0</v>
      </c>
      <c r="P424" s="108" t="n">
        <f aca="false">IF(SQRT($B$5)*$I424+SQRT(1-$B$5)*L424&lt;$C$10,1,0)</f>
        <v>0</v>
      </c>
      <c r="Q424" s="108" t="n">
        <f aca="false">IF(SQRT($B$5)*$I424+SQRT(1-$B$5)*M424&lt;$C$11,1,0)</f>
        <v>0</v>
      </c>
      <c r="R424" s="110" t="n">
        <f aca="false">N424*$D$8+O424*$D$9+P424*$D$10+Q424*$D$11</f>
        <v>0</v>
      </c>
      <c r="S424" s="108" t="n">
        <f aca="false">SUM(N424:Q424)</f>
        <v>0</v>
      </c>
    </row>
    <row r="425" customFormat="false" ht="15" hidden="false" customHeight="false" outlineLevel="0" collapsed="false">
      <c r="H425" s="108" t="n">
        <v>417</v>
      </c>
      <c r="I425" s="109" t="n">
        <v>2.4217</v>
      </c>
      <c r="J425" s="109" t="n">
        <v>-1.1016</v>
      </c>
      <c r="K425" s="109" t="n">
        <v>0.2805</v>
      </c>
      <c r="L425" s="109" t="n">
        <v>0.1152</v>
      </c>
      <c r="M425" s="109" t="n">
        <v>-1.0621</v>
      </c>
      <c r="N425" s="108" t="n">
        <f aca="false">IF(SQRT($B$5)*$I425+SQRT(1-$B$5)*J425&lt;$C$8,1,0)</f>
        <v>0</v>
      </c>
      <c r="O425" s="108" t="n">
        <f aca="false">IF(SQRT($B$5)*$I425+SQRT(1-$B$5)*K425&lt;$C$9,1,0)</f>
        <v>0</v>
      </c>
      <c r="P425" s="108" t="n">
        <f aca="false">IF(SQRT($B$5)*$I425+SQRT(1-$B$5)*L425&lt;$C$10,1,0)</f>
        <v>0</v>
      </c>
      <c r="Q425" s="108" t="n">
        <f aca="false">IF(SQRT($B$5)*$I425+SQRT(1-$B$5)*M425&lt;$C$11,1,0)</f>
        <v>0</v>
      </c>
      <c r="R425" s="110" t="n">
        <f aca="false">N425*$D$8+O425*$D$9+P425*$D$10+Q425*$D$11</f>
        <v>0</v>
      </c>
      <c r="S425" s="108" t="n">
        <f aca="false">SUM(N425:Q425)</f>
        <v>0</v>
      </c>
    </row>
    <row r="426" customFormat="false" ht="15" hidden="false" customHeight="false" outlineLevel="0" collapsed="false">
      <c r="H426" s="108" t="n">
        <v>418</v>
      </c>
      <c r="I426" s="109" t="n">
        <v>-0.2679</v>
      </c>
      <c r="J426" s="109" t="n">
        <v>-0.6556</v>
      </c>
      <c r="K426" s="109" t="n">
        <v>-0.9517</v>
      </c>
      <c r="L426" s="109" t="n">
        <v>-0.5908</v>
      </c>
      <c r="M426" s="109" t="n">
        <v>0.621</v>
      </c>
      <c r="N426" s="108" t="n">
        <f aca="false">IF(SQRT($B$5)*$I426+SQRT(1-$B$5)*J426&lt;$C$8,1,0)</f>
        <v>0</v>
      </c>
      <c r="O426" s="108" t="n">
        <f aca="false">IF(SQRT($B$5)*$I426+SQRT(1-$B$5)*K426&lt;$C$9,1,0)</f>
        <v>0</v>
      </c>
      <c r="P426" s="108" t="n">
        <f aca="false">IF(SQRT($B$5)*$I426+SQRT(1-$B$5)*L426&lt;$C$10,1,0)</f>
        <v>0</v>
      </c>
      <c r="Q426" s="108" t="n">
        <f aca="false">IF(SQRT($B$5)*$I426+SQRT(1-$B$5)*M426&lt;$C$11,1,0)</f>
        <v>0</v>
      </c>
      <c r="R426" s="110" t="n">
        <f aca="false">N426*$D$8+O426*$D$9+P426*$D$10+Q426*$D$11</f>
        <v>0</v>
      </c>
      <c r="S426" s="108" t="n">
        <f aca="false">SUM(N426:Q426)</f>
        <v>0</v>
      </c>
    </row>
    <row r="427" customFormat="false" ht="15" hidden="false" customHeight="false" outlineLevel="0" collapsed="false">
      <c r="H427" s="108" t="n">
        <v>419</v>
      </c>
      <c r="I427" s="109" t="n">
        <v>-1.0059</v>
      </c>
      <c r="J427" s="109" t="n">
        <v>-0.5165</v>
      </c>
      <c r="K427" s="109" t="n">
        <v>-0.1343</v>
      </c>
      <c r="L427" s="109" t="n">
        <v>-0.9778</v>
      </c>
      <c r="M427" s="109" t="n">
        <v>-1.2104</v>
      </c>
      <c r="N427" s="108" t="n">
        <f aca="false">IF(SQRT($B$5)*$I427+SQRT(1-$B$5)*J427&lt;$C$8,1,0)</f>
        <v>0</v>
      </c>
      <c r="O427" s="108" t="n">
        <f aca="false">IF(SQRT($B$5)*$I427+SQRT(1-$B$5)*K427&lt;$C$9,1,0)</f>
        <v>0</v>
      </c>
      <c r="P427" s="108" t="n">
        <f aca="false">IF(SQRT($B$5)*$I427+SQRT(1-$B$5)*L427&lt;$C$10,1,0)</f>
        <v>0</v>
      </c>
      <c r="Q427" s="108" t="n">
        <f aca="false">IF(SQRT($B$5)*$I427+SQRT(1-$B$5)*M427&lt;$C$11,1,0)</f>
        <v>0</v>
      </c>
      <c r="R427" s="110" t="n">
        <f aca="false">N427*$D$8+O427*$D$9+P427*$D$10+Q427*$D$11</f>
        <v>0</v>
      </c>
      <c r="S427" s="108" t="n">
        <f aca="false">SUM(N427:Q427)</f>
        <v>0</v>
      </c>
    </row>
    <row r="428" customFormat="false" ht="15" hidden="false" customHeight="false" outlineLevel="0" collapsed="false">
      <c r="H428" s="108" t="n">
        <v>420</v>
      </c>
      <c r="I428" s="109" t="n">
        <v>-1.5698</v>
      </c>
      <c r="J428" s="109" t="n">
        <v>-0.7513</v>
      </c>
      <c r="K428" s="109" t="n">
        <v>1.3515</v>
      </c>
      <c r="L428" s="109" t="n">
        <v>-1.681</v>
      </c>
      <c r="M428" s="109" t="n">
        <v>0.8017</v>
      </c>
      <c r="N428" s="108" t="n">
        <f aca="false">IF(SQRT($B$5)*$I428+SQRT(1-$B$5)*J428&lt;$C$8,1,0)</f>
        <v>0</v>
      </c>
      <c r="O428" s="108" t="n">
        <f aca="false">IF(SQRT($B$5)*$I428+SQRT(1-$B$5)*K428&lt;$C$9,1,0)</f>
        <v>0</v>
      </c>
      <c r="P428" s="108" t="n">
        <f aca="false">IF(SQRT($B$5)*$I428+SQRT(1-$B$5)*L428&lt;$C$10,1,0)</f>
        <v>1</v>
      </c>
      <c r="Q428" s="108" t="n">
        <f aca="false">IF(SQRT($B$5)*$I428+SQRT(1-$B$5)*M428&lt;$C$11,1,0)</f>
        <v>0</v>
      </c>
      <c r="R428" s="110" t="n">
        <f aca="false">N428*$D$8+O428*$D$9+P428*$D$10+Q428*$D$11</f>
        <v>14</v>
      </c>
      <c r="S428" s="108" t="n">
        <f aca="false">SUM(N428:Q428)</f>
        <v>1</v>
      </c>
    </row>
    <row r="429" customFormat="false" ht="15" hidden="false" customHeight="false" outlineLevel="0" collapsed="false">
      <c r="H429" s="108" t="n">
        <v>421</v>
      </c>
      <c r="I429" s="109" t="n">
        <v>-0.9267</v>
      </c>
      <c r="J429" s="109" t="n">
        <v>-0.9504</v>
      </c>
      <c r="K429" s="109" t="n">
        <v>0.7261</v>
      </c>
      <c r="L429" s="109" t="n">
        <v>0.512</v>
      </c>
      <c r="M429" s="109" t="n">
        <v>0.5951</v>
      </c>
      <c r="N429" s="108" t="n">
        <f aca="false">IF(SQRT($B$5)*$I429+SQRT(1-$B$5)*J429&lt;$C$8,1,0)</f>
        <v>0</v>
      </c>
      <c r="O429" s="108" t="n">
        <f aca="false">IF(SQRT($B$5)*$I429+SQRT(1-$B$5)*K429&lt;$C$9,1,0)</f>
        <v>0</v>
      </c>
      <c r="P429" s="108" t="n">
        <f aca="false">IF(SQRT($B$5)*$I429+SQRT(1-$B$5)*L429&lt;$C$10,1,0)</f>
        <v>0</v>
      </c>
      <c r="Q429" s="108" t="n">
        <f aca="false">IF(SQRT($B$5)*$I429+SQRT(1-$B$5)*M429&lt;$C$11,1,0)</f>
        <v>0</v>
      </c>
      <c r="R429" s="110" t="n">
        <f aca="false">N429*$D$8+O429*$D$9+P429*$D$10+Q429*$D$11</f>
        <v>0</v>
      </c>
      <c r="S429" s="108" t="n">
        <f aca="false">SUM(N429:Q429)</f>
        <v>0</v>
      </c>
    </row>
    <row r="430" customFormat="false" ht="15" hidden="false" customHeight="false" outlineLevel="0" collapsed="false">
      <c r="H430" s="108" t="n">
        <v>422</v>
      </c>
      <c r="I430" s="109" t="n">
        <v>-0.0389</v>
      </c>
      <c r="J430" s="109" t="n">
        <v>0.81</v>
      </c>
      <c r="K430" s="109" t="n">
        <v>-0.6468</v>
      </c>
      <c r="L430" s="109" t="n">
        <v>0.3069</v>
      </c>
      <c r="M430" s="109" t="n">
        <v>0.9118</v>
      </c>
      <c r="N430" s="108" t="n">
        <f aca="false">IF(SQRT($B$5)*$I430+SQRT(1-$B$5)*J430&lt;$C$8,1,0)</f>
        <v>0</v>
      </c>
      <c r="O430" s="108" t="n">
        <f aca="false">IF(SQRT($B$5)*$I430+SQRT(1-$B$5)*K430&lt;$C$9,1,0)</f>
        <v>0</v>
      </c>
      <c r="P430" s="108" t="n">
        <f aca="false">IF(SQRT($B$5)*$I430+SQRT(1-$B$5)*L430&lt;$C$10,1,0)</f>
        <v>0</v>
      </c>
      <c r="Q430" s="108" t="n">
        <f aca="false">IF(SQRT($B$5)*$I430+SQRT(1-$B$5)*M430&lt;$C$11,1,0)</f>
        <v>0</v>
      </c>
      <c r="R430" s="110" t="n">
        <f aca="false">N430*$D$8+O430*$D$9+P430*$D$10+Q430*$D$11</f>
        <v>0</v>
      </c>
      <c r="S430" s="108" t="n">
        <f aca="false">SUM(N430:Q430)</f>
        <v>0</v>
      </c>
    </row>
    <row r="431" customFormat="false" ht="15" hidden="false" customHeight="false" outlineLevel="0" collapsed="false">
      <c r="H431" s="108" t="n">
        <v>423</v>
      </c>
      <c r="I431" s="109" t="n">
        <v>-0.0759</v>
      </c>
      <c r="J431" s="109" t="n">
        <v>-0.8706</v>
      </c>
      <c r="K431" s="109" t="n">
        <v>1.6007</v>
      </c>
      <c r="L431" s="109" t="n">
        <v>-0.249</v>
      </c>
      <c r="M431" s="109" t="n">
        <v>-0.9869</v>
      </c>
      <c r="N431" s="108" t="n">
        <f aca="false">IF(SQRT($B$5)*$I431+SQRT(1-$B$5)*J431&lt;$C$8,1,0)</f>
        <v>0</v>
      </c>
      <c r="O431" s="108" t="n">
        <f aca="false">IF(SQRT($B$5)*$I431+SQRT(1-$B$5)*K431&lt;$C$9,1,0)</f>
        <v>0</v>
      </c>
      <c r="P431" s="108" t="n">
        <f aca="false">IF(SQRT($B$5)*$I431+SQRT(1-$B$5)*L431&lt;$C$10,1,0)</f>
        <v>0</v>
      </c>
      <c r="Q431" s="108" t="n">
        <f aca="false">IF(SQRT($B$5)*$I431+SQRT(1-$B$5)*M431&lt;$C$11,1,0)</f>
        <v>0</v>
      </c>
      <c r="R431" s="110" t="n">
        <f aca="false">N431*$D$8+O431*$D$9+P431*$D$10+Q431*$D$11</f>
        <v>0</v>
      </c>
      <c r="S431" s="108" t="n">
        <f aca="false">SUM(N431:Q431)</f>
        <v>0</v>
      </c>
    </row>
    <row r="432" customFormat="false" ht="15" hidden="false" customHeight="false" outlineLevel="0" collapsed="false">
      <c r="H432" s="108" t="n">
        <v>424</v>
      </c>
      <c r="I432" s="109" t="n">
        <v>0.5866</v>
      </c>
      <c r="J432" s="109" t="n">
        <v>1.2159</v>
      </c>
      <c r="K432" s="109" t="n">
        <v>0.5305</v>
      </c>
      <c r="L432" s="109" t="n">
        <v>-1.1937</v>
      </c>
      <c r="M432" s="109" t="n">
        <v>0.0374</v>
      </c>
      <c r="N432" s="108" t="n">
        <f aca="false">IF(SQRT($B$5)*$I432+SQRT(1-$B$5)*J432&lt;$C$8,1,0)</f>
        <v>0</v>
      </c>
      <c r="O432" s="108" t="n">
        <f aca="false">IF(SQRT($B$5)*$I432+SQRT(1-$B$5)*K432&lt;$C$9,1,0)</f>
        <v>0</v>
      </c>
      <c r="P432" s="108" t="n">
        <f aca="false">IF(SQRT($B$5)*$I432+SQRT(1-$B$5)*L432&lt;$C$10,1,0)</f>
        <v>0</v>
      </c>
      <c r="Q432" s="108" t="n">
        <f aca="false">IF(SQRT($B$5)*$I432+SQRT(1-$B$5)*M432&lt;$C$11,1,0)</f>
        <v>0</v>
      </c>
      <c r="R432" s="110" t="n">
        <f aca="false">N432*$D$8+O432*$D$9+P432*$D$10+Q432*$D$11</f>
        <v>0</v>
      </c>
      <c r="S432" s="108" t="n">
        <f aca="false">SUM(N432:Q432)</f>
        <v>0</v>
      </c>
    </row>
    <row r="433" customFormat="false" ht="15" hidden="false" customHeight="false" outlineLevel="0" collapsed="false">
      <c r="H433" s="108" t="n">
        <v>425</v>
      </c>
      <c r="I433" s="109" t="n">
        <v>0.2837</v>
      </c>
      <c r="J433" s="109" t="n">
        <v>0.6005</v>
      </c>
      <c r="K433" s="109" t="n">
        <v>-1.4132</v>
      </c>
      <c r="L433" s="109" t="n">
        <v>-1.2624</v>
      </c>
      <c r="M433" s="109" t="n">
        <v>0.1713</v>
      </c>
      <c r="N433" s="108" t="n">
        <f aca="false">IF(SQRT($B$5)*$I433+SQRT(1-$B$5)*J433&lt;$C$8,1,0)</f>
        <v>0</v>
      </c>
      <c r="O433" s="108" t="n">
        <f aca="false">IF(SQRT($B$5)*$I433+SQRT(1-$B$5)*K433&lt;$C$9,1,0)</f>
        <v>0</v>
      </c>
      <c r="P433" s="108" t="n">
        <f aca="false">IF(SQRT($B$5)*$I433+SQRT(1-$B$5)*L433&lt;$C$10,1,0)</f>
        <v>0</v>
      </c>
      <c r="Q433" s="108" t="n">
        <f aca="false">IF(SQRT($B$5)*$I433+SQRT(1-$B$5)*M433&lt;$C$11,1,0)</f>
        <v>0</v>
      </c>
      <c r="R433" s="110" t="n">
        <f aca="false">N433*$D$8+O433*$D$9+P433*$D$10+Q433*$D$11</f>
        <v>0</v>
      </c>
      <c r="S433" s="108" t="n">
        <f aca="false">SUM(N433:Q433)</f>
        <v>0</v>
      </c>
    </row>
    <row r="434" customFormat="false" ht="15" hidden="false" customHeight="false" outlineLevel="0" collapsed="false">
      <c r="H434" s="108" t="n">
        <v>426</v>
      </c>
      <c r="I434" s="109" t="n">
        <v>-0.0058</v>
      </c>
      <c r="J434" s="109" t="n">
        <v>0.428</v>
      </c>
      <c r="K434" s="109" t="n">
        <v>1.1213</v>
      </c>
      <c r="L434" s="109" t="n">
        <v>-1.3527</v>
      </c>
      <c r="M434" s="109" t="n">
        <v>-1.1325</v>
      </c>
      <c r="N434" s="108" t="n">
        <f aca="false">IF(SQRT($B$5)*$I434+SQRT(1-$B$5)*J434&lt;$C$8,1,0)</f>
        <v>0</v>
      </c>
      <c r="O434" s="108" t="n">
        <f aca="false">IF(SQRT($B$5)*$I434+SQRT(1-$B$5)*K434&lt;$C$9,1,0)</f>
        <v>0</v>
      </c>
      <c r="P434" s="108" t="n">
        <f aca="false">IF(SQRT($B$5)*$I434+SQRT(1-$B$5)*L434&lt;$C$10,1,0)</f>
        <v>0</v>
      </c>
      <c r="Q434" s="108" t="n">
        <f aca="false">IF(SQRT($B$5)*$I434+SQRT(1-$B$5)*M434&lt;$C$11,1,0)</f>
        <v>0</v>
      </c>
      <c r="R434" s="110" t="n">
        <f aca="false">N434*$D$8+O434*$D$9+P434*$D$10+Q434*$D$11</f>
        <v>0</v>
      </c>
      <c r="S434" s="108" t="n">
        <f aca="false">SUM(N434:Q434)</f>
        <v>0</v>
      </c>
    </row>
    <row r="435" customFormat="false" ht="15" hidden="false" customHeight="false" outlineLevel="0" collapsed="false">
      <c r="H435" s="108" t="n">
        <v>427</v>
      </c>
      <c r="I435" s="109" t="n">
        <v>-0.5967</v>
      </c>
      <c r="J435" s="109" t="n">
        <v>1.4624</v>
      </c>
      <c r="K435" s="109" t="n">
        <v>-0.226</v>
      </c>
      <c r="L435" s="109" t="n">
        <v>0.9283</v>
      </c>
      <c r="M435" s="109" t="n">
        <v>-2.3587</v>
      </c>
      <c r="N435" s="108" t="n">
        <f aca="false">IF(SQRT($B$5)*$I435+SQRT(1-$B$5)*J435&lt;$C$8,1,0)</f>
        <v>0</v>
      </c>
      <c r="O435" s="108" t="n">
        <f aca="false">IF(SQRT($B$5)*$I435+SQRT(1-$B$5)*K435&lt;$C$9,1,0)</f>
        <v>0</v>
      </c>
      <c r="P435" s="108" t="n">
        <f aca="false">IF(SQRT($B$5)*$I435+SQRT(1-$B$5)*L435&lt;$C$10,1,0)</f>
        <v>0</v>
      </c>
      <c r="Q435" s="108" t="n">
        <f aca="false">IF(SQRT($B$5)*$I435+SQRT(1-$B$5)*M435&lt;$C$11,1,0)</f>
        <v>1</v>
      </c>
      <c r="R435" s="110" t="n">
        <f aca="false">N435*$D$8+O435*$D$9+P435*$D$10+Q435*$D$11</f>
        <v>17.5</v>
      </c>
      <c r="S435" s="108" t="n">
        <f aca="false">SUM(N435:Q435)</f>
        <v>1</v>
      </c>
    </row>
    <row r="436" customFormat="false" ht="15" hidden="false" customHeight="false" outlineLevel="0" collapsed="false">
      <c r="H436" s="108" t="n">
        <v>428</v>
      </c>
      <c r="I436" s="109" t="n">
        <v>0.1924</v>
      </c>
      <c r="J436" s="109" t="n">
        <v>0.8818</v>
      </c>
      <c r="K436" s="109" t="n">
        <v>1.368</v>
      </c>
      <c r="L436" s="109" t="n">
        <v>-0.7117</v>
      </c>
      <c r="M436" s="109" t="n">
        <v>1.9709</v>
      </c>
      <c r="N436" s="108" t="n">
        <f aca="false">IF(SQRT($B$5)*$I436+SQRT(1-$B$5)*J436&lt;$C$8,1,0)</f>
        <v>0</v>
      </c>
      <c r="O436" s="108" t="n">
        <f aca="false">IF(SQRT($B$5)*$I436+SQRT(1-$B$5)*K436&lt;$C$9,1,0)</f>
        <v>0</v>
      </c>
      <c r="P436" s="108" t="n">
        <f aca="false">IF(SQRT($B$5)*$I436+SQRT(1-$B$5)*L436&lt;$C$10,1,0)</f>
        <v>0</v>
      </c>
      <c r="Q436" s="108" t="n">
        <f aca="false">IF(SQRT($B$5)*$I436+SQRT(1-$B$5)*M436&lt;$C$11,1,0)</f>
        <v>0</v>
      </c>
      <c r="R436" s="110" t="n">
        <f aca="false">N436*$D$8+O436*$D$9+P436*$D$10+Q436*$D$11</f>
        <v>0</v>
      </c>
      <c r="S436" s="108" t="n">
        <f aca="false">SUM(N436:Q436)</f>
        <v>0</v>
      </c>
    </row>
    <row r="437" customFormat="false" ht="15" hidden="false" customHeight="false" outlineLevel="0" collapsed="false">
      <c r="H437" s="108" t="n">
        <v>429</v>
      </c>
      <c r="I437" s="109" t="n">
        <v>-0.8067</v>
      </c>
      <c r="J437" s="109" t="n">
        <v>1.4399</v>
      </c>
      <c r="K437" s="109" t="n">
        <v>1.6885</v>
      </c>
      <c r="L437" s="109" t="n">
        <v>-0.0622</v>
      </c>
      <c r="M437" s="109" t="n">
        <v>-1.304</v>
      </c>
      <c r="N437" s="108" t="n">
        <f aca="false">IF(SQRT($B$5)*$I437+SQRT(1-$B$5)*J437&lt;$C$8,1,0)</f>
        <v>0</v>
      </c>
      <c r="O437" s="108" t="n">
        <f aca="false">IF(SQRT($B$5)*$I437+SQRT(1-$B$5)*K437&lt;$C$9,1,0)</f>
        <v>0</v>
      </c>
      <c r="P437" s="108" t="n">
        <f aca="false">IF(SQRT($B$5)*$I437+SQRT(1-$B$5)*L437&lt;$C$10,1,0)</f>
        <v>0</v>
      </c>
      <c r="Q437" s="108" t="n">
        <f aca="false">IF(SQRT($B$5)*$I437+SQRT(1-$B$5)*M437&lt;$C$11,1,0)</f>
        <v>0</v>
      </c>
      <c r="R437" s="110" t="n">
        <f aca="false">N437*$D$8+O437*$D$9+P437*$D$10+Q437*$D$11</f>
        <v>0</v>
      </c>
      <c r="S437" s="108" t="n">
        <f aca="false">SUM(N437:Q437)</f>
        <v>0</v>
      </c>
    </row>
    <row r="438" customFormat="false" ht="15" hidden="false" customHeight="false" outlineLevel="0" collapsed="false">
      <c r="H438" s="108" t="n">
        <v>430</v>
      </c>
      <c r="I438" s="109" t="n">
        <v>2.1902</v>
      </c>
      <c r="J438" s="109" t="n">
        <v>0.3967</v>
      </c>
      <c r="K438" s="109" t="n">
        <v>-1.1607</v>
      </c>
      <c r="L438" s="109" t="n">
        <v>0.5097</v>
      </c>
      <c r="M438" s="109" t="n">
        <v>-1.02</v>
      </c>
      <c r="N438" s="108" t="n">
        <f aca="false">IF(SQRT($B$5)*$I438+SQRT(1-$B$5)*J438&lt;$C$8,1,0)</f>
        <v>0</v>
      </c>
      <c r="O438" s="108" t="n">
        <f aca="false">IF(SQRT($B$5)*$I438+SQRT(1-$B$5)*K438&lt;$C$9,1,0)</f>
        <v>0</v>
      </c>
      <c r="P438" s="108" t="n">
        <f aca="false">IF(SQRT($B$5)*$I438+SQRT(1-$B$5)*L438&lt;$C$10,1,0)</f>
        <v>0</v>
      </c>
      <c r="Q438" s="108" t="n">
        <f aca="false">IF(SQRT($B$5)*$I438+SQRT(1-$B$5)*M438&lt;$C$11,1,0)</f>
        <v>0</v>
      </c>
      <c r="R438" s="110" t="n">
        <f aca="false">N438*$D$8+O438*$D$9+P438*$D$10+Q438*$D$11</f>
        <v>0</v>
      </c>
      <c r="S438" s="108" t="n">
        <f aca="false">SUM(N438:Q438)</f>
        <v>0</v>
      </c>
    </row>
    <row r="439" customFormat="false" ht="15" hidden="false" customHeight="false" outlineLevel="0" collapsed="false">
      <c r="H439" s="108" t="n">
        <v>431</v>
      </c>
      <c r="I439" s="109" t="n">
        <v>0.1867</v>
      </c>
      <c r="J439" s="109" t="n">
        <v>-1.0682</v>
      </c>
      <c r="K439" s="109" t="n">
        <v>-2.2321</v>
      </c>
      <c r="L439" s="109" t="n">
        <v>0.6769</v>
      </c>
      <c r="M439" s="109" t="n">
        <v>-0.6865</v>
      </c>
      <c r="N439" s="108" t="n">
        <f aca="false">IF(SQRT($B$5)*$I439+SQRT(1-$B$5)*J439&lt;$C$8,1,0)</f>
        <v>0</v>
      </c>
      <c r="O439" s="108" t="n">
        <f aca="false">IF(SQRT($B$5)*$I439+SQRT(1-$B$5)*K439&lt;$C$9,1,0)</f>
        <v>0</v>
      </c>
      <c r="P439" s="108" t="n">
        <f aca="false">IF(SQRT($B$5)*$I439+SQRT(1-$B$5)*L439&lt;$C$10,1,0)</f>
        <v>0</v>
      </c>
      <c r="Q439" s="108" t="n">
        <f aca="false">IF(SQRT($B$5)*$I439+SQRT(1-$B$5)*M439&lt;$C$11,1,0)</f>
        <v>0</v>
      </c>
      <c r="R439" s="110" t="n">
        <f aca="false">N439*$D$8+O439*$D$9+P439*$D$10+Q439*$D$11</f>
        <v>0</v>
      </c>
      <c r="S439" s="108" t="n">
        <f aca="false">SUM(N439:Q439)</f>
        <v>0</v>
      </c>
    </row>
    <row r="440" customFormat="false" ht="15" hidden="false" customHeight="false" outlineLevel="0" collapsed="false">
      <c r="H440" s="108" t="n">
        <v>432</v>
      </c>
      <c r="I440" s="109" t="n">
        <v>-0.1323</v>
      </c>
      <c r="J440" s="109" t="n">
        <v>0.1038</v>
      </c>
      <c r="K440" s="109" t="n">
        <v>-0.1798</v>
      </c>
      <c r="L440" s="109" t="n">
        <v>-0.7042</v>
      </c>
      <c r="M440" s="109" t="n">
        <v>0.3503</v>
      </c>
      <c r="N440" s="108" t="n">
        <f aca="false">IF(SQRT($B$5)*$I440+SQRT(1-$B$5)*J440&lt;$C$8,1,0)</f>
        <v>0</v>
      </c>
      <c r="O440" s="108" t="n">
        <f aca="false">IF(SQRT($B$5)*$I440+SQRT(1-$B$5)*K440&lt;$C$9,1,0)</f>
        <v>0</v>
      </c>
      <c r="P440" s="108" t="n">
        <f aca="false">IF(SQRT($B$5)*$I440+SQRT(1-$B$5)*L440&lt;$C$10,1,0)</f>
        <v>0</v>
      </c>
      <c r="Q440" s="108" t="n">
        <f aca="false">IF(SQRT($B$5)*$I440+SQRT(1-$B$5)*M440&lt;$C$11,1,0)</f>
        <v>0</v>
      </c>
      <c r="R440" s="110" t="n">
        <f aca="false">N440*$D$8+O440*$D$9+P440*$D$10+Q440*$D$11</f>
        <v>0</v>
      </c>
      <c r="S440" s="108" t="n">
        <f aca="false">SUM(N440:Q440)</f>
        <v>0</v>
      </c>
    </row>
    <row r="441" customFormat="false" ht="15" hidden="false" customHeight="false" outlineLevel="0" collapsed="false">
      <c r="H441" s="108" t="n">
        <v>433</v>
      </c>
      <c r="I441" s="109" t="n">
        <v>0.5908</v>
      </c>
      <c r="J441" s="109" t="n">
        <v>0.2181</v>
      </c>
      <c r="K441" s="109" t="n">
        <v>-0.3461</v>
      </c>
      <c r="L441" s="109" t="n">
        <v>0.0407</v>
      </c>
      <c r="M441" s="109" t="n">
        <v>1.4997</v>
      </c>
      <c r="N441" s="108" t="n">
        <f aca="false">IF(SQRT($B$5)*$I441+SQRT(1-$B$5)*J441&lt;$C$8,1,0)</f>
        <v>0</v>
      </c>
      <c r="O441" s="108" t="n">
        <f aca="false">IF(SQRT($B$5)*$I441+SQRT(1-$B$5)*K441&lt;$C$9,1,0)</f>
        <v>0</v>
      </c>
      <c r="P441" s="108" t="n">
        <f aca="false">IF(SQRT($B$5)*$I441+SQRT(1-$B$5)*L441&lt;$C$10,1,0)</f>
        <v>0</v>
      </c>
      <c r="Q441" s="108" t="n">
        <f aca="false">IF(SQRT($B$5)*$I441+SQRT(1-$B$5)*M441&lt;$C$11,1,0)</f>
        <v>0</v>
      </c>
      <c r="R441" s="110" t="n">
        <f aca="false">N441*$D$8+O441*$D$9+P441*$D$10+Q441*$D$11</f>
        <v>0</v>
      </c>
      <c r="S441" s="108" t="n">
        <f aca="false">SUM(N441:Q441)</f>
        <v>0</v>
      </c>
    </row>
    <row r="442" customFormat="false" ht="15" hidden="false" customHeight="false" outlineLevel="0" collapsed="false">
      <c r="H442" s="108" t="n">
        <v>434</v>
      </c>
      <c r="I442" s="109" t="n">
        <v>1.2083</v>
      </c>
      <c r="J442" s="109" t="n">
        <v>-0.2177</v>
      </c>
      <c r="K442" s="109" t="n">
        <v>0.6396</v>
      </c>
      <c r="L442" s="109" t="n">
        <v>0.6283</v>
      </c>
      <c r="M442" s="109" t="n">
        <v>0.6356</v>
      </c>
      <c r="N442" s="108" t="n">
        <f aca="false">IF(SQRT($B$5)*$I442+SQRT(1-$B$5)*J442&lt;$C$8,1,0)</f>
        <v>0</v>
      </c>
      <c r="O442" s="108" t="n">
        <f aca="false">IF(SQRT($B$5)*$I442+SQRT(1-$B$5)*K442&lt;$C$9,1,0)</f>
        <v>0</v>
      </c>
      <c r="P442" s="108" t="n">
        <f aca="false">IF(SQRT($B$5)*$I442+SQRT(1-$B$5)*L442&lt;$C$10,1,0)</f>
        <v>0</v>
      </c>
      <c r="Q442" s="108" t="n">
        <f aca="false">IF(SQRT($B$5)*$I442+SQRT(1-$B$5)*M442&lt;$C$11,1,0)</f>
        <v>0</v>
      </c>
      <c r="R442" s="110" t="n">
        <f aca="false">N442*$D$8+O442*$D$9+P442*$D$10+Q442*$D$11</f>
        <v>0</v>
      </c>
      <c r="S442" s="108" t="n">
        <f aca="false">SUM(N442:Q442)</f>
        <v>0</v>
      </c>
    </row>
    <row r="443" customFormat="false" ht="15" hidden="false" customHeight="false" outlineLevel="0" collapsed="false">
      <c r="H443" s="108" t="n">
        <v>435</v>
      </c>
      <c r="I443" s="109" t="n">
        <v>0.1139</v>
      </c>
      <c r="J443" s="109" t="n">
        <v>0.5615</v>
      </c>
      <c r="K443" s="109" t="n">
        <v>-0.2423</v>
      </c>
      <c r="L443" s="109" t="n">
        <v>0.7795</v>
      </c>
      <c r="M443" s="109" t="n">
        <v>0.6198</v>
      </c>
      <c r="N443" s="108" t="n">
        <f aca="false">IF(SQRT($B$5)*$I443+SQRT(1-$B$5)*J443&lt;$C$8,1,0)</f>
        <v>0</v>
      </c>
      <c r="O443" s="108" t="n">
        <f aca="false">IF(SQRT($B$5)*$I443+SQRT(1-$B$5)*K443&lt;$C$9,1,0)</f>
        <v>0</v>
      </c>
      <c r="P443" s="108" t="n">
        <f aca="false">IF(SQRT($B$5)*$I443+SQRT(1-$B$5)*L443&lt;$C$10,1,0)</f>
        <v>0</v>
      </c>
      <c r="Q443" s="108" t="n">
        <f aca="false">IF(SQRT($B$5)*$I443+SQRT(1-$B$5)*M443&lt;$C$11,1,0)</f>
        <v>0</v>
      </c>
      <c r="R443" s="110" t="n">
        <f aca="false">N443*$D$8+O443*$D$9+P443*$D$10+Q443*$D$11</f>
        <v>0</v>
      </c>
      <c r="S443" s="108" t="n">
        <f aca="false">SUM(N443:Q443)</f>
        <v>0</v>
      </c>
    </row>
    <row r="444" customFormat="false" ht="15" hidden="false" customHeight="false" outlineLevel="0" collapsed="false">
      <c r="H444" s="108" t="n">
        <v>436</v>
      </c>
      <c r="I444" s="109" t="n">
        <v>0.7656</v>
      </c>
      <c r="J444" s="109" t="n">
        <v>0.7522</v>
      </c>
      <c r="K444" s="109" t="n">
        <v>0.6497</v>
      </c>
      <c r="L444" s="109" t="n">
        <v>-0.6712</v>
      </c>
      <c r="M444" s="109" t="n">
        <v>-1.0633</v>
      </c>
      <c r="N444" s="108" t="n">
        <f aca="false">IF(SQRT($B$5)*$I444+SQRT(1-$B$5)*J444&lt;$C$8,1,0)</f>
        <v>0</v>
      </c>
      <c r="O444" s="108" t="n">
        <f aca="false">IF(SQRT($B$5)*$I444+SQRT(1-$B$5)*K444&lt;$C$9,1,0)</f>
        <v>0</v>
      </c>
      <c r="P444" s="108" t="n">
        <f aca="false">IF(SQRT($B$5)*$I444+SQRT(1-$B$5)*L444&lt;$C$10,1,0)</f>
        <v>0</v>
      </c>
      <c r="Q444" s="108" t="n">
        <f aca="false">IF(SQRT($B$5)*$I444+SQRT(1-$B$5)*M444&lt;$C$11,1,0)</f>
        <v>0</v>
      </c>
      <c r="R444" s="110" t="n">
        <f aca="false">N444*$D$8+O444*$D$9+P444*$D$10+Q444*$D$11</f>
        <v>0</v>
      </c>
      <c r="S444" s="108" t="n">
        <f aca="false">SUM(N444:Q444)</f>
        <v>0</v>
      </c>
    </row>
    <row r="445" customFormat="false" ht="15" hidden="false" customHeight="false" outlineLevel="0" collapsed="false">
      <c r="H445" s="108" t="n">
        <v>437</v>
      </c>
      <c r="I445" s="109" t="n">
        <v>0.2335</v>
      </c>
      <c r="J445" s="109" t="n">
        <v>-0.2938</v>
      </c>
      <c r="K445" s="109" t="n">
        <v>0.8166</v>
      </c>
      <c r="L445" s="109" t="n">
        <v>-0.547</v>
      </c>
      <c r="M445" s="109" t="n">
        <v>-0.373</v>
      </c>
      <c r="N445" s="108" t="n">
        <f aca="false">IF(SQRT($B$5)*$I445+SQRT(1-$B$5)*J445&lt;$C$8,1,0)</f>
        <v>0</v>
      </c>
      <c r="O445" s="108" t="n">
        <f aca="false">IF(SQRT($B$5)*$I445+SQRT(1-$B$5)*K445&lt;$C$9,1,0)</f>
        <v>0</v>
      </c>
      <c r="P445" s="108" t="n">
        <f aca="false">IF(SQRT($B$5)*$I445+SQRT(1-$B$5)*L445&lt;$C$10,1,0)</f>
        <v>0</v>
      </c>
      <c r="Q445" s="108" t="n">
        <f aca="false">IF(SQRT($B$5)*$I445+SQRT(1-$B$5)*M445&lt;$C$11,1,0)</f>
        <v>0</v>
      </c>
      <c r="R445" s="110" t="n">
        <f aca="false">N445*$D$8+O445*$D$9+P445*$D$10+Q445*$D$11</f>
        <v>0</v>
      </c>
      <c r="S445" s="108" t="n">
        <f aca="false">SUM(N445:Q445)</f>
        <v>0</v>
      </c>
    </row>
    <row r="446" customFormat="false" ht="15" hidden="false" customHeight="false" outlineLevel="0" collapsed="false">
      <c r="H446" s="108" t="n">
        <v>438</v>
      </c>
      <c r="I446" s="109" t="n">
        <v>-1.2466</v>
      </c>
      <c r="J446" s="109" t="n">
        <v>-0.0401</v>
      </c>
      <c r="K446" s="109" t="n">
        <v>-0.3186</v>
      </c>
      <c r="L446" s="109" t="n">
        <v>1.2039</v>
      </c>
      <c r="M446" s="109" t="n">
        <v>0.1334</v>
      </c>
      <c r="N446" s="108" t="n">
        <f aca="false">IF(SQRT($B$5)*$I446+SQRT(1-$B$5)*J446&lt;$C$8,1,0)</f>
        <v>0</v>
      </c>
      <c r="O446" s="108" t="n">
        <f aca="false">IF(SQRT($B$5)*$I446+SQRT(1-$B$5)*K446&lt;$C$9,1,0)</f>
        <v>0</v>
      </c>
      <c r="P446" s="108" t="n">
        <f aca="false">IF(SQRT($B$5)*$I446+SQRT(1-$B$5)*L446&lt;$C$10,1,0)</f>
        <v>0</v>
      </c>
      <c r="Q446" s="108" t="n">
        <f aca="false">IF(SQRT($B$5)*$I446+SQRT(1-$B$5)*M446&lt;$C$11,1,0)</f>
        <v>0</v>
      </c>
      <c r="R446" s="110" t="n">
        <f aca="false">N446*$D$8+O446*$D$9+P446*$D$10+Q446*$D$11</f>
        <v>0</v>
      </c>
      <c r="S446" s="108" t="n">
        <f aca="false">SUM(N446:Q446)</f>
        <v>0</v>
      </c>
    </row>
    <row r="447" customFormat="false" ht="15" hidden="false" customHeight="false" outlineLevel="0" collapsed="false">
      <c r="H447" s="108" t="n">
        <v>439</v>
      </c>
      <c r="I447" s="109" t="n">
        <v>1.4523</v>
      </c>
      <c r="J447" s="109" t="n">
        <v>-0.673</v>
      </c>
      <c r="K447" s="109" t="n">
        <v>-1.4935</v>
      </c>
      <c r="L447" s="109" t="n">
        <v>1.1379</v>
      </c>
      <c r="M447" s="109" t="n">
        <v>0.5736</v>
      </c>
      <c r="N447" s="108" t="n">
        <f aca="false">IF(SQRT($B$5)*$I447+SQRT(1-$B$5)*J447&lt;$C$8,1,0)</f>
        <v>0</v>
      </c>
      <c r="O447" s="108" t="n">
        <f aca="false">IF(SQRT($B$5)*$I447+SQRT(1-$B$5)*K447&lt;$C$9,1,0)</f>
        <v>0</v>
      </c>
      <c r="P447" s="108" t="n">
        <f aca="false">IF(SQRT($B$5)*$I447+SQRT(1-$B$5)*L447&lt;$C$10,1,0)</f>
        <v>0</v>
      </c>
      <c r="Q447" s="108" t="n">
        <f aca="false">IF(SQRT($B$5)*$I447+SQRT(1-$B$5)*M447&lt;$C$11,1,0)</f>
        <v>0</v>
      </c>
      <c r="R447" s="110" t="n">
        <f aca="false">N447*$D$8+O447*$D$9+P447*$D$10+Q447*$D$11</f>
        <v>0</v>
      </c>
      <c r="S447" s="108" t="n">
        <f aca="false">SUM(N447:Q447)</f>
        <v>0</v>
      </c>
    </row>
    <row r="448" customFormat="false" ht="15" hidden="false" customHeight="false" outlineLevel="0" collapsed="false">
      <c r="H448" s="108" t="n">
        <v>440</v>
      </c>
      <c r="I448" s="109" t="n">
        <v>1.6312</v>
      </c>
      <c r="J448" s="109" t="n">
        <v>-0.5733</v>
      </c>
      <c r="K448" s="109" t="n">
        <v>-1.6182</v>
      </c>
      <c r="L448" s="109" t="n">
        <v>1.6513</v>
      </c>
      <c r="M448" s="109" t="n">
        <v>0.4046</v>
      </c>
      <c r="N448" s="108" t="n">
        <f aca="false">IF(SQRT($B$5)*$I448+SQRT(1-$B$5)*J448&lt;$C$8,1,0)</f>
        <v>0</v>
      </c>
      <c r="O448" s="108" t="n">
        <f aca="false">IF(SQRT($B$5)*$I448+SQRT(1-$B$5)*K448&lt;$C$9,1,0)</f>
        <v>0</v>
      </c>
      <c r="P448" s="108" t="n">
        <f aca="false">IF(SQRT($B$5)*$I448+SQRT(1-$B$5)*L448&lt;$C$10,1,0)</f>
        <v>0</v>
      </c>
      <c r="Q448" s="108" t="n">
        <f aca="false">IF(SQRT($B$5)*$I448+SQRT(1-$B$5)*M448&lt;$C$11,1,0)</f>
        <v>0</v>
      </c>
      <c r="R448" s="110" t="n">
        <f aca="false">N448*$D$8+O448*$D$9+P448*$D$10+Q448*$D$11</f>
        <v>0</v>
      </c>
      <c r="S448" s="108" t="n">
        <f aca="false">SUM(N448:Q448)</f>
        <v>0</v>
      </c>
    </row>
    <row r="449" customFormat="false" ht="15" hidden="false" customHeight="false" outlineLevel="0" collapsed="false">
      <c r="H449" s="108" t="n">
        <v>441</v>
      </c>
      <c r="I449" s="109" t="n">
        <v>-0.4476</v>
      </c>
      <c r="J449" s="109" t="n">
        <v>2.2514</v>
      </c>
      <c r="K449" s="109" t="n">
        <v>0.1989</v>
      </c>
      <c r="L449" s="109" t="n">
        <v>-0.652</v>
      </c>
      <c r="M449" s="109" t="n">
        <v>0.5418</v>
      </c>
      <c r="N449" s="108" t="n">
        <f aca="false">IF(SQRT($B$5)*$I449+SQRT(1-$B$5)*J449&lt;$C$8,1,0)</f>
        <v>0</v>
      </c>
      <c r="O449" s="108" t="n">
        <f aca="false">IF(SQRT($B$5)*$I449+SQRT(1-$B$5)*K449&lt;$C$9,1,0)</f>
        <v>0</v>
      </c>
      <c r="P449" s="108" t="n">
        <f aca="false">IF(SQRT($B$5)*$I449+SQRT(1-$B$5)*L449&lt;$C$10,1,0)</f>
        <v>0</v>
      </c>
      <c r="Q449" s="108" t="n">
        <f aca="false">IF(SQRT($B$5)*$I449+SQRT(1-$B$5)*M449&lt;$C$11,1,0)</f>
        <v>0</v>
      </c>
      <c r="R449" s="110" t="n">
        <f aca="false">N449*$D$8+O449*$D$9+P449*$D$10+Q449*$D$11</f>
        <v>0</v>
      </c>
      <c r="S449" s="108" t="n">
        <f aca="false">SUM(N449:Q449)</f>
        <v>0</v>
      </c>
    </row>
    <row r="450" customFormat="false" ht="15" hidden="false" customHeight="false" outlineLevel="0" collapsed="false">
      <c r="H450" s="108" t="n">
        <v>442</v>
      </c>
      <c r="I450" s="109" t="n">
        <v>-0.3523</v>
      </c>
      <c r="J450" s="109" t="n">
        <v>-0.6471</v>
      </c>
      <c r="K450" s="109" t="n">
        <v>0.5709</v>
      </c>
      <c r="L450" s="109" t="n">
        <v>0.212</v>
      </c>
      <c r="M450" s="109" t="n">
        <v>-0.0136</v>
      </c>
      <c r="N450" s="108" t="n">
        <f aca="false">IF(SQRT($B$5)*$I450+SQRT(1-$B$5)*J450&lt;$C$8,1,0)</f>
        <v>0</v>
      </c>
      <c r="O450" s="108" t="n">
        <f aca="false">IF(SQRT($B$5)*$I450+SQRT(1-$B$5)*K450&lt;$C$9,1,0)</f>
        <v>0</v>
      </c>
      <c r="P450" s="108" t="n">
        <f aca="false">IF(SQRT($B$5)*$I450+SQRT(1-$B$5)*L450&lt;$C$10,1,0)</f>
        <v>0</v>
      </c>
      <c r="Q450" s="108" t="n">
        <f aca="false">IF(SQRT($B$5)*$I450+SQRT(1-$B$5)*M450&lt;$C$11,1,0)</f>
        <v>0</v>
      </c>
      <c r="R450" s="110" t="n">
        <f aca="false">N450*$D$8+O450*$D$9+P450*$D$10+Q450*$D$11</f>
        <v>0</v>
      </c>
      <c r="S450" s="108" t="n">
        <f aca="false">SUM(N450:Q450)</f>
        <v>0</v>
      </c>
    </row>
    <row r="451" customFormat="false" ht="15" hidden="false" customHeight="false" outlineLevel="0" collapsed="false">
      <c r="H451" s="108" t="n">
        <v>443</v>
      </c>
      <c r="I451" s="109" t="n">
        <v>0.0661</v>
      </c>
      <c r="J451" s="109" t="n">
        <v>-1.162</v>
      </c>
      <c r="K451" s="109" t="n">
        <v>0.8726</v>
      </c>
      <c r="L451" s="109" t="n">
        <v>2.0488</v>
      </c>
      <c r="M451" s="109" t="n">
        <v>0.4511</v>
      </c>
      <c r="N451" s="108" t="n">
        <f aca="false">IF(SQRT($B$5)*$I451+SQRT(1-$B$5)*J451&lt;$C$8,1,0)</f>
        <v>0</v>
      </c>
      <c r="O451" s="108" t="n">
        <f aca="false">IF(SQRT($B$5)*$I451+SQRT(1-$B$5)*K451&lt;$C$9,1,0)</f>
        <v>0</v>
      </c>
      <c r="P451" s="108" t="n">
        <f aca="false">IF(SQRT($B$5)*$I451+SQRT(1-$B$5)*L451&lt;$C$10,1,0)</f>
        <v>0</v>
      </c>
      <c r="Q451" s="108" t="n">
        <f aca="false">IF(SQRT($B$5)*$I451+SQRT(1-$B$5)*M451&lt;$C$11,1,0)</f>
        <v>0</v>
      </c>
      <c r="R451" s="110" t="n">
        <f aca="false">N451*$D$8+O451*$D$9+P451*$D$10+Q451*$D$11</f>
        <v>0</v>
      </c>
      <c r="S451" s="108" t="n">
        <f aca="false">SUM(N451:Q451)</f>
        <v>0</v>
      </c>
    </row>
    <row r="452" customFormat="false" ht="15" hidden="false" customHeight="false" outlineLevel="0" collapsed="false">
      <c r="H452" s="108" t="n">
        <v>444</v>
      </c>
      <c r="I452" s="109" t="n">
        <v>1.4301</v>
      </c>
      <c r="J452" s="109" t="n">
        <v>2.1246</v>
      </c>
      <c r="K452" s="109" t="n">
        <v>-0.0452</v>
      </c>
      <c r="L452" s="109" t="n">
        <v>-0.499</v>
      </c>
      <c r="M452" s="109" t="n">
        <v>-0.7775</v>
      </c>
      <c r="N452" s="108" t="n">
        <f aca="false">IF(SQRT($B$5)*$I452+SQRT(1-$B$5)*J452&lt;$C$8,1,0)</f>
        <v>0</v>
      </c>
      <c r="O452" s="108" t="n">
        <f aca="false">IF(SQRT($B$5)*$I452+SQRT(1-$B$5)*K452&lt;$C$9,1,0)</f>
        <v>0</v>
      </c>
      <c r="P452" s="108" t="n">
        <f aca="false">IF(SQRT($B$5)*$I452+SQRT(1-$B$5)*L452&lt;$C$10,1,0)</f>
        <v>0</v>
      </c>
      <c r="Q452" s="108" t="n">
        <f aca="false">IF(SQRT($B$5)*$I452+SQRT(1-$B$5)*M452&lt;$C$11,1,0)</f>
        <v>0</v>
      </c>
      <c r="R452" s="110" t="n">
        <f aca="false">N452*$D$8+O452*$D$9+P452*$D$10+Q452*$D$11</f>
        <v>0</v>
      </c>
      <c r="S452" s="108" t="n">
        <f aca="false">SUM(N452:Q452)</f>
        <v>0</v>
      </c>
    </row>
    <row r="453" customFormat="false" ht="15" hidden="false" customHeight="false" outlineLevel="0" collapsed="false">
      <c r="H453" s="108" t="n">
        <v>445</v>
      </c>
      <c r="I453" s="109" t="n">
        <v>-0.2999</v>
      </c>
      <c r="J453" s="109" t="n">
        <v>0.9352</v>
      </c>
      <c r="K453" s="109" t="n">
        <v>0.0216</v>
      </c>
      <c r="L453" s="109" t="n">
        <v>1.33</v>
      </c>
      <c r="M453" s="109" t="n">
        <v>-0.4667</v>
      </c>
      <c r="N453" s="108" t="n">
        <f aca="false">IF(SQRT($B$5)*$I453+SQRT(1-$B$5)*J453&lt;$C$8,1,0)</f>
        <v>0</v>
      </c>
      <c r="O453" s="108" t="n">
        <f aca="false">IF(SQRT($B$5)*$I453+SQRT(1-$B$5)*K453&lt;$C$9,1,0)</f>
        <v>0</v>
      </c>
      <c r="P453" s="108" t="n">
        <f aca="false">IF(SQRT($B$5)*$I453+SQRT(1-$B$5)*L453&lt;$C$10,1,0)</f>
        <v>0</v>
      </c>
      <c r="Q453" s="108" t="n">
        <f aca="false">IF(SQRT($B$5)*$I453+SQRT(1-$B$5)*M453&lt;$C$11,1,0)</f>
        <v>0</v>
      </c>
      <c r="R453" s="110" t="n">
        <f aca="false">N453*$D$8+O453*$D$9+P453*$D$10+Q453*$D$11</f>
        <v>0</v>
      </c>
      <c r="S453" s="108" t="n">
        <f aca="false">SUM(N453:Q453)</f>
        <v>0</v>
      </c>
    </row>
    <row r="454" customFormat="false" ht="15" hidden="false" customHeight="false" outlineLevel="0" collapsed="false">
      <c r="H454" s="108" t="n">
        <v>446</v>
      </c>
      <c r="I454" s="109" t="n">
        <v>1.7881</v>
      </c>
      <c r="J454" s="109" t="n">
        <v>-0.1499</v>
      </c>
      <c r="K454" s="109" t="n">
        <v>0.0785</v>
      </c>
      <c r="L454" s="109" t="n">
        <v>0.229</v>
      </c>
      <c r="M454" s="109" t="n">
        <v>-0.0662</v>
      </c>
      <c r="N454" s="108" t="n">
        <f aca="false">IF(SQRT($B$5)*$I454+SQRT(1-$B$5)*J454&lt;$C$8,1,0)</f>
        <v>0</v>
      </c>
      <c r="O454" s="108" t="n">
        <f aca="false">IF(SQRT($B$5)*$I454+SQRT(1-$B$5)*K454&lt;$C$9,1,0)</f>
        <v>0</v>
      </c>
      <c r="P454" s="108" t="n">
        <f aca="false">IF(SQRT($B$5)*$I454+SQRT(1-$B$5)*L454&lt;$C$10,1,0)</f>
        <v>0</v>
      </c>
      <c r="Q454" s="108" t="n">
        <f aca="false">IF(SQRT($B$5)*$I454+SQRT(1-$B$5)*M454&lt;$C$11,1,0)</f>
        <v>0</v>
      </c>
      <c r="R454" s="110" t="n">
        <f aca="false">N454*$D$8+O454*$D$9+P454*$D$10+Q454*$D$11</f>
        <v>0</v>
      </c>
      <c r="S454" s="108" t="n">
        <f aca="false">SUM(N454:Q454)</f>
        <v>0</v>
      </c>
    </row>
    <row r="455" customFormat="false" ht="15" hidden="false" customHeight="false" outlineLevel="0" collapsed="false">
      <c r="H455" s="108" t="n">
        <v>447</v>
      </c>
      <c r="I455" s="109" t="n">
        <v>0.0461</v>
      </c>
      <c r="J455" s="109" t="n">
        <v>0.7371</v>
      </c>
      <c r="K455" s="109" t="n">
        <v>0.0439</v>
      </c>
      <c r="L455" s="109" t="n">
        <v>0.5903</v>
      </c>
      <c r="M455" s="109" t="n">
        <v>-0.6272</v>
      </c>
      <c r="N455" s="108" t="n">
        <f aca="false">IF(SQRT($B$5)*$I455+SQRT(1-$B$5)*J455&lt;$C$8,1,0)</f>
        <v>0</v>
      </c>
      <c r="O455" s="108" t="n">
        <f aca="false">IF(SQRT($B$5)*$I455+SQRT(1-$B$5)*K455&lt;$C$9,1,0)</f>
        <v>0</v>
      </c>
      <c r="P455" s="108" t="n">
        <f aca="false">IF(SQRT($B$5)*$I455+SQRT(1-$B$5)*L455&lt;$C$10,1,0)</f>
        <v>0</v>
      </c>
      <c r="Q455" s="108" t="n">
        <f aca="false">IF(SQRT($B$5)*$I455+SQRT(1-$B$5)*M455&lt;$C$11,1,0)</f>
        <v>0</v>
      </c>
      <c r="R455" s="110" t="n">
        <f aca="false">N455*$D$8+O455*$D$9+P455*$D$10+Q455*$D$11</f>
        <v>0</v>
      </c>
      <c r="S455" s="108" t="n">
        <f aca="false">SUM(N455:Q455)</f>
        <v>0</v>
      </c>
    </row>
    <row r="456" customFormat="false" ht="15" hidden="false" customHeight="false" outlineLevel="0" collapsed="false">
      <c r="H456" s="108" t="n">
        <v>448</v>
      </c>
      <c r="I456" s="109" t="n">
        <v>-0.6283</v>
      </c>
      <c r="J456" s="109" t="n">
        <v>-1.2366</v>
      </c>
      <c r="K456" s="109" t="n">
        <v>0.8509</v>
      </c>
      <c r="L456" s="109" t="n">
        <v>-0.6815</v>
      </c>
      <c r="M456" s="109" t="n">
        <v>0.5682</v>
      </c>
      <c r="N456" s="108" t="n">
        <f aca="false">IF(SQRT($B$5)*$I456+SQRT(1-$B$5)*J456&lt;$C$8,1,0)</f>
        <v>0</v>
      </c>
      <c r="O456" s="108" t="n">
        <f aca="false">IF(SQRT($B$5)*$I456+SQRT(1-$B$5)*K456&lt;$C$9,1,0)</f>
        <v>0</v>
      </c>
      <c r="P456" s="108" t="n">
        <f aca="false">IF(SQRT($B$5)*$I456+SQRT(1-$B$5)*L456&lt;$C$10,1,0)</f>
        <v>0</v>
      </c>
      <c r="Q456" s="108" t="n">
        <f aca="false">IF(SQRT($B$5)*$I456+SQRT(1-$B$5)*M456&lt;$C$11,1,0)</f>
        <v>0</v>
      </c>
      <c r="R456" s="110" t="n">
        <f aca="false">N456*$D$8+O456*$D$9+P456*$D$10+Q456*$D$11</f>
        <v>0</v>
      </c>
      <c r="S456" s="108" t="n">
        <f aca="false">SUM(N456:Q456)</f>
        <v>0</v>
      </c>
    </row>
    <row r="457" customFormat="false" ht="15" hidden="false" customHeight="false" outlineLevel="0" collapsed="false">
      <c r="H457" s="108" t="n">
        <v>449</v>
      </c>
      <c r="I457" s="109" t="n">
        <v>0.2369</v>
      </c>
      <c r="J457" s="109" t="n">
        <v>0.2557</v>
      </c>
      <c r="K457" s="109" t="n">
        <v>-0.0905</v>
      </c>
      <c r="L457" s="109" t="n">
        <v>0.6948</v>
      </c>
      <c r="M457" s="109" t="n">
        <v>0.618</v>
      </c>
      <c r="N457" s="108" t="n">
        <f aca="false">IF(SQRT($B$5)*$I457+SQRT(1-$B$5)*J457&lt;$C$8,1,0)</f>
        <v>0</v>
      </c>
      <c r="O457" s="108" t="n">
        <f aca="false">IF(SQRT($B$5)*$I457+SQRT(1-$B$5)*K457&lt;$C$9,1,0)</f>
        <v>0</v>
      </c>
      <c r="P457" s="108" t="n">
        <f aca="false">IF(SQRT($B$5)*$I457+SQRT(1-$B$5)*L457&lt;$C$10,1,0)</f>
        <v>0</v>
      </c>
      <c r="Q457" s="108" t="n">
        <f aca="false">IF(SQRT($B$5)*$I457+SQRT(1-$B$5)*M457&lt;$C$11,1,0)</f>
        <v>0</v>
      </c>
      <c r="R457" s="110" t="n">
        <f aca="false">N457*$D$8+O457*$D$9+P457*$D$10+Q457*$D$11</f>
        <v>0</v>
      </c>
      <c r="S457" s="108" t="n">
        <f aca="false">SUM(N457:Q457)</f>
        <v>0</v>
      </c>
    </row>
    <row r="458" customFormat="false" ht="15" hidden="false" customHeight="false" outlineLevel="0" collapsed="false">
      <c r="H458" s="108" t="n">
        <v>450</v>
      </c>
      <c r="I458" s="109" t="n">
        <v>1.7506</v>
      </c>
      <c r="J458" s="109" t="n">
        <v>-0.0781</v>
      </c>
      <c r="K458" s="109" t="n">
        <v>-0.2208</v>
      </c>
      <c r="L458" s="109" t="n">
        <v>-1.0393</v>
      </c>
      <c r="M458" s="109" t="n">
        <v>2.2798</v>
      </c>
      <c r="N458" s="108" t="n">
        <f aca="false">IF(SQRT($B$5)*$I458+SQRT(1-$B$5)*J458&lt;$C$8,1,0)</f>
        <v>0</v>
      </c>
      <c r="O458" s="108" t="n">
        <f aca="false">IF(SQRT($B$5)*$I458+SQRT(1-$B$5)*K458&lt;$C$9,1,0)</f>
        <v>0</v>
      </c>
      <c r="P458" s="108" t="n">
        <f aca="false">IF(SQRT($B$5)*$I458+SQRT(1-$B$5)*L458&lt;$C$10,1,0)</f>
        <v>0</v>
      </c>
      <c r="Q458" s="108" t="n">
        <f aca="false">IF(SQRT($B$5)*$I458+SQRT(1-$B$5)*M458&lt;$C$11,1,0)</f>
        <v>0</v>
      </c>
      <c r="R458" s="110" t="n">
        <f aca="false">N458*$D$8+O458*$D$9+P458*$D$10+Q458*$D$11</f>
        <v>0</v>
      </c>
      <c r="S458" s="108" t="n">
        <f aca="false">SUM(N458:Q458)</f>
        <v>0</v>
      </c>
    </row>
    <row r="459" customFormat="false" ht="15" hidden="false" customHeight="false" outlineLevel="0" collapsed="false">
      <c r="H459" s="108" t="n">
        <v>451</v>
      </c>
      <c r="I459" s="109" t="n">
        <v>-0.5448</v>
      </c>
      <c r="J459" s="109" t="n">
        <v>0.9436</v>
      </c>
      <c r="K459" s="109" t="n">
        <v>0.8953</v>
      </c>
      <c r="L459" s="109" t="n">
        <v>-1.0479</v>
      </c>
      <c r="M459" s="109" t="n">
        <v>-0.4846</v>
      </c>
      <c r="N459" s="108" t="n">
        <f aca="false">IF(SQRT($B$5)*$I459+SQRT(1-$B$5)*J459&lt;$C$8,1,0)</f>
        <v>0</v>
      </c>
      <c r="O459" s="108" t="n">
        <f aca="false">IF(SQRT($B$5)*$I459+SQRT(1-$B$5)*K459&lt;$C$9,1,0)</f>
        <v>0</v>
      </c>
      <c r="P459" s="108" t="n">
        <f aca="false">IF(SQRT($B$5)*$I459+SQRT(1-$B$5)*L459&lt;$C$10,1,0)</f>
        <v>0</v>
      </c>
      <c r="Q459" s="108" t="n">
        <f aca="false">IF(SQRT($B$5)*$I459+SQRT(1-$B$5)*M459&lt;$C$11,1,0)</f>
        <v>0</v>
      </c>
      <c r="R459" s="110" t="n">
        <f aca="false">N459*$D$8+O459*$D$9+P459*$D$10+Q459*$D$11</f>
        <v>0</v>
      </c>
      <c r="S459" s="108" t="n">
        <f aca="false">SUM(N459:Q459)</f>
        <v>0</v>
      </c>
    </row>
    <row r="460" customFormat="false" ht="15" hidden="false" customHeight="false" outlineLevel="0" collapsed="false">
      <c r="H460" s="108" t="n">
        <v>452</v>
      </c>
      <c r="I460" s="109" t="n">
        <v>0.8575</v>
      </c>
      <c r="J460" s="109" t="n">
        <v>0.1287</v>
      </c>
      <c r="K460" s="109" t="n">
        <v>-1.1243</v>
      </c>
      <c r="L460" s="109" t="n">
        <v>0.2535</v>
      </c>
      <c r="M460" s="109" t="n">
        <v>1.6098</v>
      </c>
      <c r="N460" s="108" t="n">
        <f aca="false">IF(SQRT($B$5)*$I460+SQRT(1-$B$5)*J460&lt;$C$8,1,0)</f>
        <v>0</v>
      </c>
      <c r="O460" s="108" t="n">
        <f aca="false">IF(SQRT($B$5)*$I460+SQRT(1-$B$5)*K460&lt;$C$9,1,0)</f>
        <v>0</v>
      </c>
      <c r="P460" s="108" t="n">
        <f aca="false">IF(SQRT($B$5)*$I460+SQRT(1-$B$5)*L460&lt;$C$10,1,0)</f>
        <v>0</v>
      </c>
      <c r="Q460" s="108" t="n">
        <f aca="false">IF(SQRT($B$5)*$I460+SQRT(1-$B$5)*M460&lt;$C$11,1,0)</f>
        <v>0</v>
      </c>
      <c r="R460" s="110" t="n">
        <f aca="false">N460*$D$8+O460*$D$9+P460*$D$10+Q460*$D$11</f>
        <v>0</v>
      </c>
      <c r="S460" s="108" t="n">
        <f aca="false">SUM(N460:Q460)</f>
        <v>0</v>
      </c>
    </row>
    <row r="461" customFormat="false" ht="15" hidden="false" customHeight="false" outlineLevel="0" collapsed="false">
      <c r="H461" s="108" t="n">
        <v>453</v>
      </c>
      <c r="I461" s="109" t="n">
        <v>0.4627</v>
      </c>
      <c r="J461" s="109" t="n">
        <v>0.6589</v>
      </c>
      <c r="K461" s="109" t="n">
        <v>1.3752</v>
      </c>
      <c r="L461" s="109" t="n">
        <v>2.2382</v>
      </c>
      <c r="M461" s="109" t="n">
        <v>0.1496</v>
      </c>
      <c r="N461" s="108" t="n">
        <f aca="false">IF(SQRT($B$5)*$I461+SQRT(1-$B$5)*J461&lt;$C$8,1,0)</f>
        <v>0</v>
      </c>
      <c r="O461" s="108" t="n">
        <f aca="false">IF(SQRT($B$5)*$I461+SQRT(1-$B$5)*K461&lt;$C$9,1,0)</f>
        <v>0</v>
      </c>
      <c r="P461" s="108" t="n">
        <f aca="false">IF(SQRT($B$5)*$I461+SQRT(1-$B$5)*L461&lt;$C$10,1,0)</f>
        <v>0</v>
      </c>
      <c r="Q461" s="108" t="n">
        <f aca="false">IF(SQRT($B$5)*$I461+SQRT(1-$B$5)*M461&lt;$C$11,1,0)</f>
        <v>0</v>
      </c>
      <c r="R461" s="110" t="n">
        <f aca="false">N461*$D$8+O461*$D$9+P461*$D$10+Q461*$D$11</f>
        <v>0</v>
      </c>
      <c r="S461" s="108" t="n">
        <f aca="false">SUM(N461:Q461)</f>
        <v>0</v>
      </c>
    </row>
    <row r="462" customFormat="false" ht="15" hidden="false" customHeight="false" outlineLevel="0" collapsed="false">
      <c r="H462" s="108" t="n">
        <v>454</v>
      </c>
      <c r="I462" s="109" t="n">
        <v>-0.4889</v>
      </c>
      <c r="J462" s="109" t="n">
        <v>0.0421</v>
      </c>
      <c r="K462" s="109" t="n">
        <v>-0.3612</v>
      </c>
      <c r="L462" s="109" t="n">
        <v>-1.2359</v>
      </c>
      <c r="M462" s="109" t="n">
        <v>-0.0523</v>
      </c>
      <c r="N462" s="108" t="n">
        <f aca="false">IF(SQRT($B$5)*$I462+SQRT(1-$B$5)*J462&lt;$C$8,1,0)</f>
        <v>0</v>
      </c>
      <c r="O462" s="108" t="n">
        <f aca="false">IF(SQRT($B$5)*$I462+SQRT(1-$B$5)*K462&lt;$C$9,1,0)</f>
        <v>0</v>
      </c>
      <c r="P462" s="108" t="n">
        <f aca="false">IF(SQRT($B$5)*$I462+SQRT(1-$B$5)*L462&lt;$C$10,1,0)</f>
        <v>0</v>
      </c>
      <c r="Q462" s="108" t="n">
        <f aca="false">IF(SQRT($B$5)*$I462+SQRT(1-$B$5)*M462&lt;$C$11,1,0)</f>
        <v>0</v>
      </c>
      <c r="R462" s="110" t="n">
        <f aca="false">N462*$D$8+O462*$D$9+P462*$D$10+Q462*$D$11</f>
        <v>0</v>
      </c>
      <c r="S462" s="108" t="n">
        <f aca="false">SUM(N462:Q462)</f>
        <v>0</v>
      </c>
    </row>
    <row r="463" customFormat="false" ht="15" hidden="false" customHeight="false" outlineLevel="0" collapsed="false">
      <c r="H463" s="108" t="n">
        <v>455</v>
      </c>
      <c r="I463" s="109" t="n">
        <v>-0.8488</v>
      </c>
      <c r="J463" s="109" t="n">
        <v>1.3168</v>
      </c>
      <c r="K463" s="109" t="n">
        <v>-0.0272</v>
      </c>
      <c r="L463" s="109" t="n">
        <v>-2.4847</v>
      </c>
      <c r="M463" s="109" t="n">
        <v>-0.9449</v>
      </c>
      <c r="N463" s="108" t="n">
        <f aca="false">IF(SQRT($B$5)*$I463+SQRT(1-$B$5)*J463&lt;$C$8,1,0)</f>
        <v>0</v>
      </c>
      <c r="O463" s="108" t="n">
        <f aca="false">IF(SQRT($B$5)*$I463+SQRT(1-$B$5)*K463&lt;$C$9,1,0)</f>
        <v>0</v>
      </c>
      <c r="P463" s="108" t="n">
        <f aca="false">IF(SQRT($B$5)*$I463+SQRT(1-$B$5)*L463&lt;$C$10,1,0)</f>
        <v>1</v>
      </c>
      <c r="Q463" s="108" t="n">
        <f aca="false">IF(SQRT($B$5)*$I463+SQRT(1-$B$5)*M463&lt;$C$11,1,0)</f>
        <v>0</v>
      </c>
      <c r="R463" s="110" t="n">
        <f aca="false">N463*$D$8+O463*$D$9+P463*$D$10+Q463*$D$11</f>
        <v>14</v>
      </c>
      <c r="S463" s="108" t="n">
        <f aca="false">SUM(N463:Q463)</f>
        <v>1</v>
      </c>
    </row>
    <row r="464" customFormat="false" ht="15" hidden="false" customHeight="false" outlineLevel="0" collapsed="false">
      <c r="H464" s="108" t="n">
        <v>456</v>
      </c>
      <c r="I464" s="109" t="n">
        <v>0.423</v>
      </c>
      <c r="J464" s="109" t="n">
        <v>-0.5237</v>
      </c>
      <c r="K464" s="109" t="n">
        <v>-0.7665</v>
      </c>
      <c r="L464" s="109" t="n">
        <v>-0.5215</v>
      </c>
      <c r="M464" s="109" t="n">
        <v>-0.8112</v>
      </c>
      <c r="N464" s="108" t="n">
        <f aca="false">IF(SQRT($B$5)*$I464+SQRT(1-$B$5)*J464&lt;$C$8,1,0)</f>
        <v>0</v>
      </c>
      <c r="O464" s="108" t="n">
        <f aca="false">IF(SQRT($B$5)*$I464+SQRT(1-$B$5)*K464&lt;$C$9,1,0)</f>
        <v>0</v>
      </c>
      <c r="P464" s="108" t="n">
        <f aca="false">IF(SQRT($B$5)*$I464+SQRT(1-$B$5)*L464&lt;$C$10,1,0)</f>
        <v>0</v>
      </c>
      <c r="Q464" s="108" t="n">
        <f aca="false">IF(SQRT($B$5)*$I464+SQRT(1-$B$5)*M464&lt;$C$11,1,0)</f>
        <v>0</v>
      </c>
      <c r="R464" s="110" t="n">
        <f aca="false">N464*$D$8+O464*$D$9+P464*$D$10+Q464*$D$11</f>
        <v>0</v>
      </c>
      <c r="S464" s="108" t="n">
        <f aca="false">SUM(N464:Q464)</f>
        <v>0</v>
      </c>
    </row>
    <row r="465" customFormat="false" ht="15" hidden="false" customHeight="false" outlineLevel="0" collapsed="false">
      <c r="H465" s="108" t="n">
        <v>457</v>
      </c>
      <c r="I465" s="109" t="n">
        <v>0.6022</v>
      </c>
      <c r="J465" s="109" t="n">
        <v>-0.4617</v>
      </c>
      <c r="K465" s="109" t="n">
        <v>-0.9098</v>
      </c>
      <c r="L465" s="109" t="n">
        <v>0.815</v>
      </c>
      <c r="M465" s="109" t="n">
        <v>-1.1825</v>
      </c>
      <c r="N465" s="108" t="n">
        <f aca="false">IF(SQRT($B$5)*$I465+SQRT(1-$B$5)*J465&lt;$C$8,1,0)</f>
        <v>0</v>
      </c>
      <c r="O465" s="108" t="n">
        <f aca="false">IF(SQRT($B$5)*$I465+SQRT(1-$B$5)*K465&lt;$C$9,1,0)</f>
        <v>0</v>
      </c>
      <c r="P465" s="108" t="n">
        <f aca="false">IF(SQRT($B$5)*$I465+SQRT(1-$B$5)*L465&lt;$C$10,1,0)</f>
        <v>0</v>
      </c>
      <c r="Q465" s="108" t="n">
        <f aca="false">IF(SQRT($B$5)*$I465+SQRT(1-$B$5)*M465&lt;$C$11,1,0)</f>
        <v>0</v>
      </c>
      <c r="R465" s="110" t="n">
        <f aca="false">N465*$D$8+O465*$D$9+P465*$D$10+Q465*$D$11</f>
        <v>0</v>
      </c>
      <c r="S465" s="108" t="n">
        <f aca="false">SUM(N465:Q465)</f>
        <v>0</v>
      </c>
    </row>
    <row r="466" customFormat="false" ht="15" hidden="false" customHeight="false" outlineLevel="0" collapsed="false">
      <c r="H466" s="108" t="n">
        <v>458</v>
      </c>
      <c r="I466" s="109" t="n">
        <v>0.1963</v>
      </c>
      <c r="J466" s="109" t="n">
        <v>-1.0153</v>
      </c>
      <c r="K466" s="109" t="n">
        <v>-0.4529</v>
      </c>
      <c r="L466" s="109" t="n">
        <v>-0.5269</v>
      </c>
      <c r="M466" s="109" t="n">
        <v>-1.1582</v>
      </c>
      <c r="N466" s="108" t="n">
        <f aca="false">IF(SQRT($B$5)*$I466+SQRT(1-$B$5)*J466&lt;$C$8,1,0)</f>
        <v>0</v>
      </c>
      <c r="O466" s="108" t="n">
        <f aca="false">IF(SQRT($B$5)*$I466+SQRT(1-$B$5)*K466&lt;$C$9,1,0)</f>
        <v>0</v>
      </c>
      <c r="P466" s="108" t="n">
        <f aca="false">IF(SQRT($B$5)*$I466+SQRT(1-$B$5)*L466&lt;$C$10,1,0)</f>
        <v>0</v>
      </c>
      <c r="Q466" s="108" t="n">
        <f aca="false">IF(SQRT($B$5)*$I466+SQRT(1-$B$5)*M466&lt;$C$11,1,0)</f>
        <v>0</v>
      </c>
      <c r="R466" s="110" t="n">
        <f aca="false">N466*$D$8+O466*$D$9+P466*$D$10+Q466*$D$11</f>
        <v>0</v>
      </c>
      <c r="S466" s="108" t="n">
        <f aca="false">SUM(N466:Q466)</f>
        <v>0</v>
      </c>
    </row>
    <row r="467" customFormat="false" ht="15" hidden="false" customHeight="false" outlineLevel="0" collapsed="false">
      <c r="H467" s="108" t="n">
        <v>459</v>
      </c>
      <c r="I467" s="109" t="n">
        <v>-0.6258</v>
      </c>
      <c r="J467" s="109" t="n">
        <v>1.4092</v>
      </c>
      <c r="K467" s="109" t="n">
        <v>-1.1521</v>
      </c>
      <c r="L467" s="109" t="n">
        <v>1.9233</v>
      </c>
      <c r="M467" s="109" t="n">
        <v>0.768</v>
      </c>
      <c r="N467" s="108" t="n">
        <f aca="false">IF(SQRT($B$5)*$I467+SQRT(1-$B$5)*J467&lt;$C$8,1,0)</f>
        <v>0</v>
      </c>
      <c r="O467" s="108" t="n">
        <f aca="false">IF(SQRT($B$5)*$I467+SQRT(1-$B$5)*K467&lt;$C$9,1,0)</f>
        <v>0</v>
      </c>
      <c r="P467" s="108" t="n">
        <f aca="false">IF(SQRT($B$5)*$I467+SQRT(1-$B$5)*L467&lt;$C$10,1,0)</f>
        <v>0</v>
      </c>
      <c r="Q467" s="108" t="n">
        <f aca="false">IF(SQRT($B$5)*$I467+SQRT(1-$B$5)*M467&lt;$C$11,1,0)</f>
        <v>0</v>
      </c>
      <c r="R467" s="110" t="n">
        <f aca="false">N467*$D$8+O467*$D$9+P467*$D$10+Q467*$D$11</f>
        <v>0</v>
      </c>
      <c r="S467" s="108" t="n">
        <f aca="false">SUM(N467:Q467)</f>
        <v>0</v>
      </c>
    </row>
    <row r="468" customFormat="false" ht="15" hidden="false" customHeight="false" outlineLevel="0" collapsed="false">
      <c r="H468" s="108" t="n">
        <v>460</v>
      </c>
      <c r="I468" s="109" t="n">
        <v>1.5048</v>
      </c>
      <c r="J468" s="109" t="n">
        <v>-0.5341</v>
      </c>
      <c r="K468" s="109" t="n">
        <v>1.0267</v>
      </c>
      <c r="L468" s="109" t="n">
        <v>0.1577</v>
      </c>
      <c r="M468" s="109" t="n">
        <v>1.9829</v>
      </c>
      <c r="N468" s="108" t="n">
        <f aca="false">IF(SQRT($B$5)*$I468+SQRT(1-$B$5)*J468&lt;$C$8,1,0)</f>
        <v>0</v>
      </c>
      <c r="O468" s="108" t="n">
        <f aca="false">IF(SQRT($B$5)*$I468+SQRT(1-$B$5)*K468&lt;$C$9,1,0)</f>
        <v>0</v>
      </c>
      <c r="P468" s="108" t="n">
        <f aca="false">IF(SQRT($B$5)*$I468+SQRT(1-$B$5)*L468&lt;$C$10,1,0)</f>
        <v>0</v>
      </c>
      <c r="Q468" s="108" t="n">
        <f aca="false">IF(SQRT($B$5)*$I468+SQRT(1-$B$5)*M468&lt;$C$11,1,0)</f>
        <v>0</v>
      </c>
      <c r="R468" s="110" t="n">
        <f aca="false">N468*$D$8+O468*$D$9+P468*$D$10+Q468*$D$11</f>
        <v>0</v>
      </c>
      <c r="S468" s="108" t="n">
        <f aca="false">SUM(N468:Q468)</f>
        <v>0</v>
      </c>
    </row>
    <row r="469" customFormat="false" ht="15" hidden="false" customHeight="false" outlineLevel="0" collapsed="false">
      <c r="H469" s="108" t="n">
        <v>461</v>
      </c>
      <c r="I469" s="109" t="n">
        <v>-0.4696</v>
      </c>
      <c r="J469" s="109" t="n">
        <v>1.1953</v>
      </c>
      <c r="K469" s="109" t="n">
        <v>-0.6281</v>
      </c>
      <c r="L469" s="109" t="n">
        <v>1.3571</v>
      </c>
      <c r="M469" s="109" t="n">
        <v>-0.4031</v>
      </c>
      <c r="N469" s="108" t="n">
        <f aca="false">IF(SQRT($B$5)*$I469+SQRT(1-$B$5)*J469&lt;$C$8,1,0)</f>
        <v>0</v>
      </c>
      <c r="O469" s="108" t="n">
        <f aca="false">IF(SQRT($B$5)*$I469+SQRT(1-$B$5)*K469&lt;$C$9,1,0)</f>
        <v>0</v>
      </c>
      <c r="P469" s="108" t="n">
        <f aca="false">IF(SQRT($B$5)*$I469+SQRT(1-$B$5)*L469&lt;$C$10,1,0)</f>
        <v>0</v>
      </c>
      <c r="Q469" s="108" t="n">
        <f aca="false">IF(SQRT($B$5)*$I469+SQRT(1-$B$5)*M469&lt;$C$11,1,0)</f>
        <v>0</v>
      </c>
      <c r="R469" s="110" t="n">
        <f aca="false">N469*$D$8+O469*$D$9+P469*$D$10+Q469*$D$11</f>
        <v>0</v>
      </c>
      <c r="S469" s="108" t="n">
        <f aca="false">SUM(N469:Q469)</f>
        <v>0</v>
      </c>
    </row>
    <row r="470" customFormat="false" ht="15" hidden="false" customHeight="false" outlineLevel="0" collapsed="false">
      <c r="H470" s="108" t="n">
        <v>462</v>
      </c>
      <c r="I470" s="109" t="n">
        <v>-1.1485</v>
      </c>
      <c r="J470" s="109" t="n">
        <v>-1.4041</v>
      </c>
      <c r="K470" s="109" t="n">
        <v>-0.6205</v>
      </c>
      <c r="L470" s="109" t="n">
        <v>1.4863</v>
      </c>
      <c r="M470" s="109" t="n">
        <v>-1.3572</v>
      </c>
      <c r="N470" s="108" t="n">
        <f aca="false">IF(SQRT($B$5)*$I470+SQRT(1-$B$5)*J470&lt;$C$8,1,0)</f>
        <v>0</v>
      </c>
      <c r="O470" s="108" t="n">
        <f aca="false">IF(SQRT($B$5)*$I470+SQRT(1-$B$5)*K470&lt;$C$9,1,0)</f>
        <v>0</v>
      </c>
      <c r="P470" s="108" t="n">
        <f aca="false">IF(SQRT($B$5)*$I470+SQRT(1-$B$5)*L470&lt;$C$10,1,0)</f>
        <v>0</v>
      </c>
      <c r="Q470" s="108" t="n">
        <f aca="false">IF(SQRT($B$5)*$I470+SQRT(1-$B$5)*M470&lt;$C$11,1,0)</f>
        <v>0</v>
      </c>
      <c r="R470" s="110" t="n">
        <f aca="false">N470*$D$8+O470*$D$9+P470*$D$10+Q470*$D$11</f>
        <v>0</v>
      </c>
      <c r="S470" s="108" t="n">
        <f aca="false">SUM(N470:Q470)</f>
        <v>0</v>
      </c>
    </row>
    <row r="471" customFormat="false" ht="15" hidden="false" customHeight="false" outlineLevel="0" collapsed="false">
      <c r="H471" s="108" t="n">
        <v>463</v>
      </c>
      <c r="I471" s="109" t="n">
        <v>-0.8125</v>
      </c>
      <c r="J471" s="109" t="n">
        <v>-0.1662</v>
      </c>
      <c r="K471" s="109" t="n">
        <v>-0.0239</v>
      </c>
      <c r="L471" s="109" t="n">
        <v>0.1758</v>
      </c>
      <c r="M471" s="109" t="n">
        <v>1.5428</v>
      </c>
      <c r="N471" s="108" t="n">
        <f aca="false">IF(SQRT($B$5)*$I471+SQRT(1-$B$5)*J471&lt;$C$8,1,0)</f>
        <v>0</v>
      </c>
      <c r="O471" s="108" t="n">
        <f aca="false">IF(SQRT($B$5)*$I471+SQRT(1-$B$5)*K471&lt;$C$9,1,0)</f>
        <v>0</v>
      </c>
      <c r="P471" s="108" t="n">
        <f aca="false">IF(SQRT($B$5)*$I471+SQRT(1-$B$5)*L471&lt;$C$10,1,0)</f>
        <v>0</v>
      </c>
      <c r="Q471" s="108" t="n">
        <f aca="false">IF(SQRT($B$5)*$I471+SQRT(1-$B$5)*M471&lt;$C$11,1,0)</f>
        <v>0</v>
      </c>
      <c r="R471" s="110" t="n">
        <f aca="false">N471*$D$8+O471*$D$9+P471*$D$10+Q471*$D$11</f>
        <v>0</v>
      </c>
      <c r="S471" s="108" t="n">
        <f aca="false">SUM(N471:Q471)</f>
        <v>0</v>
      </c>
    </row>
    <row r="472" customFormat="false" ht="15" hidden="false" customHeight="false" outlineLevel="0" collapsed="false">
      <c r="H472" s="108" t="n">
        <v>464</v>
      </c>
      <c r="I472" s="109" t="n">
        <v>-0.2654</v>
      </c>
      <c r="J472" s="109" t="n">
        <v>-1.4988</v>
      </c>
      <c r="K472" s="109" t="n">
        <v>0.6869</v>
      </c>
      <c r="L472" s="109" t="n">
        <v>-0.4684</v>
      </c>
      <c r="M472" s="109" t="n">
        <v>-0.2768</v>
      </c>
      <c r="N472" s="108" t="n">
        <f aca="false">IF(SQRT($B$5)*$I472+SQRT(1-$B$5)*J472&lt;$C$8,1,0)</f>
        <v>0</v>
      </c>
      <c r="O472" s="108" t="n">
        <f aca="false">IF(SQRT($B$5)*$I472+SQRT(1-$B$5)*K472&lt;$C$9,1,0)</f>
        <v>0</v>
      </c>
      <c r="P472" s="108" t="n">
        <f aca="false">IF(SQRT($B$5)*$I472+SQRT(1-$B$5)*L472&lt;$C$10,1,0)</f>
        <v>0</v>
      </c>
      <c r="Q472" s="108" t="n">
        <f aca="false">IF(SQRT($B$5)*$I472+SQRT(1-$B$5)*M472&lt;$C$11,1,0)</f>
        <v>0</v>
      </c>
      <c r="R472" s="110" t="n">
        <f aca="false">N472*$D$8+O472*$D$9+P472*$D$10+Q472*$D$11</f>
        <v>0</v>
      </c>
      <c r="S472" s="108" t="n">
        <f aca="false">SUM(N472:Q472)</f>
        <v>0</v>
      </c>
    </row>
    <row r="473" customFormat="false" ht="15" hidden="false" customHeight="false" outlineLevel="0" collapsed="false">
      <c r="H473" s="108" t="n">
        <v>465</v>
      </c>
      <c r="I473" s="109" t="n">
        <v>0.0843</v>
      </c>
      <c r="J473" s="109" t="n">
        <v>1.5431</v>
      </c>
      <c r="K473" s="109" t="n">
        <v>1.1901</v>
      </c>
      <c r="L473" s="109" t="n">
        <v>0.0095</v>
      </c>
      <c r="M473" s="109" t="n">
        <v>-0.3854</v>
      </c>
      <c r="N473" s="108" t="n">
        <f aca="false">IF(SQRT($B$5)*$I473+SQRT(1-$B$5)*J473&lt;$C$8,1,0)</f>
        <v>0</v>
      </c>
      <c r="O473" s="108" t="n">
        <f aca="false">IF(SQRT($B$5)*$I473+SQRT(1-$B$5)*K473&lt;$C$9,1,0)</f>
        <v>0</v>
      </c>
      <c r="P473" s="108" t="n">
        <f aca="false">IF(SQRT($B$5)*$I473+SQRT(1-$B$5)*L473&lt;$C$10,1,0)</f>
        <v>0</v>
      </c>
      <c r="Q473" s="108" t="n">
        <f aca="false">IF(SQRT($B$5)*$I473+SQRT(1-$B$5)*M473&lt;$C$11,1,0)</f>
        <v>0</v>
      </c>
      <c r="R473" s="110" t="n">
        <f aca="false">N473*$D$8+O473*$D$9+P473*$D$10+Q473*$D$11</f>
        <v>0</v>
      </c>
      <c r="S473" s="108" t="n">
        <f aca="false">SUM(N473:Q473)</f>
        <v>0</v>
      </c>
    </row>
    <row r="474" customFormat="false" ht="15" hidden="false" customHeight="false" outlineLevel="0" collapsed="false">
      <c r="H474" s="108" t="n">
        <v>466</v>
      </c>
      <c r="I474" s="109" t="n">
        <v>0.4169</v>
      </c>
      <c r="J474" s="109" t="n">
        <v>-0.7918</v>
      </c>
      <c r="K474" s="109" t="n">
        <v>-1.7978</v>
      </c>
      <c r="L474" s="109" t="n">
        <v>-0.6958</v>
      </c>
      <c r="M474" s="109" t="n">
        <v>0.9443</v>
      </c>
      <c r="N474" s="108" t="n">
        <f aca="false">IF(SQRT($B$5)*$I474+SQRT(1-$B$5)*J474&lt;$C$8,1,0)</f>
        <v>0</v>
      </c>
      <c r="O474" s="108" t="n">
        <f aca="false">IF(SQRT($B$5)*$I474+SQRT(1-$B$5)*K474&lt;$C$9,1,0)</f>
        <v>0</v>
      </c>
      <c r="P474" s="108" t="n">
        <f aca="false">IF(SQRT($B$5)*$I474+SQRT(1-$B$5)*L474&lt;$C$10,1,0)</f>
        <v>0</v>
      </c>
      <c r="Q474" s="108" t="n">
        <f aca="false">IF(SQRT($B$5)*$I474+SQRT(1-$B$5)*M474&lt;$C$11,1,0)</f>
        <v>0</v>
      </c>
      <c r="R474" s="110" t="n">
        <f aca="false">N474*$D$8+O474*$D$9+P474*$D$10+Q474*$D$11</f>
        <v>0</v>
      </c>
      <c r="S474" s="108" t="n">
        <f aca="false">SUM(N474:Q474)</f>
        <v>0</v>
      </c>
    </row>
    <row r="475" customFormat="false" ht="15" hidden="false" customHeight="false" outlineLevel="0" collapsed="false">
      <c r="H475" s="108" t="n">
        <v>467</v>
      </c>
      <c r="I475" s="109" t="n">
        <v>-0.7084</v>
      </c>
      <c r="J475" s="109" t="n">
        <v>-0.5366</v>
      </c>
      <c r="K475" s="109" t="n">
        <v>1.4249</v>
      </c>
      <c r="L475" s="109" t="n">
        <v>1.4378</v>
      </c>
      <c r="M475" s="109" t="n">
        <v>1.4654</v>
      </c>
      <c r="N475" s="108" t="n">
        <f aca="false">IF(SQRT($B$5)*$I475+SQRT(1-$B$5)*J475&lt;$C$8,1,0)</f>
        <v>0</v>
      </c>
      <c r="O475" s="108" t="n">
        <f aca="false">IF(SQRT($B$5)*$I475+SQRT(1-$B$5)*K475&lt;$C$9,1,0)</f>
        <v>0</v>
      </c>
      <c r="P475" s="108" t="n">
        <f aca="false">IF(SQRT($B$5)*$I475+SQRT(1-$B$5)*L475&lt;$C$10,1,0)</f>
        <v>0</v>
      </c>
      <c r="Q475" s="108" t="n">
        <f aca="false">IF(SQRT($B$5)*$I475+SQRT(1-$B$5)*M475&lt;$C$11,1,0)</f>
        <v>0</v>
      </c>
      <c r="R475" s="110" t="n">
        <f aca="false">N475*$D$8+O475*$D$9+P475*$D$10+Q475*$D$11</f>
        <v>0</v>
      </c>
      <c r="S475" s="108" t="n">
        <f aca="false">SUM(N475:Q475)</f>
        <v>0</v>
      </c>
    </row>
    <row r="476" customFormat="false" ht="15" hidden="false" customHeight="false" outlineLevel="0" collapsed="false">
      <c r="H476" s="108" t="n">
        <v>468</v>
      </c>
      <c r="I476" s="109" t="n">
        <v>-0.7879</v>
      </c>
      <c r="J476" s="109" t="n">
        <v>0.4865</v>
      </c>
      <c r="K476" s="109" t="n">
        <v>1.3405</v>
      </c>
      <c r="L476" s="109" t="n">
        <v>1.0168</v>
      </c>
      <c r="M476" s="109" t="n">
        <v>-0.3876</v>
      </c>
      <c r="N476" s="108" t="n">
        <f aca="false">IF(SQRT($B$5)*$I476+SQRT(1-$B$5)*J476&lt;$C$8,1,0)</f>
        <v>0</v>
      </c>
      <c r="O476" s="108" t="n">
        <f aca="false">IF(SQRT($B$5)*$I476+SQRT(1-$B$5)*K476&lt;$C$9,1,0)</f>
        <v>0</v>
      </c>
      <c r="P476" s="108" t="n">
        <f aca="false">IF(SQRT($B$5)*$I476+SQRT(1-$B$5)*L476&lt;$C$10,1,0)</f>
        <v>0</v>
      </c>
      <c r="Q476" s="108" t="n">
        <f aca="false">IF(SQRT($B$5)*$I476+SQRT(1-$B$5)*M476&lt;$C$11,1,0)</f>
        <v>0</v>
      </c>
      <c r="R476" s="110" t="n">
        <f aca="false">N476*$D$8+O476*$D$9+P476*$D$10+Q476*$D$11</f>
        <v>0</v>
      </c>
      <c r="S476" s="108" t="n">
        <f aca="false">SUM(N476:Q476)</f>
        <v>0</v>
      </c>
    </row>
    <row r="477" customFormat="false" ht="15" hidden="false" customHeight="false" outlineLevel="0" collapsed="false">
      <c r="H477" s="108" t="n">
        <v>469</v>
      </c>
      <c r="I477" s="109" t="n">
        <v>-0.2207</v>
      </c>
      <c r="J477" s="109" t="n">
        <v>-0.7556</v>
      </c>
      <c r="K477" s="109" t="n">
        <v>-0.5417</v>
      </c>
      <c r="L477" s="109" t="n">
        <v>0.3614</v>
      </c>
      <c r="M477" s="109" t="n">
        <v>0.3601</v>
      </c>
      <c r="N477" s="108" t="n">
        <f aca="false">IF(SQRT($B$5)*$I477+SQRT(1-$B$5)*J477&lt;$C$8,1,0)</f>
        <v>0</v>
      </c>
      <c r="O477" s="108" t="n">
        <f aca="false">IF(SQRT($B$5)*$I477+SQRT(1-$B$5)*K477&lt;$C$9,1,0)</f>
        <v>0</v>
      </c>
      <c r="P477" s="108" t="n">
        <f aca="false">IF(SQRT($B$5)*$I477+SQRT(1-$B$5)*L477&lt;$C$10,1,0)</f>
        <v>0</v>
      </c>
      <c r="Q477" s="108" t="n">
        <f aca="false">IF(SQRT($B$5)*$I477+SQRT(1-$B$5)*M477&lt;$C$11,1,0)</f>
        <v>0</v>
      </c>
      <c r="R477" s="110" t="n">
        <f aca="false">N477*$D$8+O477*$D$9+P477*$D$10+Q477*$D$11</f>
        <v>0</v>
      </c>
      <c r="S477" s="108" t="n">
        <f aca="false">SUM(N477:Q477)</f>
        <v>0</v>
      </c>
    </row>
    <row r="478" customFormat="false" ht="15" hidden="false" customHeight="false" outlineLevel="0" collapsed="false">
      <c r="H478" s="108" t="n">
        <v>470</v>
      </c>
      <c r="I478" s="109" t="n">
        <v>-0.8791</v>
      </c>
      <c r="J478" s="109" t="n">
        <v>0.6472</v>
      </c>
      <c r="K478" s="109" t="n">
        <v>0.1888</v>
      </c>
      <c r="L478" s="109" t="n">
        <v>1.2809</v>
      </c>
      <c r="M478" s="109" t="n">
        <v>-0.5415</v>
      </c>
      <c r="N478" s="108" t="n">
        <f aca="false">IF(SQRT($B$5)*$I478+SQRT(1-$B$5)*J478&lt;$C$8,1,0)</f>
        <v>0</v>
      </c>
      <c r="O478" s="108" t="n">
        <f aca="false">IF(SQRT($B$5)*$I478+SQRT(1-$B$5)*K478&lt;$C$9,1,0)</f>
        <v>0</v>
      </c>
      <c r="P478" s="108" t="n">
        <f aca="false">IF(SQRT($B$5)*$I478+SQRT(1-$B$5)*L478&lt;$C$10,1,0)</f>
        <v>0</v>
      </c>
      <c r="Q478" s="108" t="n">
        <f aca="false">IF(SQRT($B$5)*$I478+SQRT(1-$B$5)*M478&lt;$C$11,1,0)</f>
        <v>0</v>
      </c>
      <c r="R478" s="110" t="n">
        <f aca="false">N478*$D$8+O478*$D$9+P478*$D$10+Q478*$D$11</f>
        <v>0</v>
      </c>
      <c r="S478" s="108" t="n">
        <f aca="false">SUM(N478:Q478)</f>
        <v>0</v>
      </c>
    </row>
    <row r="479" customFormat="false" ht="15" hidden="false" customHeight="false" outlineLevel="0" collapsed="false">
      <c r="H479" s="108" t="n">
        <v>471</v>
      </c>
      <c r="I479" s="109" t="n">
        <v>0.2167</v>
      </c>
      <c r="J479" s="109" t="n">
        <v>-2.2421</v>
      </c>
      <c r="K479" s="109" t="n">
        <v>0.7664</v>
      </c>
      <c r="L479" s="109" t="n">
        <v>0.5757</v>
      </c>
      <c r="M479" s="109" t="n">
        <v>0.8553</v>
      </c>
      <c r="N479" s="108" t="n">
        <f aca="false">IF(SQRT($B$5)*$I479+SQRT(1-$B$5)*J479&lt;$C$8,1,0)</f>
        <v>0</v>
      </c>
      <c r="O479" s="108" t="n">
        <f aca="false">IF(SQRT($B$5)*$I479+SQRT(1-$B$5)*K479&lt;$C$9,1,0)</f>
        <v>0</v>
      </c>
      <c r="P479" s="108" t="n">
        <f aca="false">IF(SQRT($B$5)*$I479+SQRT(1-$B$5)*L479&lt;$C$10,1,0)</f>
        <v>0</v>
      </c>
      <c r="Q479" s="108" t="n">
        <f aca="false">IF(SQRT($B$5)*$I479+SQRT(1-$B$5)*M479&lt;$C$11,1,0)</f>
        <v>0</v>
      </c>
      <c r="R479" s="110" t="n">
        <f aca="false">N479*$D$8+O479*$D$9+P479*$D$10+Q479*$D$11</f>
        <v>0</v>
      </c>
      <c r="S479" s="108" t="n">
        <f aca="false">SUM(N479:Q479)</f>
        <v>0</v>
      </c>
    </row>
    <row r="480" customFormat="false" ht="15" hidden="false" customHeight="false" outlineLevel="0" collapsed="false">
      <c r="H480" s="108" t="n">
        <v>472</v>
      </c>
      <c r="I480" s="109" t="n">
        <v>0.0402</v>
      </c>
      <c r="J480" s="109" t="n">
        <v>0.0341</v>
      </c>
      <c r="K480" s="109" t="n">
        <v>-0.0546</v>
      </c>
      <c r="L480" s="109" t="n">
        <v>1.2482</v>
      </c>
      <c r="M480" s="109" t="n">
        <v>-0.9493</v>
      </c>
      <c r="N480" s="108" t="n">
        <f aca="false">IF(SQRT($B$5)*$I480+SQRT(1-$B$5)*J480&lt;$C$8,1,0)</f>
        <v>0</v>
      </c>
      <c r="O480" s="108" t="n">
        <f aca="false">IF(SQRT($B$5)*$I480+SQRT(1-$B$5)*K480&lt;$C$9,1,0)</f>
        <v>0</v>
      </c>
      <c r="P480" s="108" t="n">
        <f aca="false">IF(SQRT($B$5)*$I480+SQRT(1-$B$5)*L480&lt;$C$10,1,0)</f>
        <v>0</v>
      </c>
      <c r="Q480" s="108" t="n">
        <f aca="false">IF(SQRT($B$5)*$I480+SQRT(1-$B$5)*M480&lt;$C$11,1,0)</f>
        <v>0</v>
      </c>
      <c r="R480" s="110" t="n">
        <f aca="false">N480*$D$8+O480*$D$9+P480*$D$10+Q480*$D$11</f>
        <v>0</v>
      </c>
      <c r="S480" s="108" t="n">
        <f aca="false">SUM(N480:Q480)</f>
        <v>0</v>
      </c>
    </row>
    <row r="481" customFormat="false" ht="15" hidden="false" customHeight="false" outlineLevel="0" collapsed="false">
      <c r="H481" s="108" t="n">
        <v>473</v>
      </c>
      <c r="I481" s="109" t="n">
        <v>-0.0774</v>
      </c>
      <c r="J481" s="109" t="n">
        <v>0.6194</v>
      </c>
      <c r="K481" s="109" t="n">
        <v>-0.3387</v>
      </c>
      <c r="L481" s="109" t="n">
        <v>-0.8977</v>
      </c>
      <c r="M481" s="109" t="n">
        <v>-0.274</v>
      </c>
      <c r="N481" s="108" t="n">
        <f aca="false">IF(SQRT($B$5)*$I481+SQRT(1-$B$5)*J481&lt;$C$8,1,0)</f>
        <v>0</v>
      </c>
      <c r="O481" s="108" t="n">
        <f aca="false">IF(SQRT($B$5)*$I481+SQRT(1-$B$5)*K481&lt;$C$9,1,0)</f>
        <v>0</v>
      </c>
      <c r="P481" s="108" t="n">
        <f aca="false">IF(SQRT($B$5)*$I481+SQRT(1-$B$5)*L481&lt;$C$10,1,0)</f>
        <v>0</v>
      </c>
      <c r="Q481" s="108" t="n">
        <f aca="false">IF(SQRT($B$5)*$I481+SQRT(1-$B$5)*M481&lt;$C$11,1,0)</f>
        <v>0</v>
      </c>
      <c r="R481" s="110" t="n">
        <f aca="false">N481*$D$8+O481*$D$9+P481*$D$10+Q481*$D$11</f>
        <v>0</v>
      </c>
      <c r="S481" s="108" t="n">
        <f aca="false">SUM(N481:Q481)</f>
        <v>0</v>
      </c>
    </row>
    <row r="482" customFormat="false" ht="15" hidden="false" customHeight="false" outlineLevel="0" collapsed="false">
      <c r="H482" s="108" t="n">
        <v>474</v>
      </c>
      <c r="I482" s="109" t="n">
        <v>0.3353</v>
      </c>
      <c r="J482" s="109" t="n">
        <v>1.594</v>
      </c>
      <c r="K482" s="109" t="n">
        <v>-0.4955</v>
      </c>
      <c r="L482" s="109" t="n">
        <v>-2.1257</v>
      </c>
      <c r="M482" s="109" t="n">
        <v>1.0358</v>
      </c>
      <c r="N482" s="108" t="n">
        <f aca="false">IF(SQRT($B$5)*$I482+SQRT(1-$B$5)*J482&lt;$C$8,1,0)</f>
        <v>0</v>
      </c>
      <c r="O482" s="108" t="n">
        <f aca="false">IF(SQRT($B$5)*$I482+SQRT(1-$B$5)*K482&lt;$C$9,1,0)</f>
        <v>0</v>
      </c>
      <c r="P482" s="108" t="n">
        <f aca="false">IF(SQRT($B$5)*$I482+SQRT(1-$B$5)*L482&lt;$C$10,1,0)</f>
        <v>1</v>
      </c>
      <c r="Q482" s="108" t="n">
        <f aca="false">IF(SQRT($B$5)*$I482+SQRT(1-$B$5)*M482&lt;$C$11,1,0)</f>
        <v>0</v>
      </c>
      <c r="R482" s="110" t="n">
        <f aca="false">N482*$D$8+O482*$D$9+P482*$D$10+Q482*$D$11</f>
        <v>14</v>
      </c>
      <c r="S482" s="108" t="n">
        <f aca="false">SUM(N482:Q482)</f>
        <v>1</v>
      </c>
    </row>
    <row r="483" customFormat="false" ht="15" hidden="false" customHeight="false" outlineLevel="0" collapsed="false">
      <c r="H483" s="108" t="n">
        <v>475</v>
      </c>
      <c r="I483" s="109" t="n">
        <v>0.0229</v>
      </c>
      <c r="J483" s="109" t="n">
        <v>0.6203</v>
      </c>
      <c r="K483" s="109" t="n">
        <v>-0.0844</v>
      </c>
      <c r="L483" s="109" t="n">
        <v>-0.016</v>
      </c>
      <c r="M483" s="109" t="n">
        <v>-1.8991</v>
      </c>
      <c r="N483" s="108" t="n">
        <f aca="false">IF(SQRT($B$5)*$I483+SQRT(1-$B$5)*J483&lt;$C$8,1,0)</f>
        <v>0</v>
      </c>
      <c r="O483" s="108" t="n">
        <f aca="false">IF(SQRT($B$5)*$I483+SQRT(1-$B$5)*K483&lt;$C$9,1,0)</f>
        <v>0</v>
      </c>
      <c r="P483" s="108" t="n">
        <f aca="false">IF(SQRT($B$5)*$I483+SQRT(1-$B$5)*L483&lt;$C$10,1,0)</f>
        <v>0</v>
      </c>
      <c r="Q483" s="108" t="n">
        <f aca="false">IF(SQRT($B$5)*$I483+SQRT(1-$B$5)*M483&lt;$C$11,1,0)</f>
        <v>0</v>
      </c>
      <c r="R483" s="110" t="n">
        <f aca="false">N483*$D$8+O483*$D$9+P483*$D$10+Q483*$D$11</f>
        <v>0</v>
      </c>
      <c r="S483" s="108" t="n">
        <f aca="false">SUM(N483:Q483)</f>
        <v>0</v>
      </c>
    </row>
    <row r="484" customFormat="false" ht="15" hidden="false" customHeight="false" outlineLevel="0" collapsed="false">
      <c r="H484" s="108" t="n">
        <v>476</v>
      </c>
      <c r="I484" s="109" t="n">
        <v>0.5681</v>
      </c>
      <c r="J484" s="109" t="n">
        <v>-1.0903</v>
      </c>
      <c r="K484" s="109" t="n">
        <v>0.6461</v>
      </c>
      <c r="L484" s="109" t="n">
        <v>-1.9031</v>
      </c>
      <c r="M484" s="109" t="n">
        <v>1.1569</v>
      </c>
      <c r="N484" s="108" t="n">
        <f aca="false">IF(SQRT($B$5)*$I484+SQRT(1-$B$5)*J484&lt;$C$8,1,0)</f>
        <v>0</v>
      </c>
      <c r="O484" s="108" t="n">
        <f aca="false">IF(SQRT($B$5)*$I484+SQRT(1-$B$5)*K484&lt;$C$9,1,0)</f>
        <v>0</v>
      </c>
      <c r="P484" s="108" t="n">
        <f aca="false">IF(SQRT($B$5)*$I484+SQRT(1-$B$5)*L484&lt;$C$10,1,0)</f>
        <v>0</v>
      </c>
      <c r="Q484" s="108" t="n">
        <f aca="false">IF(SQRT($B$5)*$I484+SQRT(1-$B$5)*M484&lt;$C$11,1,0)</f>
        <v>0</v>
      </c>
      <c r="R484" s="110" t="n">
        <f aca="false">N484*$D$8+O484*$D$9+P484*$D$10+Q484*$D$11</f>
        <v>0</v>
      </c>
      <c r="S484" s="108" t="n">
        <f aca="false">SUM(N484:Q484)</f>
        <v>0</v>
      </c>
    </row>
    <row r="485" customFormat="false" ht="15" hidden="false" customHeight="false" outlineLevel="0" collapsed="false">
      <c r="H485" s="108" t="n">
        <v>477</v>
      </c>
      <c r="I485" s="109" t="n">
        <v>-0.1943</v>
      </c>
      <c r="J485" s="109" t="n">
        <v>-2.3192</v>
      </c>
      <c r="K485" s="109" t="n">
        <v>0.0853</v>
      </c>
      <c r="L485" s="109" t="n">
        <v>0.0615</v>
      </c>
      <c r="M485" s="109" t="n">
        <v>0.0672</v>
      </c>
      <c r="N485" s="108" t="n">
        <f aca="false">IF(SQRT($B$5)*$I485+SQRT(1-$B$5)*J485&lt;$C$8,1,0)</f>
        <v>0</v>
      </c>
      <c r="O485" s="108" t="n">
        <f aca="false">IF(SQRT($B$5)*$I485+SQRT(1-$B$5)*K485&lt;$C$9,1,0)</f>
        <v>0</v>
      </c>
      <c r="P485" s="108" t="n">
        <f aca="false">IF(SQRT($B$5)*$I485+SQRT(1-$B$5)*L485&lt;$C$10,1,0)</f>
        <v>0</v>
      </c>
      <c r="Q485" s="108" t="n">
        <f aca="false">IF(SQRT($B$5)*$I485+SQRT(1-$B$5)*M485&lt;$C$11,1,0)</f>
        <v>0</v>
      </c>
      <c r="R485" s="110" t="n">
        <f aca="false">N485*$D$8+O485*$D$9+P485*$D$10+Q485*$D$11</f>
        <v>0</v>
      </c>
      <c r="S485" s="108" t="n">
        <f aca="false">SUM(N485:Q485)</f>
        <v>0</v>
      </c>
    </row>
    <row r="486" customFormat="false" ht="15" hidden="false" customHeight="false" outlineLevel="0" collapsed="false">
      <c r="H486" s="108" t="n">
        <v>478</v>
      </c>
      <c r="I486" s="109" t="n">
        <v>-1.1371</v>
      </c>
      <c r="J486" s="109" t="n">
        <v>2.1766</v>
      </c>
      <c r="K486" s="109" t="n">
        <v>-0.5399</v>
      </c>
      <c r="L486" s="109" t="n">
        <v>0.9491</v>
      </c>
      <c r="M486" s="109" t="n">
        <v>-2.5174</v>
      </c>
      <c r="N486" s="108" t="n">
        <f aca="false">IF(SQRT($B$5)*$I486+SQRT(1-$B$5)*J486&lt;$C$8,1,0)</f>
        <v>0</v>
      </c>
      <c r="O486" s="108" t="n">
        <f aca="false">IF(SQRT($B$5)*$I486+SQRT(1-$B$5)*K486&lt;$C$9,1,0)</f>
        <v>0</v>
      </c>
      <c r="P486" s="108" t="n">
        <f aca="false">IF(SQRT($B$5)*$I486+SQRT(1-$B$5)*L486&lt;$C$10,1,0)</f>
        <v>0</v>
      </c>
      <c r="Q486" s="108" t="n">
        <f aca="false">IF(SQRT($B$5)*$I486+SQRT(1-$B$5)*M486&lt;$C$11,1,0)</f>
        <v>1</v>
      </c>
      <c r="R486" s="110" t="n">
        <f aca="false">N486*$D$8+O486*$D$9+P486*$D$10+Q486*$D$11</f>
        <v>17.5</v>
      </c>
      <c r="S486" s="108" t="n">
        <f aca="false">SUM(N486:Q486)</f>
        <v>1</v>
      </c>
    </row>
    <row r="487" customFormat="false" ht="15" hidden="false" customHeight="false" outlineLevel="0" collapsed="false">
      <c r="H487" s="108" t="n">
        <v>479</v>
      </c>
      <c r="I487" s="109" t="n">
        <v>0.5655</v>
      </c>
      <c r="J487" s="109" t="n">
        <v>0.4415</v>
      </c>
      <c r="K487" s="109" t="n">
        <v>-0.0685</v>
      </c>
      <c r="L487" s="109" t="n">
        <v>1.1811</v>
      </c>
      <c r="M487" s="109" t="n">
        <v>-0.6424</v>
      </c>
      <c r="N487" s="108" t="n">
        <f aca="false">IF(SQRT($B$5)*$I487+SQRT(1-$B$5)*J487&lt;$C$8,1,0)</f>
        <v>0</v>
      </c>
      <c r="O487" s="108" t="n">
        <f aca="false">IF(SQRT($B$5)*$I487+SQRT(1-$B$5)*K487&lt;$C$9,1,0)</f>
        <v>0</v>
      </c>
      <c r="P487" s="108" t="n">
        <f aca="false">IF(SQRT($B$5)*$I487+SQRT(1-$B$5)*L487&lt;$C$10,1,0)</f>
        <v>0</v>
      </c>
      <c r="Q487" s="108" t="n">
        <f aca="false">IF(SQRT($B$5)*$I487+SQRT(1-$B$5)*M487&lt;$C$11,1,0)</f>
        <v>0</v>
      </c>
      <c r="R487" s="110" t="n">
        <f aca="false">N487*$D$8+O487*$D$9+P487*$D$10+Q487*$D$11</f>
        <v>0</v>
      </c>
      <c r="S487" s="108" t="n">
        <f aca="false">SUM(N487:Q487)</f>
        <v>0</v>
      </c>
    </row>
    <row r="488" customFormat="false" ht="15" hidden="false" customHeight="false" outlineLevel="0" collapsed="false">
      <c r="H488" s="108" t="n">
        <v>480</v>
      </c>
      <c r="I488" s="109" t="n">
        <v>0.4002</v>
      </c>
      <c r="J488" s="109" t="n">
        <v>-0.1115</v>
      </c>
      <c r="K488" s="109" t="n">
        <v>0.2248</v>
      </c>
      <c r="L488" s="109" t="n">
        <v>-1.0149</v>
      </c>
      <c r="M488" s="109" t="n">
        <v>0.5947</v>
      </c>
      <c r="N488" s="108" t="n">
        <f aca="false">IF(SQRT($B$5)*$I488+SQRT(1-$B$5)*J488&lt;$C$8,1,0)</f>
        <v>0</v>
      </c>
      <c r="O488" s="108" t="n">
        <f aca="false">IF(SQRT($B$5)*$I488+SQRT(1-$B$5)*K488&lt;$C$9,1,0)</f>
        <v>0</v>
      </c>
      <c r="P488" s="108" t="n">
        <f aca="false">IF(SQRT($B$5)*$I488+SQRT(1-$B$5)*L488&lt;$C$10,1,0)</f>
        <v>0</v>
      </c>
      <c r="Q488" s="108" t="n">
        <f aca="false">IF(SQRT($B$5)*$I488+SQRT(1-$B$5)*M488&lt;$C$11,1,0)</f>
        <v>0</v>
      </c>
      <c r="R488" s="110" t="n">
        <f aca="false">N488*$D$8+O488*$D$9+P488*$D$10+Q488*$D$11</f>
        <v>0</v>
      </c>
      <c r="S488" s="108" t="n">
        <f aca="false">SUM(N488:Q488)</f>
        <v>0</v>
      </c>
    </row>
    <row r="489" customFormat="false" ht="15" hidden="false" customHeight="false" outlineLevel="0" collapsed="false">
      <c r="H489" s="108" t="n">
        <v>481</v>
      </c>
      <c r="I489" s="109" t="n">
        <v>0.501</v>
      </c>
      <c r="J489" s="109" t="n">
        <v>0.2534</v>
      </c>
      <c r="K489" s="109" t="n">
        <v>0.2678</v>
      </c>
      <c r="L489" s="109" t="n">
        <v>-0.4249</v>
      </c>
      <c r="M489" s="109" t="n">
        <v>-0.6357</v>
      </c>
      <c r="N489" s="108" t="n">
        <f aca="false">IF(SQRT($B$5)*$I489+SQRT(1-$B$5)*J489&lt;$C$8,1,0)</f>
        <v>0</v>
      </c>
      <c r="O489" s="108" t="n">
        <f aca="false">IF(SQRT($B$5)*$I489+SQRT(1-$B$5)*K489&lt;$C$9,1,0)</f>
        <v>0</v>
      </c>
      <c r="P489" s="108" t="n">
        <f aca="false">IF(SQRT($B$5)*$I489+SQRT(1-$B$5)*L489&lt;$C$10,1,0)</f>
        <v>0</v>
      </c>
      <c r="Q489" s="108" t="n">
        <f aca="false">IF(SQRT($B$5)*$I489+SQRT(1-$B$5)*M489&lt;$C$11,1,0)</f>
        <v>0</v>
      </c>
      <c r="R489" s="110" t="n">
        <f aca="false">N489*$D$8+O489*$D$9+P489*$D$10+Q489*$D$11</f>
        <v>0</v>
      </c>
      <c r="S489" s="108" t="n">
        <f aca="false">SUM(N489:Q489)</f>
        <v>0</v>
      </c>
    </row>
    <row r="490" customFormat="false" ht="15" hidden="false" customHeight="false" outlineLevel="0" collapsed="false">
      <c r="H490" s="108" t="n">
        <v>482</v>
      </c>
      <c r="I490" s="109" t="n">
        <v>-0.2546</v>
      </c>
      <c r="J490" s="109" t="n">
        <v>0.3374</v>
      </c>
      <c r="K490" s="109" t="n">
        <v>-1.2297</v>
      </c>
      <c r="L490" s="109" t="n">
        <v>-0.1288</v>
      </c>
      <c r="M490" s="109" t="n">
        <v>1.5119</v>
      </c>
      <c r="N490" s="108" t="n">
        <f aca="false">IF(SQRT($B$5)*$I490+SQRT(1-$B$5)*J490&lt;$C$8,1,0)</f>
        <v>0</v>
      </c>
      <c r="O490" s="108" t="n">
        <f aca="false">IF(SQRT($B$5)*$I490+SQRT(1-$B$5)*K490&lt;$C$9,1,0)</f>
        <v>0</v>
      </c>
      <c r="P490" s="108" t="n">
        <f aca="false">IF(SQRT($B$5)*$I490+SQRT(1-$B$5)*L490&lt;$C$10,1,0)</f>
        <v>0</v>
      </c>
      <c r="Q490" s="108" t="n">
        <f aca="false">IF(SQRT($B$5)*$I490+SQRT(1-$B$5)*M490&lt;$C$11,1,0)</f>
        <v>0</v>
      </c>
      <c r="R490" s="110" t="n">
        <f aca="false">N490*$D$8+O490*$D$9+P490*$D$10+Q490*$D$11</f>
        <v>0</v>
      </c>
      <c r="S490" s="108" t="n">
        <f aca="false">SUM(N490:Q490)</f>
        <v>0</v>
      </c>
    </row>
    <row r="491" customFormat="false" ht="15" hidden="false" customHeight="false" outlineLevel="0" collapsed="false">
      <c r="H491" s="108" t="n">
        <v>483</v>
      </c>
      <c r="I491" s="109" t="n">
        <v>0.6944</v>
      </c>
      <c r="J491" s="109" t="n">
        <v>-0.9485</v>
      </c>
      <c r="K491" s="109" t="n">
        <v>1.2062</v>
      </c>
      <c r="L491" s="109" t="n">
        <v>-1.6774</v>
      </c>
      <c r="M491" s="109" t="n">
        <v>-0.2132</v>
      </c>
      <c r="N491" s="108" t="n">
        <f aca="false">IF(SQRT($B$5)*$I491+SQRT(1-$B$5)*J491&lt;$C$8,1,0)</f>
        <v>0</v>
      </c>
      <c r="O491" s="108" t="n">
        <f aca="false">IF(SQRT($B$5)*$I491+SQRT(1-$B$5)*K491&lt;$C$9,1,0)</f>
        <v>0</v>
      </c>
      <c r="P491" s="108" t="n">
        <f aca="false">IF(SQRT($B$5)*$I491+SQRT(1-$B$5)*L491&lt;$C$10,1,0)</f>
        <v>0</v>
      </c>
      <c r="Q491" s="108" t="n">
        <f aca="false">IF(SQRT($B$5)*$I491+SQRT(1-$B$5)*M491&lt;$C$11,1,0)</f>
        <v>0</v>
      </c>
      <c r="R491" s="110" t="n">
        <f aca="false">N491*$D$8+O491*$D$9+P491*$D$10+Q491*$D$11</f>
        <v>0</v>
      </c>
      <c r="S491" s="108" t="n">
        <f aca="false">SUM(N491:Q491)</f>
        <v>0</v>
      </c>
    </row>
    <row r="492" customFormat="false" ht="15" hidden="false" customHeight="false" outlineLevel="0" collapsed="false">
      <c r="H492" s="108" t="n">
        <v>484</v>
      </c>
      <c r="I492" s="109" t="n">
        <v>1.0899</v>
      </c>
      <c r="J492" s="109" t="n">
        <v>0.6535</v>
      </c>
      <c r="K492" s="109" t="n">
        <v>0.3428</v>
      </c>
      <c r="L492" s="109" t="n">
        <v>-1.0251</v>
      </c>
      <c r="M492" s="109" t="n">
        <v>-1.6236</v>
      </c>
      <c r="N492" s="108" t="n">
        <f aca="false">IF(SQRT($B$5)*$I492+SQRT(1-$B$5)*J492&lt;$C$8,1,0)</f>
        <v>0</v>
      </c>
      <c r="O492" s="108" t="n">
        <f aca="false">IF(SQRT($B$5)*$I492+SQRT(1-$B$5)*K492&lt;$C$9,1,0)</f>
        <v>0</v>
      </c>
      <c r="P492" s="108" t="n">
        <f aca="false">IF(SQRT($B$5)*$I492+SQRT(1-$B$5)*L492&lt;$C$10,1,0)</f>
        <v>0</v>
      </c>
      <c r="Q492" s="108" t="n">
        <f aca="false">IF(SQRT($B$5)*$I492+SQRT(1-$B$5)*M492&lt;$C$11,1,0)</f>
        <v>0</v>
      </c>
      <c r="R492" s="110" t="n">
        <f aca="false">N492*$D$8+O492*$D$9+P492*$D$10+Q492*$D$11</f>
        <v>0</v>
      </c>
      <c r="S492" s="108" t="n">
        <f aca="false">SUM(N492:Q492)</f>
        <v>0</v>
      </c>
    </row>
    <row r="493" customFormat="false" ht="15" hidden="false" customHeight="false" outlineLevel="0" collapsed="false">
      <c r="H493" s="108" t="n">
        <v>485</v>
      </c>
      <c r="I493" s="109" t="n">
        <v>0.5154</v>
      </c>
      <c r="J493" s="109" t="n">
        <v>0.2664</v>
      </c>
      <c r="K493" s="109" t="n">
        <v>1.6525</v>
      </c>
      <c r="L493" s="109" t="n">
        <v>-0.587</v>
      </c>
      <c r="M493" s="109" t="n">
        <v>-1.1012</v>
      </c>
      <c r="N493" s="108" t="n">
        <f aca="false">IF(SQRT($B$5)*$I493+SQRT(1-$B$5)*J493&lt;$C$8,1,0)</f>
        <v>0</v>
      </c>
      <c r="O493" s="108" t="n">
        <f aca="false">IF(SQRT($B$5)*$I493+SQRT(1-$B$5)*K493&lt;$C$9,1,0)</f>
        <v>0</v>
      </c>
      <c r="P493" s="108" t="n">
        <f aca="false">IF(SQRT($B$5)*$I493+SQRT(1-$B$5)*L493&lt;$C$10,1,0)</f>
        <v>0</v>
      </c>
      <c r="Q493" s="108" t="n">
        <f aca="false">IF(SQRT($B$5)*$I493+SQRT(1-$B$5)*M493&lt;$C$11,1,0)</f>
        <v>0</v>
      </c>
      <c r="R493" s="110" t="n">
        <f aca="false">N493*$D$8+O493*$D$9+P493*$D$10+Q493*$D$11</f>
        <v>0</v>
      </c>
      <c r="S493" s="108" t="n">
        <f aca="false">SUM(N493:Q493)</f>
        <v>0</v>
      </c>
    </row>
    <row r="494" customFormat="false" ht="15" hidden="false" customHeight="false" outlineLevel="0" collapsed="false">
      <c r="H494" s="108" t="n">
        <v>486</v>
      </c>
      <c r="I494" s="109" t="n">
        <v>-0.5654</v>
      </c>
      <c r="J494" s="109" t="n">
        <v>-1.8361</v>
      </c>
      <c r="K494" s="109" t="n">
        <v>-0.3959</v>
      </c>
      <c r="L494" s="109" t="n">
        <v>-0.1024</v>
      </c>
      <c r="M494" s="109" t="n">
        <v>-0.223</v>
      </c>
      <c r="N494" s="108" t="n">
        <f aca="false">IF(SQRT($B$5)*$I494+SQRT(1-$B$5)*J494&lt;$C$8,1,0)</f>
        <v>0</v>
      </c>
      <c r="O494" s="108" t="n">
        <f aca="false">IF(SQRT($B$5)*$I494+SQRT(1-$B$5)*K494&lt;$C$9,1,0)</f>
        <v>0</v>
      </c>
      <c r="P494" s="108" t="n">
        <f aca="false">IF(SQRT($B$5)*$I494+SQRT(1-$B$5)*L494&lt;$C$10,1,0)</f>
        <v>0</v>
      </c>
      <c r="Q494" s="108" t="n">
        <f aca="false">IF(SQRT($B$5)*$I494+SQRT(1-$B$5)*M494&lt;$C$11,1,0)</f>
        <v>0</v>
      </c>
      <c r="R494" s="110" t="n">
        <f aca="false">N494*$D$8+O494*$D$9+P494*$D$10+Q494*$D$11</f>
        <v>0</v>
      </c>
      <c r="S494" s="108" t="n">
        <f aca="false">SUM(N494:Q494)</f>
        <v>0</v>
      </c>
    </row>
    <row r="495" customFormat="false" ht="15" hidden="false" customHeight="false" outlineLevel="0" collapsed="false">
      <c r="H495" s="108" t="n">
        <v>487</v>
      </c>
      <c r="I495" s="109" t="n">
        <v>1.7264</v>
      </c>
      <c r="J495" s="109" t="n">
        <v>1.7942</v>
      </c>
      <c r="K495" s="109" t="n">
        <v>-0.3792</v>
      </c>
      <c r="L495" s="109" t="n">
        <v>-0.5978</v>
      </c>
      <c r="M495" s="109" t="n">
        <v>1.2115</v>
      </c>
      <c r="N495" s="108" t="n">
        <f aca="false">IF(SQRT($B$5)*$I495+SQRT(1-$B$5)*J495&lt;$C$8,1,0)</f>
        <v>0</v>
      </c>
      <c r="O495" s="108" t="n">
        <f aca="false">IF(SQRT($B$5)*$I495+SQRT(1-$B$5)*K495&lt;$C$9,1,0)</f>
        <v>0</v>
      </c>
      <c r="P495" s="108" t="n">
        <f aca="false">IF(SQRT($B$5)*$I495+SQRT(1-$B$5)*L495&lt;$C$10,1,0)</f>
        <v>0</v>
      </c>
      <c r="Q495" s="108" t="n">
        <f aca="false">IF(SQRT($B$5)*$I495+SQRT(1-$B$5)*M495&lt;$C$11,1,0)</f>
        <v>0</v>
      </c>
      <c r="R495" s="110" t="n">
        <f aca="false">N495*$D$8+O495*$D$9+P495*$D$10+Q495*$D$11</f>
        <v>0</v>
      </c>
      <c r="S495" s="108" t="n">
        <f aca="false">SUM(N495:Q495)</f>
        <v>0</v>
      </c>
    </row>
    <row r="496" customFormat="false" ht="15" hidden="false" customHeight="false" outlineLevel="0" collapsed="false">
      <c r="H496" s="108" t="n">
        <v>488</v>
      </c>
      <c r="I496" s="109" t="n">
        <v>1.0117</v>
      </c>
      <c r="J496" s="109" t="n">
        <v>-1.2674</v>
      </c>
      <c r="K496" s="109" t="n">
        <v>-0.7685</v>
      </c>
      <c r="L496" s="109" t="n">
        <v>-0.8159</v>
      </c>
      <c r="M496" s="109" t="n">
        <v>-1.318</v>
      </c>
      <c r="N496" s="108" t="n">
        <f aca="false">IF(SQRT($B$5)*$I496+SQRT(1-$B$5)*J496&lt;$C$8,1,0)</f>
        <v>0</v>
      </c>
      <c r="O496" s="108" t="n">
        <f aca="false">IF(SQRT($B$5)*$I496+SQRT(1-$B$5)*K496&lt;$C$9,1,0)</f>
        <v>0</v>
      </c>
      <c r="P496" s="108" t="n">
        <f aca="false">IF(SQRT($B$5)*$I496+SQRT(1-$B$5)*L496&lt;$C$10,1,0)</f>
        <v>0</v>
      </c>
      <c r="Q496" s="108" t="n">
        <f aca="false">IF(SQRT($B$5)*$I496+SQRT(1-$B$5)*M496&lt;$C$11,1,0)</f>
        <v>0</v>
      </c>
      <c r="R496" s="110" t="n">
        <f aca="false">N496*$D$8+O496*$D$9+P496*$D$10+Q496*$D$11</f>
        <v>0</v>
      </c>
      <c r="S496" s="108" t="n">
        <f aca="false">SUM(N496:Q496)</f>
        <v>0</v>
      </c>
    </row>
    <row r="497" customFormat="false" ht="15" hidden="false" customHeight="false" outlineLevel="0" collapsed="false">
      <c r="H497" s="108" t="n">
        <v>489</v>
      </c>
      <c r="I497" s="109" t="n">
        <v>-0.6078</v>
      </c>
      <c r="J497" s="109" t="n">
        <v>-1.2879</v>
      </c>
      <c r="K497" s="109" t="n">
        <v>0.7033</v>
      </c>
      <c r="L497" s="109" t="n">
        <v>0.4364</v>
      </c>
      <c r="M497" s="109" t="n">
        <v>-1.737</v>
      </c>
      <c r="N497" s="108" t="n">
        <f aca="false">IF(SQRT($B$5)*$I497+SQRT(1-$B$5)*J497&lt;$C$8,1,0)</f>
        <v>0</v>
      </c>
      <c r="O497" s="108" t="n">
        <f aca="false">IF(SQRT($B$5)*$I497+SQRT(1-$B$5)*K497&lt;$C$9,1,0)</f>
        <v>0</v>
      </c>
      <c r="P497" s="108" t="n">
        <f aca="false">IF(SQRT($B$5)*$I497+SQRT(1-$B$5)*L497&lt;$C$10,1,0)</f>
        <v>0</v>
      </c>
      <c r="Q497" s="108" t="n">
        <f aca="false">IF(SQRT($B$5)*$I497+SQRT(1-$B$5)*M497&lt;$C$11,1,0)</f>
        <v>0</v>
      </c>
      <c r="R497" s="110" t="n">
        <f aca="false">N497*$D$8+O497*$D$9+P497*$D$10+Q497*$D$11</f>
        <v>0</v>
      </c>
      <c r="S497" s="108" t="n">
        <f aca="false">SUM(N497:Q497)</f>
        <v>0</v>
      </c>
    </row>
    <row r="498" customFormat="false" ht="15" hidden="false" customHeight="false" outlineLevel="0" collapsed="false">
      <c r="H498" s="108" t="n">
        <v>490</v>
      </c>
      <c r="I498" s="109" t="n">
        <v>-0.6779</v>
      </c>
      <c r="J498" s="109" t="n">
        <v>-0.6267</v>
      </c>
      <c r="K498" s="109" t="n">
        <v>1.3484</v>
      </c>
      <c r="L498" s="109" t="n">
        <v>-0.6732</v>
      </c>
      <c r="M498" s="109" t="n">
        <v>0.8326</v>
      </c>
      <c r="N498" s="108" t="n">
        <f aca="false">IF(SQRT($B$5)*$I498+SQRT(1-$B$5)*J498&lt;$C$8,1,0)</f>
        <v>0</v>
      </c>
      <c r="O498" s="108" t="n">
        <f aca="false">IF(SQRT($B$5)*$I498+SQRT(1-$B$5)*K498&lt;$C$9,1,0)</f>
        <v>0</v>
      </c>
      <c r="P498" s="108" t="n">
        <f aca="false">IF(SQRT($B$5)*$I498+SQRT(1-$B$5)*L498&lt;$C$10,1,0)</f>
        <v>0</v>
      </c>
      <c r="Q498" s="108" t="n">
        <f aca="false">IF(SQRT($B$5)*$I498+SQRT(1-$B$5)*M498&lt;$C$11,1,0)</f>
        <v>0</v>
      </c>
      <c r="R498" s="110" t="n">
        <f aca="false">N498*$D$8+O498*$D$9+P498*$D$10+Q498*$D$11</f>
        <v>0</v>
      </c>
      <c r="S498" s="108" t="n">
        <f aca="false">SUM(N498:Q498)</f>
        <v>0</v>
      </c>
    </row>
    <row r="499" customFormat="false" ht="15" hidden="false" customHeight="false" outlineLevel="0" collapsed="false">
      <c r="H499" s="108" t="n">
        <v>491</v>
      </c>
      <c r="I499" s="109" t="n">
        <v>1.5742</v>
      </c>
      <c r="J499" s="109" t="n">
        <v>-0.9007</v>
      </c>
      <c r="K499" s="109" t="n">
        <v>0.5036</v>
      </c>
      <c r="L499" s="109" t="n">
        <v>0.08</v>
      </c>
      <c r="M499" s="109" t="n">
        <v>0.8664</v>
      </c>
      <c r="N499" s="108" t="n">
        <f aca="false">IF(SQRT($B$5)*$I499+SQRT(1-$B$5)*J499&lt;$C$8,1,0)</f>
        <v>0</v>
      </c>
      <c r="O499" s="108" t="n">
        <f aca="false">IF(SQRT($B$5)*$I499+SQRT(1-$B$5)*K499&lt;$C$9,1,0)</f>
        <v>0</v>
      </c>
      <c r="P499" s="108" t="n">
        <f aca="false">IF(SQRT($B$5)*$I499+SQRT(1-$B$5)*L499&lt;$C$10,1,0)</f>
        <v>0</v>
      </c>
      <c r="Q499" s="108" t="n">
        <f aca="false">IF(SQRT($B$5)*$I499+SQRT(1-$B$5)*M499&lt;$C$11,1,0)</f>
        <v>0</v>
      </c>
      <c r="R499" s="110" t="n">
        <f aca="false">N499*$D$8+O499*$D$9+P499*$D$10+Q499*$D$11</f>
        <v>0</v>
      </c>
      <c r="S499" s="108" t="n">
        <f aca="false">SUM(N499:Q499)</f>
        <v>0</v>
      </c>
    </row>
    <row r="500" customFormat="false" ht="15" hidden="false" customHeight="false" outlineLevel="0" collapsed="false">
      <c r="H500" s="108" t="n">
        <v>492</v>
      </c>
      <c r="I500" s="109" t="n">
        <v>-1.3726</v>
      </c>
      <c r="J500" s="109" t="n">
        <v>-0.3784</v>
      </c>
      <c r="K500" s="109" t="n">
        <v>-1.6599</v>
      </c>
      <c r="L500" s="109" t="n">
        <v>0.7102</v>
      </c>
      <c r="M500" s="109" t="n">
        <v>-1.9658</v>
      </c>
      <c r="N500" s="108" t="n">
        <f aca="false">IF(SQRT($B$5)*$I500+SQRT(1-$B$5)*J500&lt;$C$8,1,0)</f>
        <v>0</v>
      </c>
      <c r="O500" s="108" t="n">
        <f aca="false">IF(SQRT($B$5)*$I500+SQRT(1-$B$5)*K500&lt;$C$9,1,0)</f>
        <v>0</v>
      </c>
      <c r="P500" s="108" t="n">
        <f aca="false">IF(SQRT($B$5)*$I500+SQRT(1-$B$5)*L500&lt;$C$10,1,0)</f>
        <v>0</v>
      </c>
      <c r="Q500" s="108" t="n">
        <f aca="false">IF(SQRT($B$5)*$I500+SQRT(1-$B$5)*M500&lt;$C$11,1,0)</f>
        <v>1</v>
      </c>
      <c r="R500" s="110" t="n">
        <f aca="false">N500*$D$8+O500*$D$9+P500*$D$10+Q500*$D$11</f>
        <v>17.5</v>
      </c>
      <c r="S500" s="108" t="n">
        <f aca="false">SUM(N500:Q500)</f>
        <v>1</v>
      </c>
    </row>
    <row r="501" customFormat="false" ht="15" hidden="false" customHeight="false" outlineLevel="0" collapsed="false">
      <c r="H501" s="108" t="n">
        <v>493</v>
      </c>
      <c r="I501" s="109" t="n">
        <v>0.0609</v>
      </c>
      <c r="J501" s="109" t="n">
        <v>-1.5742</v>
      </c>
      <c r="K501" s="109" t="n">
        <v>-0.7502</v>
      </c>
      <c r="L501" s="109" t="n">
        <v>-0.8281</v>
      </c>
      <c r="M501" s="109" t="n">
        <v>0.0618</v>
      </c>
      <c r="N501" s="108" t="n">
        <f aca="false">IF(SQRT($B$5)*$I501+SQRT(1-$B$5)*J501&lt;$C$8,1,0)</f>
        <v>0</v>
      </c>
      <c r="O501" s="108" t="n">
        <f aca="false">IF(SQRT($B$5)*$I501+SQRT(1-$B$5)*K501&lt;$C$9,1,0)</f>
        <v>0</v>
      </c>
      <c r="P501" s="108" t="n">
        <f aca="false">IF(SQRT($B$5)*$I501+SQRT(1-$B$5)*L501&lt;$C$10,1,0)</f>
        <v>0</v>
      </c>
      <c r="Q501" s="108" t="n">
        <f aca="false">IF(SQRT($B$5)*$I501+SQRT(1-$B$5)*M501&lt;$C$11,1,0)</f>
        <v>0</v>
      </c>
      <c r="R501" s="110" t="n">
        <f aca="false">N501*$D$8+O501*$D$9+P501*$D$10+Q501*$D$11</f>
        <v>0</v>
      </c>
      <c r="S501" s="108" t="n">
        <f aca="false">SUM(N501:Q501)</f>
        <v>0</v>
      </c>
    </row>
    <row r="502" customFormat="false" ht="15" hidden="false" customHeight="false" outlineLevel="0" collapsed="false">
      <c r="H502" s="108" t="n">
        <v>494</v>
      </c>
      <c r="I502" s="109" t="n">
        <v>0.5364</v>
      </c>
      <c r="J502" s="109" t="n">
        <v>1.1411</v>
      </c>
      <c r="K502" s="109" t="n">
        <v>1.3673</v>
      </c>
      <c r="L502" s="109" t="n">
        <v>0.0344</v>
      </c>
      <c r="M502" s="109" t="n">
        <v>-1.0949</v>
      </c>
      <c r="N502" s="108" t="n">
        <f aca="false">IF(SQRT($B$5)*$I502+SQRT(1-$B$5)*J502&lt;$C$8,1,0)</f>
        <v>0</v>
      </c>
      <c r="O502" s="108" t="n">
        <f aca="false">IF(SQRT($B$5)*$I502+SQRT(1-$B$5)*K502&lt;$C$9,1,0)</f>
        <v>0</v>
      </c>
      <c r="P502" s="108" t="n">
        <f aca="false">IF(SQRT($B$5)*$I502+SQRT(1-$B$5)*L502&lt;$C$10,1,0)</f>
        <v>0</v>
      </c>
      <c r="Q502" s="108" t="n">
        <f aca="false">IF(SQRT($B$5)*$I502+SQRT(1-$B$5)*M502&lt;$C$11,1,0)</f>
        <v>0</v>
      </c>
      <c r="R502" s="110" t="n">
        <f aca="false">N502*$D$8+O502*$D$9+P502*$D$10+Q502*$D$11</f>
        <v>0</v>
      </c>
      <c r="S502" s="108" t="n">
        <f aca="false">SUM(N502:Q502)</f>
        <v>0</v>
      </c>
    </row>
    <row r="503" customFormat="false" ht="15" hidden="false" customHeight="false" outlineLevel="0" collapsed="false">
      <c r="H503" s="108" t="n">
        <v>495</v>
      </c>
      <c r="I503" s="109" t="n">
        <v>1.2332</v>
      </c>
      <c r="J503" s="109" t="n">
        <v>-1.2314</v>
      </c>
      <c r="K503" s="109" t="n">
        <v>0.0123</v>
      </c>
      <c r="L503" s="109" t="n">
        <v>-0.6832</v>
      </c>
      <c r="M503" s="109" t="n">
        <v>-0.6069</v>
      </c>
      <c r="N503" s="108" t="n">
        <f aca="false">IF(SQRT($B$5)*$I503+SQRT(1-$B$5)*J503&lt;$C$8,1,0)</f>
        <v>0</v>
      </c>
      <c r="O503" s="108" t="n">
        <f aca="false">IF(SQRT($B$5)*$I503+SQRT(1-$B$5)*K503&lt;$C$9,1,0)</f>
        <v>0</v>
      </c>
      <c r="P503" s="108" t="n">
        <f aca="false">IF(SQRT($B$5)*$I503+SQRT(1-$B$5)*L503&lt;$C$10,1,0)</f>
        <v>0</v>
      </c>
      <c r="Q503" s="108" t="n">
        <f aca="false">IF(SQRT($B$5)*$I503+SQRT(1-$B$5)*M503&lt;$C$11,1,0)</f>
        <v>0</v>
      </c>
      <c r="R503" s="110" t="n">
        <f aca="false">N503*$D$8+O503*$D$9+P503*$D$10+Q503*$D$11</f>
        <v>0</v>
      </c>
      <c r="S503" s="108" t="n">
        <f aca="false">SUM(N503:Q503)</f>
        <v>0</v>
      </c>
    </row>
    <row r="504" customFormat="false" ht="15" hidden="false" customHeight="false" outlineLevel="0" collapsed="false">
      <c r="H504" s="108" t="n">
        <v>496</v>
      </c>
      <c r="I504" s="109" t="n">
        <v>0.2019</v>
      </c>
      <c r="J504" s="109" t="n">
        <v>-1.1233</v>
      </c>
      <c r="K504" s="109" t="n">
        <v>-0.0851</v>
      </c>
      <c r="L504" s="109" t="n">
        <v>-0.0809</v>
      </c>
      <c r="M504" s="109" t="n">
        <v>1.0656</v>
      </c>
      <c r="N504" s="108" t="n">
        <f aca="false">IF(SQRT($B$5)*$I504+SQRT(1-$B$5)*J504&lt;$C$8,1,0)</f>
        <v>0</v>
      </c>
      <c r="O504" s="108" t="n">
        <f aca="false">IF(SQRT($B$5)*$I504+SQRT(1-$B$5)*K504&lt;$C$9,1,0)</f>
        <v>0</v>
      </c>
      <c r="P504" s="108" t="n">
        <f aca="false">IF(SQRT($B$5)*$I504+SQRT(1-$B$5)*L504&lt;$C$10,1,0)</f>
        <v>0</v>
      </c>
      <c r="Q504" s="108" t="n">
        <f aca="false">IF(SQRT($B$5)*$I504+SQRT(1-$B$5)*M504&lt;$C$11,1,0)</f>
        <v>0</v>
      </c>
      <c r="R504" s="110" t="n">
        <f aca="false">N504*$D$8+O504*$D$9+P504*$D$10+Q504*$D$11</f>
        <v>0</v>
      </c>
      <c r="S504" s="108" t="n">
        <f aca="false">SUM(N504:Q504)</f>
        <v>0</v>
      </c>
    </row>
    <row r="505" customFormat="false" ht="15" hidden="false" customHeight="false" outlineLevel="0" collapsed="false">
      <c r="H505" s="108" t="n">
        <v>497</v>
      </c>
      <c r="I505" s="109" t="n">
        <v>1.143</v>
      </c>
      <c r="J505" s="109" t="n">
        <v>0.7944</v>
      </c>
      <c r="K505" s="109" t="n">
        <v>0.0739</v>
      </c>
      <c r="L505" s="109" t="n">
        <v>1.7457</v>
      </c>
      <c r="M505" s="109" t="n">
        <v>1.0019</v>
      </c>
      <c r="N505" s="108" t="n">
        <f aca="false">IF(SQRT($B$5)*$I505+SQRT(1-$B$5)*J505&lt;$C$8,1,0)</f>
        <v>0</v>
      </c>
      <c r="O505" s="108" t="n">
        <f aca="false">IF(SQRT($B$5)*$I505+SQRT(1-$B$5)*K505&lt;$C$9,1,0)</f>
        <v>0</v>
      </c>
      <c r="P505" s="108" t="n">
        <f aca="false">IF(SQRT($B$5)*$I505+SQRT(1-$B$5)*L505&lt;$C$10,1,0)</f>
        <v>0</v>
      </c>
      <c r="Q505" s="108" t="n">
        <f aca="false">IF(SQRT($B$5)*$I505+SQRT(1-$B$5)*M505&lt;$C$11,1,0)</f>
        <v>0</v>
      </c>
      <c r="R505" s="110" t="n">
        <f aca="false">N505*$D$8+O505*$D$9+P505*$D$10+Q505*$D$11</f>
        <v>0</v>
      </c>
      <c r="S505" s="108" t="n">
        <f aca="false">SUM(N505:Q505)</f>
        <v>0</v>
      </c>
    </row>
    <row r="506" customFormat="false" ht="15" hidden="false" customHeight="false" outlineLevel="0" collapsed="false">
      <c r="H506" s="108" t="n">
        <v>498</v>
      </c>
      <c r="I506" s="109" t="n">
        <v>-1.2347</v>
      </c>
      <c r="J506" s="109" t="n">
        <v>0.3333</v>
      </c>
      <c r="K506" s="109" t="n">
        <v>0.4916</v>
      </c>
      <c r="L506" s="109" t="n">
        <v>-0.8078</v>
      </c>
      <c r="M506" s="109" t="n">
        <v>0.2773</v>
      </c>
      <c r="N506" s="108" t="n">
        <f aca="false">IF(SQRT($B$5)*$I506+SQRT(1-$B$5)*J506&lt;$C$8,1,0)</f>
        <v>0</v>
      </c>
      <c r="O506" s="108" t="n">
        <f aca="false">IF(SQRT($B$5)*$I506+SQRT(1-$B$5)*K506&lt;$C$9,1,0)</f>
        <v>0</v>
      </c>
      <c r="P506" s="108" t="n">
        <f aca="false">IF(SQRT($B$5)*$I506+SQRT(1-$B$5)*L506&lt;$C$10,1,0)</f>
        <v>0</v>
      </c>
      <c r="Q506" s="108" t="n">
        <f aca="false">IF(SQRT($B$5)*$I506+SQRT(1-$B$5)*M506&lt;$C$11,1,0)</f>
        <v>0</v>
      </c>
      <c r="R506" s="110" t="n">
        <f aca="false">N506*$D$8+O506*$D$9+P506*$D$10+Q506*$D$11</f>
        <v>0</v>
      </c>
      <c r="S506" s="108" t="n">
        <f aca="false">SUM(N506:Q506)</f>
        <v>0</v>
      </c>
    </row>
    <row r="507" customFormat="false" ht="15" hidden="false" customHeight="false" outlineLevel="0" collapsed="false">
      <c r="H507" s="108" t="n">
        <v>499</v>
      </c>
      <c r="I507" s="109" t="n">
        <v>-0.2934</v>
      </c>
      <c r="J507" s="109" t="n">
        <v>-0.8677</v>
      </c>
      <c r="K507" s="109" t="n">
        <v>0.0895</v>
      </c>
      <c r="L507" s="109" t="n">
        <v>-0.5941</v>
      </c>
      <c r="M507" s="109" t="n">
        <v>-1.1952</v>
      </c>
      <c r="N507" s="108" t="n">
        <f aca="false">IF(SQRT($B$5)*$I507+SQRT(1-$B$5)*J507&lt;$C$8,1,0)</f>
        <v>0</v>
      </c>
      <c r="O507" s="108" t="n">
        <f aca="false">IF(SQRT($B$5)*$I507+SQRT(1-$B$5)*K507&lt;$C$9,1,0)</f>
        <v>0</v>
      </c>
      <c r="P507" s="108" t="n">
        <f aca="false">IF(SQRT($B$5)*$I507+SQRT(1-$B$5)*L507&lt;$C$10,1,0)</f>
        <v>0</v>
      </c>
      <c r="Q507" s="108" t="n">
        <f aca="false">IF(SQRT($B$5)*$I507+SQRT(1-$B$5)*M507&lt;$C$11,1,0)</f>
        <v>0</v>
      </c>
      <c r="R507" s="110" t="n">
        <f aca="false">N507*$D$8+O507*$D$9+P507*$D$10+Q507*$D$11</f>
        <v>0</v>
      </c>
      <c r="S507" s="108" t="n">
        <f aca="false">SUM(N507:Q507)</f>
        <v>0</v>
      </c>
    </row>
    <row r="508" customFormat="false" ht="15" hidden="false" customHeight="false" outlineLevel="0" collapsed="false">
      <c r="H508" s="108" t="n">
        <v>500</v>
      </c>
      <c r="I508" s="109" t="n">
        <v>0.0465</v>
      </c>
      <c r="J508" s="109" t="n">
        <v>-1.8243</v>
      </c>
      <c r="K508" s="109" t="n">
        <v>1.1651</v>
      </c>
      <c r="L508" s="109" t="n">
        <v>-0.3175</v>
      </c>
      <c r="M508" s="109" t="n">
        <v>0.1168</v>
      </c>
      <c r="N508" s="108" t="n">
        <f aca="false">IF(SQRT($B$5)*$I508+SQRT(1-$B$5)*J508&lt;$C$8,1,0)</f>
        <v>0</v>
      </c>
      <c r="O508" s="108" t="n">
        <f aca="false">IF(SQRT($B$5)*$I508+SQRT(1-$B$5)*K508&lt;$C$9,1,0)</f>
        <v>0</v>
      </c>
      <c r="P508" s="108" t="n">
        <f aca="false">IF(SQRT($B$5)*$I508+SQRT(1-$B$5)*L508&lt;$C$10,1,0)</f>
        <v>0</v>
      </c>
      <c r="Q508" s="108" t="n">
        <f aca="false">IF(SQRT($B$5)*$I508+SQRT(1-$B$5)*M508&lt;$C$11,1,0)</f>
        <v>0</v>
      </c>
      <c r="R508" s="110" t="n">
        <f aca="false">N508*$D$8+O508*$D$9+P508*$D$10+Q508*$D$11</f>
        <v>0</v>
      </c>
      <c r="S508" s="108" t="n">
        <f aca="false">SUM(N508:Q508)</f>
        <v>0</v>
      </c>
    </row>
    <row r="509" customFormat="false" ht="15" hidden="false" customHeight="false" outlineLevel="0" collapsed="false">
      <c r="H509" s="108" t="n">
        <v>501</v>
      </c>
      <c r="I509" s="109" t="n">
        <v>0.9931</v>
      </c>
      <c r="J509" s="109" t="n">
        <v>0.9693</v>
      </c>
      <c r="K509" s="109" t="n">
        <v>-0.2676</v>
      </c>
      <c r="L509" s="109" t="n">
        <v>0.3591</v>
      </c>
      <c r="M509" s="109" t="n">
        <v>0.9989</v>
      </c>
      <c r="N509" s="108" t="n">
        <f aca="false">IF(SQRT($B$5)*$I509+SQRT(1-$B$5)*J509&lt;$C$8,1,0)</f>
        <v>0</v>
      </c>
      <c r="O509" s="108" t="n">
        <f aca="false">IF(SQRT($B$5)*$I509+SQRT(1-$B$5)*K509&lt;$C$9,1,0)</f>
        <v>0</v>
      </c>
      <c r="P509" s="108" t="n">
        <f aca="false">IF(SQRT($B$5)*$I509+SQRT(1-$B$5)*L509&lt;$C$10,1,0)</f>
        <v>0</v>
      </c>
      <c r="Q509" s="108" t="n">
        <f aca="false">IF(SQRT($B$5)*$I509+SQRT(1-$B$5)*M509&lt;$C$11,1,0)</f>
        <v>0</v>
      </c>
      <c r="R509" s="110" t="n">
        <f aca="false">N509*$D$8+O509*$D$9+P509*$D$10+Q509*$D$11</f>
        <v>0</v>
      </c>
      <c r="S509" s="108" t="n">
        <f aca="false">SUM(N509:Q509)</f>
        <v>0</v>
      </c>
    </row>
    <row r="510" customFormat="false" ht="15" hidden="false" customHeight="false" outlineLevel="0" collapsed="false">
      <c r="H510" s="108" t="n">
        <v>502</v>
      </c>
      <c r="I510" s="109" t="n">
        <v>1.4412</v>
      </c>
      <c r="J510" s="109" t="n">
        <v>-0.7639</v>
      </c>
      <c r="K510" s="109" t="n">
        <v>0.329</v>
      </c>
      <c r="L510" s="109" t="n">
        <v>-1.0617</v>
      </c>
      <c r="M510" s="109" t="n">
        <v>-0.8728</v>
      </c>
      <c r="N510" s="108" t="n">
        <f aca="false">IF(SQRT($B$5)*$I510+SQRT(1-$B$5)*J510&lt;$C$8,1,0)</f>
        <v>0</v>
      </c>
      <c r="O510" s="108" t="n">
        <f aca="false">IF(SQRT($B$5)*$I510+SQRT(1-$B$5)*K510&lt;$C$9,1,0)</f>
        <v>0</v>
      </c>
      <c r="P510" s="108" t="n">
        <f aca="false">IF(SQRT($B$5)*$I510+SQRT(1-$B$5)*L510&lt;$C$10,1,0)</f>
        <v>0</v>
      </c>
      <c r="Q510" s="108" t="n">
        <f aca="false">IF(SQRT($B$5)*$I510+SQRT(1-$B$5)*M510&lt;$C$11,1,0)</f>
        <v>0</v>
      </c>
      <c r="R510" s="110" t="n">
        <f aca="false">N510*$D$8+O510*$D$9+P510*$D$10+Q510*$D$11</f>
        <v>0</v>
      </c>
      <c r="S510" s="108" t="n">
        <f aca="false">SUM(N510:Q510)</f>
        <v>0</v>
      </c>
    </row>
    <row r="511" customFormat="false" ht="15" hidden="false" customHeight="false" outlineLevel="0" collapsed="false">
      <c r="H511" s="108" t="n">
        <v>503</v>
      </c>
      <c r="I511" s="109" t="n">
        <v>-0.0622</v>
      </c>
      <c r="J511" s="109" t="n">
        <v>-0.1989</v>
      </c>
      <c r="K511" s="109" t="n">
        <v>-1.0854</v>
      </c>
      <c r="L511" s="109" t="n">
        <v>-0.9015</v>
      </c>
      <c r="M511" s="109" t="n">
        <v>-0.0827</v>
      </c>
      <c r="N511" s="108" t="n">
        <f aca="false">IF(SQRT($B$5)*$I511+SQRT(1-$B$5)*J511&lt;$C$8,1,0)</f>
        <v>0</v>
      </c>
      <c r="O511" s="108" t="n">
        <f aca="false">IF(SQRT($B$5)*$I511+SQRT(1-$B$5)*K511&lt;$C$9,1,0)</f>
        <v>0</v>
      </c>
      <c r="P511" s="108" t="n">
        <f aca="false">IF(SQRT($B$5)*$I511+SQRT(1-$B$5)*L511&lt;$C$10,1,0)</f>
        <v>0</v>
      </c>
      <c r="Q511" s="108" t="n">
        <f aca="false">IF(SQRT($B$5)*$I511+SQRT(1-$B$5)*M511&lt;$C$11,1,0)</f>
        <v>0</v>
      </c>
      <c r="R511" s="110" t="n">
        <f aca="false">N511*$D$8+O511*$D$9+P511*$D$10+Q511*$D$11</f>
        <v>0</v>
      </c>
      <c r="S511" s="108" t="n">
        <f aca="false">SUM(N511:Q511)</f>
        <v>0</v>
      </c>
    </row>
    <row r="512" customFormat="false" ht="15" hidden="false" customHeight="false" outlineLevel="0" collapsed="false">
      <c r="H512" s="108" t="n">
        <v>504</v>
      </c>
      <c r="I512" s="109" t="n">
        <v>-1.4481</v>
      </c>
      <c r="J512" s="109" t="n">
        <v>0.1476</v>
      </c>
      <c r="K512" s="109" t="n">
        <v>-1.2097</v>
      </c>
      <c r="L512" s="109" t="n">
        <v>1.3939</v>
      </c>
      <c r="M512" s="109" t="n">
        <v>0.1551</v>
      </c>
      <c r="N512" s="108" t="n">
        <f aca="false">IF(SQRT($B$5)*$I512+SQRT(1-$B$5)*J512&lt;$C$8,1,0)</f>
        <v>0</v>
      </c>
      <c r="O512" s="108" t="n">
        <f aca="false">IF(SQRT($B$5)*$I512+SQRT(1-$B$5)*K512&lt;$C$9,1,0)</f>
        <v>0</v>
      </c>
      <c r="P512" s="108" t="n">
        <f aca="false">IF(SQRT($B$5)*$I512+SQRT(1-$B$5)*L512&lt;$C$10,1,0)</f>
        <v>0</v>
      </c>
      <c r="Q512" s="108" t="n">
        <f aca="false">IF(SQRT($B$5)*$I512+SQRT(1-$B$5)*M512&lt;$C$11,1,0)</f>
        <v>0</v>
      </c>
      <c r="R512" s="110" t="n">
        <f aca="false">N512*$D$8+O512*$D$9+P512*$D$10+Q512*$D$11</f>
        <v>0</v>
      </c>
      <c r="S512" s="108" t="n">
        <f aca="false">SUM(N512:Q512)</f>
        <v>0</v>
      </c>
    </row>
    <row r="513" customFormat="false" ht="15" hidden="false" customHeight="false" outlineLevel="0" collapsed="false">
      <c r="H513" s="108" t="n">
        <v>505</v>
      </c>
      <c r="I513" s="109" t="n">
        <v>0.7219</v>
      </c>
      <c r="J513" s="109" t="n">
        <v>-0.3918</v>
      </c>
      <c r="K513" s="109" t="n">
        <v>1.0853</v>
      </c>
      <c r="L513" s="109" t="n">
        <v>0.4895</v>
      </c>
      <c r="M513" s="109" t="n">
        <v>0.7252</v>
      </c>
      <c r="N513" s="108" t="n">
        <f aca="false">IF(SQRT($B$5)*$I513+SQRT(1-$B$5)*J513&lt;$C$8,1,0)</f>
        <v>0</v>
      </c>
      <c r="O513" s="108" t="n">
        <f aca="false">IF(SQRT($B$5)*$I513+SQRT(1-$B$5)*K513&lt;$C$9,1,0)</f>
        <v>0</v>
      </c>
      <c r="P513" s="108" t="n">
        <f aca="false">IF(SQRT($B$5)*$I513+SQRT(1-$B$5)*L513&lt;$C$10,1,0)</f>
        <v>0</v>
      </c>
      <c r="Q513" s="108" t="n">
        <f aca="false">IF(SQRT($B$5)*$I513+SQRT(1-$B$5)*M513&lt;$C$11,1,0)</f>
        <v>0</v>
      </c>
      <c r="R513" s="110" t="n">
        <f aca="false">N513*$D$8+O513*$D$9+P513*$D$10+Q513*$D$11</f>
        <v>0</v>
      </c>
      <c r="S513" s="108" t="n">
        <f aca="false">SUM(N513:Q513)</f>
        <v>0</v>
      </c>
    </row>
    <row r="514" customFormat="false" ht="15" hidden="false" customHeight="false" outlineLevel="0" collapsed="false">
      <c r="H514" s="108" t="n">
        <v>506</v>
      </c>
      <c r="I514" s="109" t="n">
        <v>0.0879</v>
      </c>
      <c r="J514" s="109" t="n">
        <v>0.605</v>
      </c>
      <c r="K514" s="109" t="n">
        <v>-0.1238</v>
      </c>
      <c r="L514" s="109" t="n">
        <v>0.5932</v>
      </c>
      <c r="M514" s="109" t="n">
        <v>-0.3229</v>
      </c>
      <c r="N514" s="108" t="n">
        <f aca="false">IF(SQRT($B$5)*$I514+SQRT(1-$B$5)*J514&lt;$C$8,1,0)</f>
        <v>0</v>
      </c>
      <c r="O514" s="108" t="n">
        <f aca="false">IF(SQRT($B$5)*$I514+SQRT(1-$B$5)*K514&lt;$C$9,1,0)</f>
        <v>0</v>
      </c>
      <c r="P514" s="108" t="n">
        <f aca="false">IF(SQRT($B$5)*$I514+SQRT(1-$B$5)*L514&lt;$C$10,1,0)</f>
        <v>0</v>
      </c>
      <c r="Q514" s="108" t="n">
        <f aca="false">IF(SQRT($B$5)*$I514+SQRT(1-$B$5)*M514&lt;$C$11,1,0)</f>
        <v>0</v>
      </c>
      <c r="R514" s="110" t="n">
        <f aca="false">N514*$D$8+O514*$D$9+P514*$D$10+Q514*$D$11</f>
        <v>0</v>
      </c>
      <c r="S514" s="108" t="n">
        <f aca="false">SUM(N514:Q514)</f>
        <v>0</v>
      </c>
    </row>
    <row r="515" customFormat="false" ht="15" hidden="false" customHeight="false" outlineLevel="0" collapsed="false">
      <c r="H515" s="108" t="n">
        <v>507</v>
      </c>
      <c r="I515" s="109" t="n">
        <v>-0.3341</v>
      </c>
      <c r="J515" s="109" t="n">
        <v>0.1378</v>
      </c>
      <c r="K515" s="109" t="n">
        <v>0.0868</v>
      </c>
      <c r="L515" s="109" t="n">
        <v>-0.0724</v>
      </c>
      <c r="M515" s="109" t="n">
        <v>-0.7954</v>
      </c>
      <c r="N515" s="108" t="n">
        <f aca="false">IF(SQRT($B$5)*$I515+SQRT(1-$B$5)*J515&lt;$C$8,1,0)</f>
        <v>0</v>
      </c>
      <c r="O515" s="108" t="n">
        <f aca="false">IF(SQRT($B$5)*$I515+SQRT(1-$B$5)*K515&lt;$C$9,1,0)</f>
        <v>0</v>
      </c>
      <c r="P515" s="108" t="n">
        <f aca="false">IF(SQRT($B$5)*$I515+SQRT(1-$B$5)*L515&lt;$C$10,1,0)</f>
        <v>0</v>
      </c>
      <c r="Q515" s="108" t="n">
        <f aca="false">IF(SQRT($B$5)*$I515+SQRT(1-$B$5)*M515&lt;$C$11,1,0)</f>
        <v>0</v>
      </c>
      <c r="R515" s="110" t="n">
        <f aca="false">N515*$D$8+O515*$D$9+P515*$D$10+Q515*$D$11</f>
        <v>0</v>
      </c>
      <c r="S515" s="108" t="n">
        <f aca="false">SUM(N515:Q515)</f>
        <v>0</v>
      </c>
    </row>
    <row r="516" customFormat="false" ht="15" hidden="false" customHeight="false" outlineLevel="0" collapsed="false">
      <c r="H516" s="108" t="n">
        <v>508</v>
      </c>
      <c r="I516" s="109" t="n">
        <v>-0.2815</v>
      </c>
      <c r="J516" s="109" t="n">
        <v>0.9269</v>
      </c>
      <c r="K516" s="109" t="n">
        <v>0.1163</v>
      </c>
      <c r="L516" s="109" t="n">
        <v>0.3234</v>
      </c>
      <c r="M516" s="109" t="n">
        <v>-0.5295</v>
      </c>
      <c r="N516" s="108" t="n">
        <f aca="false">IF(SQRT($B$5)*$I516+SQRT(1-$B$5)*J516&lt;$C$8,1,0)</f>
        <v>0</v>
      </c>
      <c r="O516" s="108" t="n">
        <f aca="false">IF(SQRT($B$5)*$I516+SQRT(1-$B$5)*K516&lt;$C$9,1,0)</f>
        <v>0</v>
      </c>
      <c r="P516" s="108" t="n">
        <f aca="false">IF(SQRT($B$5)*$I516+SQRT(1-$B$5)*L516&lt;$C$10,1,0)</f>
        <v>0</v>
      </c>
      <c r="Q516" s="108" t="n">
        <f aca="false">IF(SQRT($B$5)*$I516+SQRT(1-$B$5)*M516&lt;$C$11,1,0)</f>
        <v>0</v>
      </c>
      <c r="R516" s="110" t="n">
        <f aca="false">N516*$D$8+O516*$D$9+P516*$D$10+Q516*$D$11</f>
        <v>0</v>
      </c>
      <c r="S516" s="108" t="n">
        <f aca="false">SUM(N516:Q516)</f>
        <v>0</v>
      </c>
    </row>
    <row r="517" customFormat="false" ht="15" hidden="false" customHeight="false" outlineLevel="0" collapsed="false">
      <c r="H517" s="108" t="n">
        <v>509</v>
      </c>
      <c r="I517" s="109" t="n">
        <v>1.3823</v>
      </c>
      <c r="J517" s="109" t="n">
        <v>-0.2192</v>
      </c>
      <c r="K517" s="109" t="n">
        <v>0.5385</v>
      </c>
      <c r="L517" s="109" t="n">
        <v>-0.0319</v>
      </c>
      <c r="M517" s="109" t="n">
        <v>1.1923</v>
      </c>
      <c r="N517" s="108" t="n">
        <f aca="false">IF(SQRT($B$5)*$I517+SQRT(1-$B$5)*J517&lt;$C$8,1,0)</f>
        <v>0</v>
      </c>
      <c r="O517" s="108" t="n">
        <f aca="false">IF(SQRT($B$5)*$I517+SQRT(1-$B$5)*K517&lt;$C$9,1,0)</f>
        <v>0</v>
      </c>
      <c r="P517" s="108" t="n">
        <f aca="false">IF(SQRT($B$5)*$I517+SQRT(1-$B$5)*L517&lt;$C$10,1,0)</f>
        <v>0</v>
      </c>
      <c r="Q517" s="108" t="n">
        <f aca="false">IF(SQRT($B$5)*$I517+SQRT(1-$B$5)*M517&lt;$C$11,1,0)</f>
        <v>0</v>
      </c>
      <c r="R517" s="110" t="n">
        <f aca="false">N517*$D$8+O517*$D$9+P517*$D$10+Q517*$D$11</f>
        <v>0</v>
      </c>
      <c r="S517" s="108" t="n">
        <f aca="false">SUM(N517:Q517)</f>
        <v>0</v>
      </c>
    </row>
    <row r="518" customFormat="false" ht="15" hidden="false" customHeight="false" outlineLevel="0" collapsed="false">
      <c r="H518" s="108" t="n">
        <v>510</v>
      </c>
      <c r="I518" s="109" t="n">
        <v>-1.5925</v>
      </c>
      <c r="J518" s="109" t="n">
        <v>-2.0902</v>
      </c>
      <c r="K518" s="109" t="n">
        <v>-0.3704</v>
      </c>
      <c r="L518" s="109" t="n">
        <v>-2.5448</v>
      </c>
      <c r="M518" s="109" t="n">
        <v>-0.8309</v>
      </c>
      <c r="N518" s="108" t="n">
        <f aca="false">IF(SQRT($B$5)*$I518+SQRT(1-$B$5)*J518&lt;$C$8,1,0)</f>
        <v>1</v>
      </c>
      <c r="O518" s="108" t="n">
        <f aca="false">IF(SQRT($B$5)*$I518+SQRT(1-$B$5)*K518&lt;$C$9,1,0)</f>
        <v>0</v>
      </c>
      <c r="P518" s="108" t="n">
        <f aca="false">IF(SQRT($B$5)*$I518+SQRT(1-$B$5)*L518&lt;$C$10,1,0)</f>
        <v>1</v>
      </c>
      <c r="Q518" s="108" t="n">
        <f aca="false">IF(SQRT($B$5)*$I518+SQRT(1-$B$5)*M518&lt;$C$11,1,0)</f>
        <v>0</v>
      </c>
      <c r="R518" s="110" t="n">
        <f aca="false">N518*$D$8+O518*$D$9+P518*$D$10+Q518*$D$11</f>
        <v>34</v>
      </c>
      <c r="S518" s="108" t="n">
        <f aca="false">SUM(N518:Q518)</f>
        <v>2</v>
      </c>
    </row>
    <row r="519" customFormat="false" ht="15" hidden="false" customHeight="false" outlineLevel="0" collapsed="false">
      <c r="H519" s="108" t="n">
        <v>511</v>
      </c>
      <c r="I519" s="109" t="n">
        <v>-0.7713</v>
      </c>
      <c r="J519" s="109" t="n">
        <v>-0.313</v>
      </c>
      <c r="K519" s="109" t="n">
        <v>0.6079</v>
      </c>
      <c r="L519" s="109" t="n">
        <v>-1.4111</v>
      </c>
      <c r="M519" s="109" t="n">
        <v>0.4762</v>
      </c>
      <c r="N519" s="108" t="n">
        <f aca="false">IF(SQRT($B$5)*$I519+SQRT(1-$B$5)*J519&lt;$C$8,1,0)</f>
        <v>0</v>
      </c>
      <c r="O519" s="108" t="n">
        <f aca="false">IF(SQRT($B$5)*$I519+SQRT(1-$B$5)*K519&lt;$C$9,1,0)</f>
        <v>0</v>
      </c>
      <c r="P519" s="108" t="n">
        <f aca="false">IF(SQRT($B$5)*$I519+SQRT(1-$B$5)*L519&lt;$C$10,1,0)</f>
        <v>0</v>
      </c>
      <c r="Q519" s="108" t="n">
        <f aca="false">IF(SQRT($B$5)*$I519+SQRT(1-$B$5)*M519&lt;$C$11,1,0)</f>
        <v>0</v>
      </c>
      <c r="R519" s="110" t="n">
        <f aca="false">N519*$D$8+O519*$D$9+P519*$D$10+Q519*$D$11</f>
        <v>0</v>
      </c>
      <c r="S519" s="108" t="n">
        <f aca="false">SUM(N519:Q519)</f>
        <v>0</v>
      </c>
    </row>
    <row r="520" customFormat="false" ht="15" hidden="false" customHeight="false" outlineLevel="0" collapsed="false">
      <c r="H520" s="108" t="n">
        <v>512</v>
      </c>
      <c r="I520" s="109" t="n">
        <v>1.2079</v>
      </c>
      <c r="J520" s="109" t="n">
        <v>1.5795</v>
      </c>
      <c r="K520" s="109" t="n">
        <v>-1.159</v>
      </c>
      <c r="L520" s="109" t="n">
        <v>-0.395</v>
      </c>
      <c r="M520" s="109" t="n">
        <v>1.8993</v>
      </c>
      <c r="N520" s="108" t="n">
        <f aca="false">IF(SQRT($B$5)*$I520+SQRT(1-$B$5)*J520&lt;$C$8,1,0)</f>
        <v>0</v>
      </c>
      <c r="O520" s="108" t="n">
        <f aca="false">IF(SQRT($B$5)*$I520+SQRT(1-$B$5)*K520&lt;$C$9,1,0)</f>
        <v>0</v>
      </c>
      <c r="P520" s="108" t="n">
        <f aca="false">IF(SQRT($B$5)*$I520+SQRT(1-$B$5)*L520&lt;$C$10,1,0)</f>
        <v>0</v>
      </c>
      <c r="Q520" s="108" t="n">
        <f aca="false">IF(SQRT($B$5)*$I520+SQRT(1-$B$5)*M520&lt;$C$11,1,0)</f>
        <v>0</v>
      </c>
      <c r="R520" s="110" t="n">
        <f aca="false">N520*$D$8+O520*$D$9+P520*$D$10+Q520*$D$11</f>
        <v>0</v>
      </c>
      <c r="S520" s="108" t="n">
        <f aca="false">SUM(N520:Q520)</f>
        <v>0</v>
      </c>
    </row>
    <row r="521" customFormat="false" ht="15" hidden="false" customHeight="false" outlineLevel="0" collapsed="false">
      <c r="H521" s="108" t="n">
        <v>513</v>
      </c>
      <c r="I521" s="109" t="n">
        <v>-1.0264</v>
      </c>
      <c r="J521" s="109" t="n">
        <v>1.1278</v>
      </c>
      <c r="K521" s="109" t="n">
        <v>0.3625</v>
      </c>
      <c r="L521" s="109" t="n">
        <v>0.5551</v>
      </c>
      <c r="M521" s="109" t="n">
        <v>-1.6865</v>
      </c>
      <c r="N521" s="108" t="n">
        <f aca="false">IF(SQRT($B$5)*$I521+SQRT(1-$B$5)*J521&lt;$C$8,1,0)</f>
        <v>0</v>
      </c>
      <c r="O521" s="108" t="n">
        <f aca="false">IF(SQRT($B$5)*$I521+SQRT(1-$B$5)*K521&lt;$C$9,1,0)</f>
        <v>0</v>
      </c>
      <c r="P521" s="108" t="n">
        <f aca="false">IF(SQRT($B$5)*$I521+SQRT(1-$B$5)*L521&lt;$C$10,1,0)</f>
        <v>0</v>
      </c>
      <c r="Q521" s="108" t="n">
        <f aca="false">IF(SQRT($B$5)*$I521+SQRT(1-$B$5)*M521&lt;$C$11,1,0)</f>
        <v>1</v>
      </c>
      <c r="R521" s="110" t="n">
        <f aca="false">N521*$D$8+O521*$D$9+P521*$D$10+Q521*$D$11</f>
        <v>17.5</v>
      </c>
      <c r="S521" s="108" t="n">
        <f aca="false">SUM(N521:Q521)</f>
        <v>1</v>
      </c>
    </row>
    <row r="522" customFormat="false" ht="15" hidden="false" customHeight="false" outlineLevel="0" collapsed="false">
      <c r="H522" s="108" t="n">
        <v>514</v>
      </c>
      <c r="I522" s="109" t="n">
        <v>-1.4366</v>
      </c>
      <c r="J522" s="109" t="n">
        <v>-0.8995</v>
      </c>
      <c r="K522" s="109" t="n">
        <v>0.6149</v>
      </c>
      <c r="L522" s="109" t="n">
        <v>0.8048</v>
      </c>
      <c r="M522" s="109" t="n">
        <v>-0.8081</v>
      </c>
      <c r="N522" s="108" t="n">
        <f aca="false">IF(SQRT($B$5)*$I522+SQRT(1-$B$5)*J522&lt;$C$8,1,0)</f>
        <v>0</v>
      </c>
      <c r="O522" s="108" t="n">
        <f aca="false">IF(SQRT($B$5)*$I522+SQRT(1-$B$5)*K522&lt;$C$9,1,0)</f>
        <v>0</v>
      </c>
      <c r="P522" s="108" t="n">
        <f aca="false">IF(SQRT($B$5)*$I522+SQRT(1-$B$5)*L522&lt;$C$10,1,0)</f>
        <v>0</v>
      </c>
      <c r="Q522" s="108" t="n">
        <f aca="false">IF(SQRT($B$5)*$I522+SQRT(1-$B$5)*M522&lt;$C$11,1,0)</f>
        <v>0</v>
      </c>
      <c r="R522" s="110" t="n">
        <f aca="false">N522*$D$8+O522*$D$9+P522*$D$10+Q522*$D$11</f>
        <v>0</v>
      </c>
      <c r="S522" s="108" t="n">
        <f aca="false">SUM(N522:Q522)</f>
        <v>0</v>
      </c>
    </row>
    <row r="523" customFormat="false" ht="15" hidden="false" customHeight="false" outlineLevel="0" collapsed="false">
      <c r="H523" s="108" t="n">
        <v>515</v>
      </c>
      <c r="I523" s="109" t="n">
        <v>0.2907</v>
      </c>
      <c r="J523" s="109" t="n">
        <v>0.132</v>
      </c>
      <c r="K523" s="109" t="n">
        <v>-0.9819</v>
      </c>
      <c r="L523" s="109" t="n">
        <v>-1.1222</v>
      </c>
      <c r="M523" s="109" t="n">
        <v>-1.9851</v>
      </c>
      <c r="N523" s="108" t="n">
        <f aca="false">IF(SQRT($B$5)*$I523+SQRT(1-$B$5)*J523&lt;$C$8,1,0)</f>
        <v>0</v>
      </c>
      <c r="O523" s="108" t="n">
        <f aca="false">IF(SQRT($B$5)*$I523+SQRT(1-$B$5)*K523&lt;$C$9,1,0)</f>
        <v>0</v>
      </c>
      <c r="P523" s="108" t="n">
        <f aca="false">IF(SQRT($B$5)*$I523+SQRT(1-$B$5)*L523&lt;$C$10,1,0)</f>
        <v>0</v>
      </c>
      <c r="Q523" s="108" t="n">
        <f aca="false">IF(SQRT($B$5)*$I523+SQRT(1-$B$5)*M523&lt;$C$11,1,0)</f>
        <v>0</v>
      </c>
      <c r="R523" s="110" t="n">
        <f aca="false">N523*$D$8+O523*$D$9+P523*$D$10+Q523*$D$11</f>
        <v>0</v>
      </c>
      <c r="S523" s="108" t="n">
        <f aca="false">SUM(N523:Q523)</f>
        <v>0</v>
      </c>
    </row>
    <row r="524" customFormat="false" ht="15" hidden="false" customHeight="false" outlineLevel="0" collapsed="false">
      <c r="H524" s="108" t="n">
        <v>516</v>
      </c>
      <c r="I524" s="109" t="n">
        <v>-1.1919</v>
      </c>
      <c r="J524" s="109" t="n">
        <v>-0.879</v>
      </c>
      <c r="K524" s="109" t="n">
        <v>1.1725</v>
      </c>
      <c r="L524" s="109" t="n">
        <v>0.7775</v>
      </c>
      <c r="M524" s="109" t="n">
        <v>-0.2716</v>
      </c>
      <c r="N524" s="108" t="n">
        <f aca="false">IF(SQRT($B$5)*$I524+SQRT(1-$B$5)*J524&lt;$C$8,1,0)</f>
        <v>0</v>
      </c>
      <c r="O524" s="108" t="n">
        <f aca="false">IF(SQRT($B$5)*$I524+SQRT(1-$B$5)*K524&lt;$C$9,1,0)</f>
        <v>0</v>
      </c>
      <c r="P524" s="108" t="n">
        <f aca="false">IF(SQRT($B$5)*$I524+SQRT(1-$B$5)*L524&lt;$C$10,1,0)</f>
        <v>0</v>
      </c>
      <c r="Q524" s="108" t="n">
        <f aca="false">IF(SQRT($B$5)*$I524+SQRT(1-$B$5)*M524&lt;$C$11,1,0)</f>
        <v>0</v>
      </c>
      <c r="R524" s="110" t="n">
        <f aca="false">N524*$D$8+O524*$D$9+P524*$D$10+Q524*$D$11</f>
        <v>0</v>
      </c>
      <c r="S524" s="108" t="n">
        <f aca="false">SUM(N524:Q524)</f>
        <v>0</v>
      </c>
    </row>
    <row r="525" customFormat="false" ht="15" hidden="false" customHeight="false" outlineLevel="0" collapsed="false">
      <c r="H525" s="108" t="n">
        <v>517</v>
      </c>
      <c r="I525" s="109" t="n">
        <v>0.2407</v>
      </c>
      <c r="J525" s="109" t="n">
        <v>-0.9363</v>
      </c>
      <c r="K525" s="109" t="n">
        <v>-2.4468</v>
      </c>
      <c r="L525" s="109" t="n">
        <v>0.1561</v>
      </c>
      <c r="M525" s="109" t="n">
        <v>0.4737</v>
      </c>
      <c r="N525" s="108" t="n">
        <f aca="false">IF(SQRT($B$5)*$I525+SQRT(1-$B$5)*J525&lt;$C$8,1,0)</f>
        <v>0</v>
      </c>
      <c r="O525" s="108" t="n">
        <f aca="false">IF(SQRT($B$5)*$I525+SQRT(1-$B$5)*K525&lt;$C$9,1,0)</f>
        <v>0</v>
      </c>
      <c r="P525" s="108" t="n">
        <f aca="false">IF(SQRT($B$5)*$I525+SQRT(1-$B$5)*L525&lt;$C$10,1,0)</f>
        <v>0</v>
      </c>
      <c r="Q525" s="108" t="n">
        <f aca="false">IF(SQRT($B$5)*$I525+SQRT(1-$B$5)*M525&lt;$C$11,1,0)</f>
        <v>0</v>
      </c>
      <c r="R525" s="110" t="n">
        <f aca="false">N525*$D$8+O525*$D$9+P525*$D$10+Q525*$D$11</f>
        <v>0</v>
      </c>
      <c r="S525" s="108" t="n">
        <f aca="false">SUM(N525:Q525)</f>
        <v>0</v>
      </c>
    </row>
    <row r="526" customFormat="false" ht="15" hidden="false" customHeight="false" outlineLevel="0" collapsed="false">
      <c r="H526" s="108" t="n">
        <v>518</v>
      </c>
      <c r="I526" s="109" t="n">
        <v>-0.8897</v>
      </c>
      <c r="J526" s="109" t="n">
        <v>1.109</v>
      </c>
      <c r="K526" s="109" t="n">
        <v>0.9548</v>
      </c>
      <c r="L526" s="109" t="n">
        <v>0.7152</v>
      </c>
      <c r="M526" s="109" t="n">
        <v>-2.0059</v>
      </c>
      <c r="N526" s="108" t="n">
        <f aca="false">IF(SQRT($B$5)*$I526+SQRT(1-$B$5)*J526&lt;$C$8,1,0)</f>
        <v>0</v>
      </c>
      <c r="O526" s="108" t="n">
        <f aca="false">IF(SQRT($B$5)*$I526+SQRT(1-$B$5)*K526&lt;$C$9,1,0)</f>
        <v>0</v>
      </c>
      <c r="P526" s="108" t="n">
        <f aca="false">IF(SQRT($B$5)*$I526+SQRT(1-$B$5)*L526&lt;$C$10,1,0)</f>
        <v>0</v>
      </c>
      <c r="Q526" s="108" t="n">
        <f aca="false">IF(SQRT($B$5)*$I526+SQRT(1-$B$5)*M526&lt;$C$11,1,0)</f>
        <v>1</v>
      </c>
      <c r="R526" s="110" t="n">
        <f aca="false">N526*$D$8+O526*$D$9+P526*$D$10+Q526*$D$11</f>
        <v>17.5</v>
      </c>
      <c r="S526" s="108" t="n">
        <f aca="false">SUM(N526:Q526)</f>
        <v>1</v>
      </c>
    </row>
    <row r="527" customFormat="false" ht="15" hidden="false" customHeight="false" outlineLevel="0" collapsed="false">
      <c r="H527" s="108" t="n">
        <v>519</v>
      </c>
      <c r="I527" s="109" t="n">
        <v>-0.061</v>
      </c>
      <c r="J527" s="109" t="n">
        <v>0.53</v>
      </c>
      <c r="K527" s="109" t="n">
        <v>-0.9828</v>
      </c>
      <c r="L527" s="109" t="n">
        <v>-0.6286</v>
      </c>
      <c r="M527" s="109" t="n">
        <v>0.7582</v>
      </c>
      <c r="N527" s="108" t="n">
        <f aca="false">IF(SQRT($B$5)*$I527+SQRT(1-$B$5)*J527&lt;$C$8,1,0)</f>
        <v>0</v>
      </c>
      <c r="O527" s="108" t="n">
        <f aca="false">IF(SQRT($B$5)*$I527+SQRT(1-$B$5)*K527&lt;$C$9,1,0)</f>
        <v>0</v>
      </c>
      <c r="P527" s="108" t="n">
        <f aca="false">IF(SQRT($B$5)*$I527+SQRT(1-$B$5)*L527&lt;$C$10,1,0)</f>
        <v>0</v>
      </c>
      <c r="Q527" s="108" t="n">
        <f aca="false">IF(SQRT($B$5)*$I527+SQRT(1-$B$5)*M527&lt;$C$11,1,0)</f>
        <v>0</v>
      </c>
      <c r="R527" s="110" t="n">
        <f aca="false">N527*$D$8+O527*$D$9+P527*$D$10+Q527*$D$11</f>
        <v>0</v>
      </c>
      <c r="S527" s="108" t="n">
        <f aca="false">SUM(N527:Q527)</f>
        <v>0</v>
      </c>
    </row>
    <row r="528" customFormat="false" ht="15" hidden="false" customHeight="false" outlineLevel="0" collapsed="false">
      <c r="H528" s="108" t="n">
        <v>520</v>
      </c>
      <c r="I528" s="109" t="n">
        <v>1.9749</v>
      </c>
      <c r="J528" s="109" t="n">
        <v>0.729</v>
      </c>
      <c r="K528" s="109" t="n">
        <v>0.1563</v>
      </c>
      <c r="L528" s="109" t="n">
        <v>-0.5931</v>
      </c>
      <c r="M528" s="109" t="n">
        <v>-1.1728</v>
      </c>
      <c r="N528" s="108" t="n">
        <f aca="false">IF(SQRT($B$5)*$I528+SQRT(1-$B$5)*J528&lt;$C$8,1,0)</f>
        <v>0</v>
      </c>
      <c r="O528" s="108" t="n">
        <f aca="false">IF(SQRT($B$5)*$I528+SQRT(1-$B$5)*K528&lt;$C$9,1,0)</f>
        <v>0</v>
      </c>
      <c r="P528" s="108" t="n">
        <f aca="false">IF(SQRT($B$5)*$I528+SQRT(1-$B$5)*L528&lt;$C$10,1,0)</f>
        <v>0</v>
      </c>
      <c r="Q528" s="108" t="n">
        <f aca="false">IF(SQRT($B$5)*$I528+SQRT(1-$B$5)*M528&lt;$C$11,1,0)</f>
        <v>0</v>
      </c>
      <c r="R528" s="110" t="n">
        <f aca="false">N528*$D$8+O528*$D$9+P528*$D$10+Q528*$D$11</f>
        <v>0</v>
      </c>
      <c r="S528" s="108" t="n">
        <f aca="false">SUM(N528:Q528)</f>
        <v>0</v>
      </c>
    </row>
    <row r="529" customFormat="false" ht="15" hidden="false" customHeight="false" outlineLevel="0" collapsed="false">
      <c r="H529" s="108" t="n">
        <v>521</v>
      </c>
      <c r="I529" s="109" t="n">
        <v>-0.9369</v>
      </c>
      <c r="J529" s="109" t="n">
        <v>0.3052</v>
      </c>
      <c r="K529" s="109" t="n">
        <v>-0.5651</v>
      </c>
      <c r="L529" s="109" t="n">
        <v>1.2858</v>
      </c>
      <c r="M529" s="109" t="n">
        <v>-1.4091</v>
      </c>
      <c r="N529" s="108" t="n">
        <f aca="false">IF(SQRT($B$5)*$I529+SQRT(1-$B$5)*J529&lt;$C$8,1,0)</f>
        <v>0</v>
      </c>
      <c r="O529" s="108" t="n">
        <f aca="false">IF(SQRT($B$5)*$I529+SQRT(1-$B$5)*K529&lt;$C$9,1,0)</f>
        <v>0</v>
      </c>
      <c r="P529" s="108" t="n">
        <f aca="false">IF(SQRT($B$5)*$I529+SQRT(1-$B$5)*L529&lt;$C$10,1,0)</f>
        <v>0</v>
      </c>
      <c r="Q529" s="108" t="n">
        <f aca="false">IF(SQRT($B$5)*$I529+SQRT(1-$B$5)*M529&lt;$C$11,1,0)</f>
        <v>0</v>
      </c>
      <c r="R529" s="110" t="n">
        <f aca="false">N529*$D$8+O529*$D$9+P529*$D$10+Q529*$D$11</f>
        <v>0</v>
      </c>
      <c r="S529" s="108" t="n">
        <f aca="false">SUM(N529:Q529)</f>
        <v>0</v>
      </c>
    </row>
    <row r="530" customFormat="false" ht="15" hidden="false" customHeight="false" outlineLevel="0" collapsed="false">
      <c r="H530" s="108" t="n">
        <v>522</v>
      </c>
      <c r="I530" s="109" t="n">
        <v>-1.221</v>
      </c>
      <c r="J530" s="109" t="n">
        <v>-0.1064</v>
      </c>
      <c r="K530" s="109" t="n">
        <v>0.1698</v>
      </c>
      <c r="L530" s="109" t="n">
        <v>0.0731</v>
      </c>
      <c r="M530" s="109" t="n">
        <v>-1.127</v>
      </c>
      <c r="N530" s="108" t="n">
        <f aca="false">IF(SQRT($B$5)*$I530+SQRT(1-$B$5)*J530&lt;$C$8,1,0)</f>
        <v>0</v>
      </c>
      <c r="O530" s="108" t="n">
        <f aca="false">IF(SQRT($B$5)*$I530+SQRT(1-$B$5)*K530&lt;$C$9,1,0)</f>
        <v>0</v>
      </c>
      <c r="P530" s="108" t="n">
        <f aca="false">IF(SQRT($B$5)*$I530+SQRT(1-$B$5)*L530&lt;$C$10,1,0)</f>
        <v>0</v>
      </c>
      <c r="Q530" s="108" t="n">
        <f aca="false">IF(SQRT($B$5)*$I530+SQRT(1-$B$5)*M530&lt;$C$11,1,0)</f>
        <v>0</v>
      </c>
      <c r="R530" s="110" t="n">
        <f aca="false">N530*$D$8+O530*$D$9+P530*$D$10+Q530*$D$11</f>
        <v>0</v>
      </c>
      <c r="S530" s="108" t="n">
        <f aca="false">SUM(N530:Q530)</f>
        <v>0</v>
      </c>
    </row>
    <row r="531" customFormat="false" ht="15" hidden="false" customHeight="false" outlineLevel="0" collapsed="false">
      <c r="H531" s="108" t="n">
        <v>523</v>
      </c>
      <c r="I531" s="109" t="n">
        <v>-0.7736</v>
      </c>
      <c r="J531" s="109" t="n">
        <v>0.9274</v>
      </c>
      <c r="K531" s="109" t="n">
        <v>-0.3941</v>
      </c>
      <c r="L531" s="109" t="n">
        <v>-0.4976</v>
      </c>
      <c r="M531" s="109" t="n">
        <v>0.6356</v>
      </c>
      <c r="N531" s="108" t="n">
        <f aca="false">IF(SQRT($B$5)*$I531+SQRT(1-$B$5)*J531&lt;$C$8,1,0)</f>
        <v>0</v>
      </c>
      <c r="O531" s="108" t="n">
        <f aca="false">IF(SQRT($B$5)*$I531+SQRT(1-$B$5)*K531&lt;$C$9,1,0)</f>
        <v>0</v>
      </c>
      <c r="P531" s="108" t="n">
        <f aca="false">IF(SQRT($B$5)*$I531+SQRT(1-$B$5)*L531&lt;$C$10,1,0)</f>
        <v>0</v>
      </c>
      <c r="Q531" s="108" t="n">
        <f aca="false">IF(SQRT($B$5)*$I531+SQRT(1-$B$5)*M531&lt;$C$11,1,0)</f>
        <v>0</v>
      </c>
      <c r="R531" s="110" t="n">
        <f aca="false">N531*$D$8+O531*$D$9+P531*$D$10+Q531*$D$11</f>
        <v>0</v>
      </c>
      <c r="S531" s="108" t="n">
        <f aca="false">SUM(N531:Q531)</f>
        <v>0</v>
      </c>
    </row>
    <row r="532" customFormat="false" ht="15" hidden="false" customHeight="false" outlineLevel="0" collapsed="false">
      <c r="H532" s="108" t="n">
        <v>524</v>
      </c>
      <c r="I532" s="109" t="n">
        <v>0.4045</v>
      </c>
      <c r="J532" s="109" t="n">
        <v>0.0119</v>
      </c>
      <c r="K532" s="109" t="n">
        <v>1.6982</v>
      </c>
      <c r="L532" s="109" t="n">
        <v>-1.3585</v>
      </c>
      <c r="M532" s="109" t="n">
        <v>0.3872</v>
      </c>
      <c r="N532" s="108" t="n">
        <f aca="false">IF(SQRT($B$5)*$I532+SQRT(1-$B$5)*J532&lt;$C$8,1,0)</f>
        <v>0</v>
      </c>
      <c r="O532" s="108" t="n">
        <f aca="false">IF(SQRT($B$5)*$I532+SQRT(1-$B$5)*K532&lt;$C$9,1,0)</f>
        <v>0</v>
      </c>
      <c r="P532" s="108" t="n">
        <f aca="false">IF(SQRT($B$5)*$I532+SQRT(1-$B$5)*L532&lt;$C$10,1,0)</f>
        <v>0</v>
      </c>
      <c r="Q532" s="108" t="n">
        <f aca="false">IF(SQRT($B$5)*$I532+SQRT(1-$B$5)*M532&lt;$C$11,1,0)</f>
        <v>0</v>
      </c>
      <c r="R532" s="110" t="n">
        <f aca="false">N532*$D$8+O532*$D$9+P532*$D$10+Q532*$D$11</f>
        <v>0</v>
      </c>
      <c r="S532" s="108" t="n">
        <f aca="false">SUM(N532:Q532)</f>
        <v>0</v>
      </c>
    </row>
    <row r="533" customFormat="false" ht="15" hidden="false" customHeight="false" outlineLevel="0" collapsed="false">
      <c r="H533" s="108" t="n">
        <v>525</v>
      </c>
      <c r="I533" s="109" t="n">
        <v>-0.5965</v>
      </c>
      <c r="J533" s="109" t="n">
        <v>1.0117</v>
      </c>
      <c r="K533" s="109" t="n">
        <v>-0.9572</v>
      </c>
      <c r="L533" s="109" t="n">
        <v>0.6676</v>
      </c>
      <c r="M533" s="109" t="n">
        <v>-0.3924</v>
      </c>
      <c r="N533" s="108" t="n">
        <f aca="false">IF(SQRT($B$5)*$I533+SQRT(1-$B$5)*J533&lt;$C$8,1,0)</f>
        <v>0</v>
      </c>
      <c r="O533" s="108" t="n">
        <f aca="false">IF(SQRT($B$5)*$I533+SQRT(1-$B$5)*K533&lt;$C$9,1,0)</f>
        <v>0</v>
      </c>
      <c r="P533" s="108" t="n">
        <f aca="false">IF(SQRT($B$5)*$I533+SQRT(1-$B$5)*L533&lt;$C$10,1,0)</f>
        <v>0</v>
      </c>
      <c r="Q533" s="108" t="n">
        <f aca="false">IF(SQRT($B$5)*$I533+SQRT(1-$B$5)*M533&lt;$C$11,1,0)</f>
        <v>0</v>
      </c>
      <c r="R533" s="110" t="n">
        <f aca="false">N533*$D$8+O533*$D$9+P533*$D$10+Q533*$D$11</f>
        <v>0</v>
      </c>
      <c r="S533" s="108" t="n">
        <f aca="false">SUM(N533:Q533)</f>
        <v>0</v>
      </c>
    </row>
    <row r="534" customFormat="false" ht="15" hidden="false" customHeight="false" outlineLevel="0" collapsed="false">
      <c r="H534" s="108" t="n">
        <v>526</v>
      </c>
      <c r="I534" s="109" t="n">
        <v>2.5529</v>
      </c>
      <c r="J534" s="109" t="n">
        <v>0.2435</v>
      </c>
      <c r="K534" s="109" t="n">
        <v>2.2275</v>
      </c>
      <c r="L534" s="109" t="n">
        <v>-0.665</v>
      </c>
      <c r="M534" s="109" t="n">
        <v>-0.5957</v>
      </c>
      <c r="N534" s="108" t="n">
        <f aca="false">IF(SQRT($B$5)*$I534+SQRT(1-$B$5)*J534&lt;$C$8,1,0)</f>
        <v>0</v>
      </c>
      <c r="O534" s="108" t="n">
        <f aca="false">IF(SQRT($B$5)*$I534+SQRT(1-$B$5)*K534&lt;$C$9,1,0)</f>
        <v>0</v>
      </c>
      <c r="P534" s="108" t="n">
        <f aca="false">IF(SQRT($B$5)*$I534+SQRT(1-$B$5)*L534&lt;$C$10,1,0)</f>
        <v>0</v>
      </c>
      <c r="Q534" s="108" t="n">
        <f aca="false">IF(SQRT($B$5)*$I534+SQRT(1-$B$5)*M534&lt;$C$11,1,0)</f>
        <v>0</v>
      </c>
      <c r="R534" s="110" t="n">
        <f aca="false">N534*$D$8+O534*$D$9+P534*$D$10+Q534*$D$11</f>
        <v>0</v>
      </c>
      <c r="S534" s="108" t="n">
        <f aca="false">SUM(N534:Q534)</f>
        <v>0</v>
      </c>
    </row>
    <row r="535" customFormat="false" ht="15" hidden="false" customHeight="false" outlineLevel="0" collapsed="false">
      <c r="H535" s="108" t="n">
        <v>527</v>
      </c>
      <c r="I535" s="109" t="n">
        <v>0.3694</v>
      </c>
      <c r="J535" s="109" t="n">
        <v>-1.7033</v>
      </c>
      <c r="K535" s="109" t="n">
        <v>-0.9311</v>
      </c>
      <c r="L535" s="109" t="n">
        <v>1.5138</v>
      </c>
      <c r="M535" s="109" t="n">
        <v>1.1194</v>
      </c>
      <c r="N535" s="108" t="n">
        <f aca="false">IF(SQRT($B$5)*$I535+SQRT(1-$B$5)*J535&lt;$C$8,1,0)</f>
        <v>0</v>
      </c>
      <c r="O535" s="108" t="n">
        <f aca="false">IF(SQRT($B$5)*$I535+SQRT(1-$B$5)*K535&lt;$C$9,1,0)</f>
        <v>0</v>
      </c>
      <c r="P535" s="108" t="n">
        <f aca="false">IF(SQRT($B$5)*$I535+SQRT(1-$B$5)*L535&lt;$C$10,1,0)</f>
        <v>0</v>
      </c>
      <c r="Q535" s="108" t="n">
        <f aca="false">IF(SQRT($B$5)*$I535+SQRT(1-$B$5)*M535&lt;$C$11,1,0)</f>
        <v>0</v>
      </c>
      <c r="R535" s="110" t="n">
        <f aca="false">N535*$D$8+O535*$D$9+P535*$D$10+Q535*$D$11</f>
        <v>0</v>
      </c>
      <c r="S535" s="108" t="n">
        <f aca="false">SUM(N535:Q535)</f>
        <v>0</v>
      </c>
    </row>
    <row r="536" customFormat="false" ht="15" hidden="false" customHeight="false" outlineLevel="0" collapsed="false">
      <c r="H536" s="108" t="n">
        <v>528</v>
      </c>
      <c r="I536" s="109" t="n">
        <v>-0.2075</v>
      </c>
      <c r="J536" s="109" t="n">
        <v>1.1356</v>
      </c>
      <c r="K536" s="109" t="n">
        <v>0.4718</v>
      </c>
      <c r="L536" s="109" t="n">
        <v>0.4849</v>
      </c>
      <c r="M536" s="109" t="n">
        <v>-0.9476</v>
      </c>
      <c r="N536" s="108" t="n">
        <f aca="false">IF(SQRT($B$5)*$I536+SQRT(1-$B$5)*J536&lt;$C$8,1,0)</f>
        <v>0</v>
      </c>
      <c r="O536" s="108" t="n">
        <f aca="false">IF(SQRT($B$5)*$I536+SQRT(1-$B$5)*K536&lt;$C$9,1,0)</f>
        <v>0</v>
      </c>
      <c r="P536" s="108" t="n">
        <f aca="false">IF(SQRT($B$5)*$I536+SQRT(1-$B$5)*L536&lt;$C$10,1,0)</f>
        <v>0</v>
      </c>
      <c r="Q536" s="108" t="n">
        <f aca="false">IF(SQRT($B$5)*$I536+SQRT(1-$B$5)*M536&lt;$C$11,1,0)</f>
        <v>0</v>
      </c>
      <c r="R536" s="110" t="n">
        <f aca="false">N536*$D$8+O536*$D$9+P536*$D$10+Q536*$D$11</f>
        <v>0</v>
      </c>
      <c r="S536" s="108" t="n">
        <f aca="false">SUM(N536:Q536)</f>
        <v>0</v>
      </c>
    </row>
    <row r="537" customFormat="false" ht="15" hidden="false" customHeight="false" outlineLevel="0" collapsed="false">
      <c r="H537" s="108" t="n">
        <v>529</v>
      </c>
      <c r="I537" s="109" t="n">
        <v>0.9814</v>
      </c>
      <c r="J537" s="109" t="n">
        <v>-0.5575</v>
      </c>
      <c r="K537" s="109" t="n">
        <v>1.5072</v>
      </c>
      <c r="L537" s="109" t="n">
        <v>-1.0213</v>
      </c>
      <c r="M537" s="109" t="n">
        <v>2.5243</v>
      </c>
      <c r="N537" s="108" t="n">
        <f aca="false">IF(SQRT($B$5)*$I537+SQRT(1-$B$5)*J537&lt;$C$8,1,0)</f>
        <v>0</v>
      </c>
      <c r="O537" s="108" t="n">
        <f aca="false">IF(SQRT($B$5)*$I537+SQRT(1-$B$5)*K537&lt;$C$9,1,0)</f>
        <v>0</v>
      </c>
      <c r="P537" s="108" t="n">
        <f aca="false">IF(SQRT($B$5)*$I537+SQRT(1-$B$5)*L537&lt;$C$10,1,0)</f>
        <v>0</v>
      </c>
      <c r="Q537" s="108" t="n">
        <f aca="false">IF(SQRT($B$5)*$I537+SQRT(1-$B$5)*M537&lt;$C$11,1,0)</f>
        <v>0</v>
      </c>
      <c r="R537" s="110" t="n">
        <f aca="false">N537*$D$8+O537*$D$9+P537*$D$10+Q537*$D$11</f>
        <v>0</v>
      </c>
      <c r="S537" s="108" t="n">
        <f aca="false">SUM(N537:Q537)</f>
        <v>0</v>
      </c>
    </row>
    <row r="538" customFormat="false" ht="15" hidden="false" customHeight="false" outlineLevel="0" collapsed="false">
      <c r="H538" s="108" t="n">
        <v>530</v>
      </c>
      <c r="I538" s="109" t="n">
        <v>-0.6515</v>
      </c>
      <c r="J538" s="109" t="n">
        <v>-1.3515</v>
      </c>
      <c r="K538" s="109" t="n">
        <v>-1.1159</v>
      </c>
      <c r="L538" s="109" t="n">
        <v>0.3967</v>
      </c>
      <c r="M538" s="109" t="n">
        <v>0.2997</v>
      </c>
      <c r="N538" s="108" t="n">
        <f aca="false">IF(SQRT($B$5)*$I538+SQRT(1-$B$5)*J538&lt;$C$8,1,0)</f>
        <v>0</v>
      </c>
      <c r="O538" s="108" t="n">
        <f aca="false">IF(SQRT($B$5)*$I538+SQRT(1-$B$5)*K538&lt;$C$9,1,0)</f>
        <v>0</v>
      </c>
      <c r="P538" s="108" t="n">
        <f aca="false">IF(SQRT($B$5)*$I538+SQRT(1-$B$5)*L538&lt;$C$10,1,0)</f>
        <v>0</v>
      </c>
      <c r="Q538" s="108" t="n">
        <f aca="false">IF(SQRT($B$5)*$I538+SQRT(1-$B$5)*M538&lt;$C$11,1,0)</f>
        <v>0</v>
      </c>
      <c r="R538" s="110" t="n">
        <f aca="false">N538*$D$8+O538*$D$9+P538*$D$10+Q538*$D$11</f>
        <v>0</v>
      </c>
      <c r="S538" s="108" t="n">
        <f aca="false">SUM(N538:Q538)</f>
        <v>0</v>
      </c>
    </row>
    <row r="539" customFormat="false" ht="15" hidden="false" customHeight="false" outlineLevel="0" collapsed="false">
      <c r="H539" s="108" t="n">
        <v>531</v>
      </c>
      <c r="I539" s="109" t="n">
        <v>-0.6766</v>
      </c>
      <c r="J539" s="109" t="n">
        <v>0.7828</v>
      </c>
      <c r="K539" s="109" t="n">
        <v>1.9653</v>
      </c>
      <c r="L539" s="109" t="n">
        <v>0.1423</v>
      </c>
      <c r="M539" s="109" t="n">
        <v>0.7915</v>
      </c>
      <c r="N539" s="108" t="n">
        <f aca="false">IF(SQRT($B$5)*$I539+SQRT(1-$B$5)*J539&lt;$C$8,1,0)</f>
        <v>0</v>
      </c>
      <c r="O539" s="108" t="n">
        <f aca="false">IF(SQRT($B$5)*$I539+SQRT(1-$B$5)*K539&lt;$C$9,1,0)</f>
        <v>0</v>
      </c>
      <c r="P539" s="108" t="n">
        <f aca="false">IF(SQRT($B$5)*$I539+SQRT(1-$B$5)*L539&lt;$C$10,1,0)</f>
        <v>0</v>
      </c>
      <c r="Q539" s="108" t="n">
        <f aca="false">IF(SQRT($B$5)*$I539+SQRT(1-$B$5)*M539&lt;$C$11,1,0)</f>
        <v>0</v>
      </c>
      <c r="R539" s="110" t="n">
        <f aca="false">N539*$D$8+O539*$D$9+P539*$D$10+Q539*$D$11</f>
        <v>0</v>
      </c>
      <c r="S539" s="108" t="n">
        <f aca="false">SUM(N539:Q539)</f>
        <v>0</v>
      </c>
    </row>
    <row r="540" customFormat="false" ht="15" hidden="false" customHeight="false" outlineLevel="0" collapsed="false">
      <c r="H540" s="108" t="n">
        <v>532</v>
      </c>
      <c r="I540" s="109" t="n">
        <v>0.908</v>
      </c>
      <c r="J540" s="109" t="n">
        <v>0.8754</v>
      </c>
      <c r="K540" s="109" t="n">
        <v>-1.713</v>
      </c>
      <c r="L540" s="109" t="n">
        <v>1.544</v>
      </c>
      <c r="M540" s="109" t="n">
        <v>-0.0046</v>
      </c>
      <c r="N540" s="108" t="n">
        <f aca="false">IF(SQRT($B$5)*$I540+SQRT(1-$B$5)*J540&lt;$C$8,1,0)</f>
        <v>0</v>
      </c>
      <c r="O540" s="108" t="n">
        <f aca="false">IF(SQRT($B$5)*$I540+SQRT(1-$B$5)*K540&lt;$C$9,1,0)</f>
        <v>0</v>
      </c>
      <c r="P540" s="108" t="n">
        <f aca="false">IF(SQRT($B$5)*$I540+SQRT(1-$B$5)*L540&lt;$C$10,1,0)</f>
        <v>0</v>
      </c>
      <c r="Q540" s="108" t="n">
        <f aca="false">IF(SQRT($B$5)*$I540+SQRT(1-$B$5)*M540&lt;$C$11,1,0)</f>
        <v>0</v>
      </c>
      <c r="R540" s="110" t="n">
        <f aca="false">N540*$D$8+O540*$D$9+P540*$D$10+Q540*$D$11</f>
        <v>0</v>
      </c>
      <c r="S540" s="108" t="n">
        <f aca="false">SUM(N540:Q540)</f>
        <v>0</v>
      </c>
    </row>
    <row r="541" customFormat="false" ht="15" hidden="false" customHeight="false" outlineLevel="0" collapsed="false">
      <c r="H541" s="108" t="n">
        <v>533</v>
      </c>
      <c r="I541" s="109" t="n">
        <v>0.183</v>
      </c>
      <c r="J541" s="109" t="n">
        <v>1.2606</v>
      </c>
      <c r="K541" s="109" t="n">
        <v>-2.609</v>
      </c>
      <c r="L541" s="109" t="n">
        <v>0.87</v>
      </c>
      <c r="M541" s="109" t="n">
        <v>0.3574</v>
      </c>
      <c r="N541" s="108" t="n">
        <f aca="false">IF(SQRT($B$5)*$I541+SQRT(1-$B$5)*J541&lt;$C$8,1,0)</f>
        <v>0</v>
      </c>
      <c r="O541" s="108" t="n">
        <f aca="false">IF(SQRT($B$5)*$I541+SQRT(1-$B$5)*K541&lt;$C$9,1,0)</f>
        <v>0</v>
      </c>
      <c r="P541" s="108" t="n">
        <f aca="false">IF(SQRT($B$5)*$I541+SQRT(1-$B$5)*L541&lt;$C$10,1,0)</f>
        <v>0</v>
      </c>
      <c r="Q541" s="108" t="n">
        <f aca="false">IF(SQRT($B$5)*$I541+SQRT(1-$B$5)*M541&lt;$C$11,1,0)</f>
        <v>0</v>
      </c>
      <c r="R541" s="110" t="n">
        <f aca="false">N541*$D$8+O541*$D$9+P541*$D$10+Q541*$D$11</f>
        <v>0</v>
      </c>
      <c r="S541" s="108" t="n">
        <f aca="false">SUM(N541:Q541)</f>
        <v>0</v>
      </c>
    </row>
    <row r="542" customFormat="false" ht="15" hidden="false" customHeight="false" outlineLevel="0" collapsed="false">
      <c r="H542" s="108" t="n">
        <v>534</v>
      </c>
      <c r="I542" s="109" t="n">
        <v>1.7366</v>
      </c>
      <c r="J542" s="109" t="n">
        <v>0.4444</v>
      </c>
      <c r="K542" s="109" t="n">
        <v>1.4298</v>
      </c>
      <c r="L542" s="109" t="n">
        <v>1.1619</v>
      </c>
      <c r="M542" s="109" t="n">
        <v>-1.1219</v>
      </c>
      <c r="N542" s="108" t="n">
        <f aca="false">IF(SQRT($B$5)*$I542+SQRT(1-$B$5)*J542&lt;$C$8,1,0)</f>
        <v>0</v>
      </c>
      <c r="O542" s="108" t="n">
        <f aca="false">IF(SQRT($B$5)*$I542+SQRT(1-$B$5)*K542&lt;$C$9,1,0)</f>
        <v>0</v>
      </c>
      <c r="P542" s="108" t="n">
        <f aca="false">IF(SQRT($B$5)*$I542+SQRT(1-$B$5)*L542&lt;$C$10,1,0)</f>
        <v>0</v>
      </c>
      <c r="Q542" s="108" t="n">
        <f aca="false">IF(SQRT($B$5)*$I542+SQRT(1-$B$5)*M542&lt;$C$11,1,0)</f>
        <v>0</v>
      </c>
      <c r="R542" s="110" t="n">
        <f aca="false">N542*$D$8+O542*$D$9+P542*$D$10+Q542*$D$11</f>
        <v>0</v>
      </c>
      <c r="S542" s="108" t="n">
        <f aca="false">SUM(N542:Q542)</f>
        <v>0</v>
      </c>
    </row>
    <row r="543" customFormat="false" ht="15" hidden="false" customHeight="false" outlineLevel="0" collapsed="false">
      <c r="H543" s="108" t="n">
        <v>535</v>
      </c>
      <c r="I543" s="109" t="n">
        <v>0.0145</v>
      </c>
      <c r="J543" s="109" t="n">
        <v>-0.6531</v>
      </c>
      <c r="K543" s="109" t="n">
        <v>0.005</v>
      </c>
      <c r="L543" s="109" t="n">
        <v>-0.8151</v>
      </c>
      <c r="M543" s="109" t="n">
        <v>-1.4523</v>
      </c>
      <c r="N543" s="108" t="n">
        <f aca="false">IF(SQRT($B$5)*$I543+SQRT(1-$B$5)*J543&lt;$C$8,1,0)</f>
        <v>0</v>
      </c>
      <c r="O543" s="108" t="n">
        <f aca="false">IF(SQRT($B$5)*$I543+SQRT(1-$B$5)*K543&lt;$C$9,1,0)</f>
        <v>0</v>
      </c>
      <c r="P543" s="108" t="n">
        <f aca="false">IF(SQRT($B$5)*$I543+SQRT(1-$B$5)*L543&lt;$C$10,1,0)</f>
        <v>0</v>
      </c>
      <c r="Q543" s="108" t="n">
        <f aca="false">IF(SQRT($B$5)*$I543+SQRT(1-$B$5)*M543&lt;$C$11,1,0)</f>
        <v>0</v>
      </c>
      <c r="R543" s="110" t="n">
        <f aca="false">N543*$D$8+O543*$D$9+P543*$D$10+Q543*$D$11</f>
        <v>0</v>
      </c>
      <c r="S543" s="108" t="n">
        <f aca="false">SUM(N543:Q543)</f>
        <v>0</v>
      </c>
    </row>
    <row r="544" customFormat="false" ht="15" hidden="false" customHeight="false" outlineLevel="0" collapsed="false">
      <c r="H544" s="108" t="n">
        <v>536</v>
      </c>
      <c r="I544" s="109" t="n">
        <v>-0.0682</v>
      </c>
      <c r="J544" s="109" t="n">
        <v>-0.2652</v>
      </c>
      <c r="K544" s="109" t="n">
        <v>0.5281</v>
      </c>
      <c r="L544" s="109" t="n">
        <v>1.7145</v>
      </c>
      <c r="M544" s="109" t="n">
        <v>-0.3141</v>
      </c>
      <c r="N544" s="108" t="n">
        <f aca="false">IF(SQRT($B$5)*$I544+SQRT(1-$B$5)*J544&lt;$C$8,1,0)</f>
        <v>0</v>
      </c>
      <c r="O544" s="108" t="n">
        <f aca="false">IF(SQRT($B$5)*$I544+SQRT(1-$B$5)*K544&lt;$C$9,1,0)</f>
        <v>0</v>
      </c>
      <c r="P544" s="108" t="n">
        <f aca="false">IF(SQRT($B$5)*$I544+SQRT(1-$B$5)*L544&lt;$C$10,1,0)</f>
        <v>0</v>
      </c>
      <c r="Q544" s="108" t="n">
        <f aca="false">IF(SQRT($B$5)*$I544+SQRT(1-$B$5)*M544&lt;$C$11,1,0)</f>
        <v>0</v>
      </c>
      <c r="R544" s="110" t="n">
        <f aca="false">N544*$D$8+O544*$D$9+P544*$D$10+Q544*$D$11</f>
        <v>0</v>
      </c>
      <c r="S544" s="108" t="n">
        <f aca="false">SUM(N544:Q544)</f>
        <v>0</v>
      </c>
    </row>
    <row r="545" customFormat="false" ht="15" hidden="false" customHeight="false" outlineLevel="0" collapsed="false">
      <c r="H545" s="108" t="n">
        <v>537</v>
      </c>
      <c r="I545" s="109" t="n">
        <v>-0.1705</v>
      </c>
      <c r="J545" s="109" t="n">
        <v>1.2716</v>
      </c>
      <c r="K545" s="109" t="n">
        <v>1.0247</v>
      </c>
      <c r="L545" s="109" t="n">
        <v>-1.5545</v>
      </c>
      <c r="M545" s="109" t="n">
        <v>0.0102</v>
      </c>
      <c r="N545" s="108" t="n">
        <f aca="false">IF(SQRT($B$5)*$I545+SQRT(1-$B$5)*J545&lt;$C$8,1,0)</f>
        <v>0</v>
      </c>
      <c r="O545" s="108" t="n">
        <f aca="false">IF(SQRT($B$5)*$I545+SQRT(1-$B$5)*K545&lt;$C$9,1,0)</f>
        <v>0</v>
      </c>
      <c r="P545" s="108" t="n">
        <f aca="false">IF(SQRT($B$5)*$I545+SQRT(1-$B$5)*L545&lt;$C$10,1,0)</f>
        <v>0</v>
      </c>
      <c r="Q545" s="108" t="n">
        <f aca="false">IF(SQRT($B$5)*$I545+SQRT(1-$B$5)*M545&lt;$C$11,1,0)</f>
        <v>0</v>
      </c>
      <c r="R545" s="110" t="n">
        <f aca="false">N545*$D$8+O545*$D$9+P545*$D$10+Q545*$D$11</f>
        <v>0</v>
      </c>
      <c r="S545" s="108" t="n">
        <f aca="false">SUM(N545:Q545)</f>
        <v>0</v>
      </c>
    </row>
    <row r="546" customFormat="false" ht="15" hidden="false" customHeight="false" outlineLevel="0" collapsed="false">
      <c r="H546" s="108" t="n">
        <v>538</v>
      </c>
      <c r="I546" s="109" t="n">
        <v>-1.493</v>
      </c>
      <c r="J546" s="109" t="n">
        <v>-0.8515</v>
      </c>
      <c r="K546" s="109" t="n">
        <v>-0.5049</v>
      </c>
      <c r="L546" s="109" t="n">
        <v>-0.1657</v>
      </c>
      <c r="M546" s="109" t="n">
        <v>-0.3181</v>
      </c>
      <c r="N546" s="108" t="n">
        <f aca="false">IF(SQRT($B$5)*$I546+SQRT(1-$B$5)*J546&lt;$C$8,1,0)</f>
        <v>0</v>
      </c>
      <c r="O546" s="108" t="n">
        <f aca="false">IF(SQRT($B$5)*$I546+SQRT(1-$B$5)*K546&lt;$C$9,1,0)</f>
        <v>0</v>
      </c>
      <c r="P546" s="108" t="n">
        <f aca="false">IF(SQRT($B$5)*$I546+SQRT(1-$B$5)*L546&lt;$C$10,1,0)</f>
        <v>0</v>
      </c>
      <c r="Q546" s="108" t="n">
        <f aca="false">IF(SQRT($B$5)*$I546+SQRT(1-$B$5)*M546&lt;$C$11,1,0)</f>
        <v>0</v>
      </c>
      <c r="R546" s="110" t="n">
        <f aca="false">N546*$D$8+O546*$D$9+P546*$D$10+Q546*$D$11</f>
        <v>0</v>
      </c>
      <c r="S546" s="108" t="n">
        <f aca="false">SUM(N546:Q546)</f>
        <v>0</v>
      </c>
    </row>
    <row r="547" customFormat="false" ht="15" hidden="false" customHeight="false" outlineLevel="0" collapsed="false">
      <c r="H547" s="108" t="n">
        <v>539</v>
      </c>
      <c r="I547" s="109" t="n">
        <v>0.1784</v>
      </c>
      <c r="J547" s="109" t="n">
        <v>0.2947</v>
      </c>
      <c r="K547" s="109" t="n">
        <v>1.5484</v>
      </c>
      <c r="L547" s="109" t="n">
        <v>0.7665</v>
      </c>
      <c r="M547" s="109" t="n">
        <v>-1.0988</v>
      </c>
      <c r="N547" s="108" t="n">
        <f aca="false">IF(SQRT($B$5)*$I547+SQRT(1-$B$5)*J547&lt;$C$8,1,0)</f>
        <v>0</v>
      </c>
      <c r="O547" s="108" t="n">
        <f aca="false">IF(SQRT($B$5)*$I547+SQRT(1-$B$5)*K547&lt;$C$9,1,0)</f>
        <v>0</v>
      </c>
      <c r="P547" s="108" t="n">
        <f aca="false">IF(SQRT($B$5)*$I547+SQRT(1-$B$5)*L547&lt;$C$10,1,0)</f>
        <v>0</v>
      </c>
      <c r="Q547" s="108" t="n">
        <f aca="false">IF(SQRT($B$5)*$I547+SQRT(1-$B$5)*M547&lt;$C$11,1,0)</f>
        <v>0</v>
      </c>
      <c r="R547" s="110" t="n">
        <f aca="false">N547*$D$8+O547*$D$9+P547*$D$10+Q547*$D$11</f>
        <v>0</v>
      </c>
      <c r="S547" s="108" t="n">
        <f aca="false">SUM(N547:Q547)</f>
        <v>0</v>
      </c>
    </row>
    <row r="548" customFormat="false" ht="15" hidden="false" customHeight="false" outlineLevel="0" collapsed="false">
      <c r="H548" s="108" t="n">
        <v>540</v>
      </c>
      <c r="I548" s="109" t="n">
        <v>1.3248</v>
      </c>
      <c r="J548" s="109" t="n">
        <v>0.2846</v>
      </c>
      <c r="K548" s="109" t="n">
        <v>-1.205</v>
      </c>
      <c r="L548" s="109" t="n">
        <v>-1.0194</v>
      </c>
      <c r="M548" s="109" t="n">
        <v>0.011</v>
      </c>
      <c r="N548" s="108" t="n">
        <f aca="false">IF(SQRT($B$5)*$I548+SQRT(1-$B$5)*J548&lt;$C$8,1,0)</f>
        <v>0</v>
      </c>
      <c r="O548" s="108" t="n">
        <f aca="false">IF(SQRT($B$5)*$I548+SQRT(1-$B$5)*K548&lt;$C$9,1,0)</f>
        <v>0</v>
      </c>
      <c r="P548" s="108" t="n">
        <f aca="false">IF(SQRT($B$5)*$I548+SQRT(1-$B$5)*L548&lt;$C$10,1,0)</f>
        <v>0</v>
      </c>
      <c r="Q548" s="108" t="n">
        <f aca="false">IF(SQRT($B$5)*$I548+SQRT(1-$B$5)*M548&lt;$C$11,1,0)</f>
        <v>0</v>
      </c>
      <c r="R548" s="110" t="n">
        <f aca="false">N548*$D$8+O548*$D$9+P548*$D$10+Q548*$D$11</f>
        <v>0</v>
      </c>
      <c r="S548" s="108" t="n">
        <f aca="false">SUM(N548:Q548)</f>
        <v>0</v>
      </c>
    </row>
    <row r="549" customFormat="false" ht="15" hidden="false" customHeight="false" outlineLevel="0" collapsed="false">
      <c r="H549" s="108" t="n">
        <v>541</v>
      </c>
      <c r="I549" s="109" t="n">
        <v>0.0584</v>
      </c>
      <c r="J549" s="109" t="n">
        <v>0.3086</v>
      </c>
      <c r="K549" s="109" t="n">
        <v>-1.5636</v>
      </c>
      <c r="L549" s="109" t="n">
        <v>-0.3745</v>
      </c>
      <c r="M549" s="109" t="n">
        <v>2.0378</v>
      </c>
      <c r="N549" s="108" t="n">
        <f aca="false">IF(SQRT($B$5)*$I549+SQRT(1-$B$5)*J549&lt;$C$8,1,0)</f>
        <v>0</v>
      </c>
      <c r="O549" s="108" t="n">
        <f aca="false">IF(SQRT($B$5)*$I549+SQRT(1-$B$5)*K549&lt;$C$9,1,0)</f>
        <v>0</v>
      </c>
      <c r="P549" s="108" t="n">
        <f aca="false">IF(SQRT($B$5)*$I549+SQRT(1-$B$5)*L549&lt;$C$10,1,0)</f>
        <v>0</v>
      </c>
      <c r="Q549" s="108" t="n">
        <f aca="false">IF(SQRT($B$5)*$I549+SQRT(1-$B$5)*M549&lt;$C$11,1,0)</f>
        <v>0</v>
      </c>
      <c r="R549" s="110" t="n">
        <f aca="false">N549*$D$8+O549*$D$9+P549*$D$10+Q549*$D$11</f>
        <v>0</v>
      </c>
      <c r="S549" s="108" t="n">
        <f aca="false">SUM(N549:Q549)</f>
        <v>0</v>
      </c>
    </row>
    <row r="550" customFormat="false" ht="15" hidden="false" customHeight="false" outlineLevel="0" collapsed="false">
      <c r="H550" s="108" t="n">
        <v>542</v>
      </c>
      <c r="I550" s="109" t="n">
        <v>-1.7773</v>
      </c>
      <c r="J550" s="109" t="n">
        <v>-1.394</v>
      </c>
      <c r="K550" s="109" t="n">
        <v>-0.0169</v>
      </c>
      <c r="L550" s="109" t="n">
        <v>0.24</v>
      </c>
      <c r="M550" s="109" t="n">
        <v>-0.6322</v>
      </c>
      <c r="N550" s="108" t="n">
        <f aca="false">IF(SQRT($B$5)*$I550+SQRT(1-$B$5)*J550&lt;$C$8,1,0)</f>
        <v>0</v>
      </c>
      <c r="O550" s="108" t="n">
        <f aca="false">IF(SQRT($B$5)*$I550+SQRT(1-$B$5)*K550&lt;$C$9,1,0)</f>
        <v>0</v>
      </c>
      <c r="P550" s="108" t="n">
        <f aca="false">IF(SQRT($B$5)*$I550+SQRT(1-$B$5)*L550&lt;$C$10,1,0)</f>
        <v>0</v>
      </c>
      <c r="Q550" s="108" t="n">
        <f aca="false">IF(SQRT($B$5)*$I550+SQRT(1-$B$5)*M550&lt;$C$11,1,0)</f>
        <v>0</v>
      </c>
      <c r="R550" s="110" t="n">
        <f aca="false">N550*$D$8+O550*$D$9+P550*$D$10+Q550*$D$11</f>
        <v>0</v>
      </c>
      <c r="S550" s="108" t="n">
        <f aca="false">SUM(N550:Q550)</f>
        <v>0</v>
      </c>
    </row>
    <row r="551" customFormat="false" ht="15" hidden="false" customHeight="false" outlineLevel="0" collapsed="false">
      <c r="H551" s="108" t="n">
        <v>543</v>
      </c>
      <c r="I551" s="109" t="n">
        <v>0.0914</v>
      </c>
      <c r="J551" s="109" t="n">
        <v>-0.1671</v>
      </c>
      <c r="K551" s="109" t="n">
        <v>-0.9067</v>
      </c>
      <c r="L551" s="109" t="n">
        <v>-0.0996</v>
      </c>
      <c r="M551" s="109" t="n">
        <v>-0.3803</v>
      </c>
      <c r="N551" s="108" t="n">
        <f aca="false">IF(SQRT($B$5)*$I551+SQRT(1-$B$5)*J551&lt;$C$8,1,0)</f>
        <v>0</v>
      </c>
      <c r="O551" s="108" t="n">
        <f aca="false">IF(SQRT($B$5)*$I551+SQRT(1-$B$5)*K551&lt;$C$9,1,0)</f>
        <v>0</v>
      </c>
      <c r="P551" s="108" t="n">
        <f aca="false">IF(SQRT($B$5)*$I551+SQRT(1-$B$5)*L551&lt;$C$10,1,0)</f>
        <v>0</v>
      </c>
      <c r="Q551" s="108" t="n">
        <f aca="false">IF(SQRT($B$5)*$I551+SQRT(1-$B$5)*M551&lt;$C$11,1,0)</f>
        <v>0</v>
      </c>
      <c r="R551" s="110" t="n">
        <f aca="false">N551*$D$8+O551*$D$9+P551*$D$10+Q551*$D$11</f>
        <v>0</v>
      </c>
      <c r="S551" s="108" t="n">
        <f aca="false">SUM(N551:Q551)</f>
        <v>0</v>
      </c>
    </row>
    <row r="552" customFormat="false" ht="15" hidden="false" customHeight="false" outlineLevel="0" collapsed="false">
      <c r="H552" s="108" t="n">
        <v>544</v>
      </c>
      <c r="I552" s="109" t="n">
        <v>0.2822</v>
      </c>
      <c r="J552" s="109" t="n">
        <v>0.6216</v>
      </c>
      <c r="K552" s="109" t="n">
        <v>-0.9569</v>
      </c>
      <c r="L552" s="109" t="n">
        <v>-0.1677</v>
      </c>
      <c r="M552" s="109" t="n">
        <v>-1.1196</v>
      </c>
      <c r="N552" s="108" t="n">
        <f aca="false">IF(SQRT($B$5)*$I552+SQRT(1-$B$5)*J552&lt;$C$8,1,0)</f>
        <v>0</v>
      </c>
      <c r="O552" s="108" t="n">
        <f aca="false">IF(SQRT($B$5)*$I552+SQRT(1-$B$5)*K552&lt;$C$9,1,0)</f>
        <v>0</v>
      </c>
      <c r="P552" s="108" t="n">
        <f aca="false">IF(SQRT($B$5)*$I552+SQRT(1-$B$5)*L552&lt;$C$10,1,0)</f>
        <v>0</v>
      </c>
      <c r="Q552" s="108" t="n">
        <f aca="false">IF(SQRT($B$5)*$I552+SQRT(1-$B$5)*M552&lt;$C$11,1,0)</f>
        <v>0</v>
      </c>
      <c r="R552" s="110" t="n">
        <f aca="false">N552*$D$8+O552*$D$9+P552*$D$10+Q552*$D$11</f>
        <v>0</v>
      </c>
      <c r="S552" s="108" t="n">
        <f aca="false">SUM(N552:Q552)</f>
        <v>0</v>
      </c>
    </row>
    <row r="553" customFormat="false" ht="15" hidden="false" customHeight="false" outlineLevel="0" collapsed="false">
      <c r="H553" s="108" t="n">
        <v>545</v>
      </c>
      <c r="I553" s="109" t="n">
        <v>-0.4275</v>
      </c>
      <c r="J553" s="109" t="n">
        <v>0.0576</v>
      </c>
      <c r="K553" s="109" t="n">
        <v>0.6332</v>
      </c>
      <c r="L553" s="109" t="n">
        <v>-0.8581</v>
      </c>
      <c r="M553" s="109" t="n">
        <v>0.5601</v>
      </c>
      <c r="N553" s="108" t="n">
        <f aca="false">IF(SQRT($B$5)*$I553+SQRT(1-$B$5)*J553&lt;$C$8,1,0)</f>
        <v>0</v>
      </c>
      <c r="O553" s="108" t="n">
        <f aca="false">IF(SQRT($B$5)*$I553+SQRT(1-$B$5)*K553&lt;$C$9,1,0)</f>
        <v>0</v>
      </c>
      <c r="P553" s="108" t="n">
        <f aca="false">IF(SQRT($B$5)*$I553+SQRT(1-$B$5)*L553&lt;$C$10,1,0)</f>
        <v>0</v>
      </c>
      <c r="Q553" s="108" t="n">
        <f aca="false">IF(SQRT($B$5)*$I553+SQRT(1-$B$5)*M553&lt;$C$11,1,0)</f>
        <v>0</v>
      </c>
      <c r="R553" s="110" t="n">
        <f aca="false">N553*$D$8+O553*$D$9+P553*$D$10+Q553*$D$11</f>
        <v>0</v>
      </c>
      <c r="S553" s="108" t="n">
        <f aca="false">SUM(N553:Q553)</f>
        <v>0</v>
      </c>
    </row>
    <row r="554" customFormat="false" ht="15" hidden="false" customHeight="false" outlineLevel="0" collapsed="false">
      <c r="H554" s="108" t="n">
        <v>546</v>
      </c>
      <c r="I554" s="109" t="n">
        <v>-0.1656</v>
      </c>
      <c r="J554" s="109" t="n">
        <v>-0.3298</v>
      </c>
      <c r="K554" s="109" t="n">
        <v>-0.3024</v>
      </c>
      <c r="L554" s="109" t="n">
        <v>-0.6647</v>
      </c>
      <c r="M554" s="109" t="n">
        <v>0.284</v>
      </c>
      <c r="N554" s="108" t="n">
        <f aca="false">IF(SQRT($B$5)*$I554+SQRT(1-$B$5)*J554&lt;$C$8,1,0)</f>
        <v>0</v>
      </c>
      <c r="O554" s="108" t="n">
        <f aca="false">IF(SQRT($B$5)*$I554+SQRT(1-$B$5)*K554&lt;$C$9,1,0)</f>
        <v>0</v>
      </c>
      <c r="P554" s="108" t="n">
        <f aca="false">IF(SQRT($B$5)*$I554+SQRT(1-$B$5)*L554&lt;$C$10,1,0)</f>
        <v>0</v>
      </c>
      <c r="Q554" s="108" t="n">
        <f aca="false">IF(SQRT($B$5)*$I554+SQRT(1-$B$5)*M554&lt;$C$11,1,0)</f>
        <v>0</v>
      </c>
      <c r="R554" s="110" t="n">
        <f aca="false">N554*$D$8+O554*$D$9+P554*$D$10+Q554*$D$11</f>
        <v>0</v>
      </c>
      <c r="S554" s="108" t="n">
        <f aca="false">SUM(N554:Q554)</f>
        <v>0</v>
      </c>
    </row>
    <row r="555" customFormat="false" ht="15" hidden="false" customHeight="false" outlineLevel="0" collapsed="false">
      <c r="H555" s="108" t="n">
        <v>547</v>
      </c>
      <c r="I555" s="109" t="n">
        <v>-1.314</v>
      </c>
      <c r="J555" s="109" t="n">
        <v>0.3832</v>
      </c>
      <c r="K555" s="109" t="n">
        <v>-0.6068</v>
      </c>
      <c r="L555" s="109" t="n">
        <v>1.3875</v>
      </c>
      <c r="M555" s="109" t="n">
        <v>-0.5688</v>
      </c>
      <c r="N555" s="108" t="n">
        <f aca="false">IF(SQRT($B$5)*$I555+SQRT(1-$B$5)*J555&lt;$C$8,1,0)</f>
        <v>0</v>
      </c>
      <c r="O555" s="108" t="n">
        <f aca="false">IF(SQRT($B$5)*$I555+SQRT(1-$B$5)*K555&lt;$C$9,1,0)</f>
        <v>0</v>
      </c>
      <c r="P555" s="108" t="n">
        <f aca="false">IF(SQRT($B$5)*$I555+SQRT(1-$B$5)*L555&lt;$C$10,1,0)</f>
        <v>0</v>
      </c>
      <c r="Q555" s="108" t="n">
        <f aca="false">IF(SQRT($B$5)*$I555+SQRT(1-$B$5)*M555&lt;$C$11,1,0)</f>
        <v>0</v>
      </c>
      <c r="R555" s="110" t="n">
        <f aca="false">N555*$D$8+O555*$D$9+P555*$D$10+Q555*$D$11</f>
        <v>0</v>
      </c>
      <c r="S555" s="108" t="n">
        <f aca="false">SUM(N555:Q555)</f>
        <v>0</v>
      </c>
    </row>
    <row r="556" customFormat="false" ht="15" hidden="false" customHeight="false" outlineLevel="0" collapsed="false">
      <c r="H556" s="108" t="n">
        <v>548</v>
      </c>
      <c r="I556" s="109" t="n">
        <v>0.2432</v>
      </c>
      <c r="J556" s="109" t="n">
        <v>0.6464</v>
      </c>
      <c r="K556" s="109" t="n">
        <v>0.7005</v>
      </c>
      <c r="L556" s="109" t="n">
        <v>1.4872</v>
      </c>
      <c r="M556" s="109" t="n">
        <v>1.5808</v>
      </c>
      <c r="N556" s="108" t="n">
        <f aca="false">IF(SQRT($B$5)*$I556+SQRT(1-$B$5)*J556&lt;$C$8,1,0)</f>
        <v>0</v>
      </c>
      <c r="O556" s="108" t="n">
        <f aca="false">IF(SQRT($B$5)*$I556+SQRT(1-$B$5)*K556&lt;$C$9,1,0)</f>
        <v>0</v>
      </c>
      <c r="P556" s="108" t="n">
        <f aca="false">IF(SQRT($B$5)*$I556+SQRT(1-$B$5)*L556&lt;$C$10,1,0)</f>
        <v>0</v>
      </c>
      <c r="Q556" s="108" t="n">
        <f aca="false">IF(SQRT($B$5)*$I556+SQRT(1-$B$5)*M556&lt;$C$11,1,0)</f>
        <v>0</v>
      </c>
      <c r="R556" s="110" t="n">
        <f aca="false">N556*$D$8+O556*$D$9+P556*$D$10+Q556*$D$11</f>
        <v>0</v>
      </c>
      <c r="S556" s="108" t="n">
        <f aca="false">SUM(N556:Q556)</f>
        <v>0</v>
      </c>
    </row>
    <row r="557" customFormat="false" ht="15" hidden="false" customHeight="false" outlineLevel="0" collapsed="false">
      <c r="H557" s="108" t="n">
        <v>549</v>
      </c>
      <c r="I557" s="109" t="n">
        <v>-0.1856</v>
      </c>
      <c r="J557" s="109" t="n">
        <v>-0.4956</v>
      </c>
      <c r="K557" s="109" t="n">
        <v>1.3872</v>
      </c>
      <c r="L557" s="109" t="n">
        <v>0.3965</v>
      </c>
      <c r="M557" s="109" t="n">
        <v>-0.1178</v>
      </c>
      <c r="N557" s="108" t="n">
        <f aca="false">IF(SQRT($B$5)*$I557+SQRT(1-$B$5)*J557&lt;$C$8,1,0)</f>
        <v>0</v>
      </c>
      <c r="O557" s="108" t="n">
        <f aca="false">IF(SQRT($B$5)*$I557+SQRT(1-$B$5)*K557&lt;$C$9,1,0)</f>
        <v>0</v>
      </c>
      <c r="P557" s="108" t="n">
        <f aca="false">IF(SQRT($B$5)*$I557+SQRT(1-$B$5)*L557&lt;$C$10,1,0)</f>
        <v>0</v>
      </c>
      <c r="Q557" s="108" t="n">
        <f aca="false">IF(SQRT($B$5)*$I557+SQRT(1-$B$5)*M557&lt;$C$11,1,0)</f>
        <v>0</v>
      </c>
      <c r="R557" s="110" t="n">
        <f aca="false">N557*$D$8+O557*$D$9+P557*$D$10+Q557*$D$11</f>
        <v>0</v>
      </c>
      <c r="S557" s="108" t="n">
        <f aca="false">SUM(N557:Q557)</f>
        <v>0</v>
      </c>
    </row>
    <row r="558" customFormat="false" ht="15" hidden="false" customHeight="false" outlineLevel="0" collapsed="false">
      <c r="H558" s="108" t="n">
        <v>550</v>
      </c>
      <c r="I558" s="109" t="n">
        <v>0.0267</v>
      </c>
      <c r="J558" s="109" t="n">
        <v>0.8688</v>
      </c>
      <c r="K558" s="109" t="n">
        <v>0.8128</v>
      </c>
      <c r="L558" s="109" t="n">
        <v>-2.0975</v>
      </c>
      <c r="M558" s="109" t="n">
        <v>-0.7656</v>
      </c>
      <c r="N558" s="108" t="n">
        <f aca="false">IF(SQRT($B$5)*$I558+SQRT(1-$B$5)*J558&lt;$C$8,1,0)</f>
        <v>0</v>
      </c>
      <c r="O558" s="108" t="n">
        <f aca="false">IF(SQRT($B$5)*$I558+SQRT(1-$B$5)*K558&lt;$C$9,1,0)</f>
        <v>0</v>
      </c>
      <c r="P558" s="108" t="n">
        <f aca="false">IF(SQRT($B$5)*$I558+SQRT(1-$B$5)*L558&lt;$C$10,1,0)</f>
        <v>1</v>
      </c>
      <c r="Q558" s="108" t="n">
        <f aca="false">IF(SQRT($B$5)*$I558+SQRT(1-$B$5)*M558&lt;$C$11,1,0)</f>
        <v>0</v>
      </c>
      <c r="R558" s="110" t="n">
        <f aca="false">N558*$D$8+O558*$D$9+P558*$D$10+Q558*$D$11</f>
        <v>14</v>
      </c>
      <c r="S558" s="108" t="n">
        <f aca="false">SUM(N558:Q558)</f>
        <v>1</v>
      </c>
    </row>
    <row r="559" customFormat="false" ht="15" hidden="false" customHeight="false" outlineLevel="0" collapsed="false">
      <c r="H559" s="108" t="n">
        <v>551</v>
      </c>
      <c r="I559" s="109" t="n">
        <v>-0.5274</v>
      </c>
      <c r="J559" s="109" t="n">
        <v>-0.9985</v>
      </c>
      <c r="K559" s="109" t="n">
        <v>1.1377</v>
      </c>
      <c r="L559" s="109" t="n">
        <v>1.2447</v>
      </c>
      <c r="M559" s="109" t="n">
        <v>-0.1054</v>
      </c>
      <c r="N559" s="108" t="n">
        <f aca="false">IF(SQRT($B$5)*$I559+SQRT(1-$B$5)*J559&lt;$C$8,1,0)</f>
        <v>0</v>
      </c>
      <c r="O559" s="108" t="n">
        <f aca="false">IF(SQRT($B$5)*$I559+SQRT(1-$B$5)*K559&lt;$C$9,1,0)</f>
        <v>0</v>
      </c>
      <c r="P559" s="108" t="n">
        <f aca="false">IF(SQRT($B$5)*$I559+SQRT(1-$B$5)*L559&lt;$C$10,1,0)</f>
        <v>0</v>
      </c>
      <c r="Q559" s="108" t="n">
        <f aca="false">IF(SQRT($B$5)*$I559+SQRT(1-$B$5)*M559&lt;$C$11,1,0)</f>
        <v>0</v>
      </c>
      <c r="R559" s="110" t="n">
        <f aca="false">N559*$D$8+O559*$D$9+P559*$D$10+Q559*$D$11</f>
        <v>0</v>
      </c>
      <c r="S559" s="108" t="n">
        <f aca="false">SUM(N559:Q559)</f>
        <v>0</v>
      </c>
    </row>
    <row r="560" customFormat="false" ht="15" hidden="false" customHeight="false" outlineLevel="0" collapsed="false">
      <c r="H560" s="108" t="n">
        <v>552</v>
      </c>
      <c r="I560" s="109" t="n">
        <v>1.4506</v>
      </c>
      <c r="J560" s="109" t="n">
        <v>-0.2626</v>
      </c>
      <c r="K560" s="109" t="n">
        <v>1.4275</v>
      </c>
      <c r="L560" s="109" t="n">
        <v>0.862</v>
      </c>
      <c r="M560" s="109" t="n">
        <v>0.3144</v>
      </c>
      <c r="N560" s="108" t="n">
        <f aca="false">IF(SQRT($B$5)*$I560+SQRT(1-$B$5)*J560&lt;$C$8,1,0)</f>
        <v>0</v>
      </c>
      <c r="O560" s="108" t="n">
        <f aca="false">IF(SQRT($B$5)*$I560+SQRT(1-$B$5)*K560&lt;$C$9,1,0)</f>
        <v>0</v>
      </c>
      <c r="P560" s="108" t="n">
        <f aca="false">IF(SQRT($B$5)*$I560+SQRT(1-$B$5)*L560&lt;$C$10,1,0)</f>
        <v>0</v>
      </c>
      <c r="Q560" s="108" t="n">
        <f aca="false">IF(SQRT($B$5)*$I560+SQRT(1-$B$5)*M560&lt;$C$11,1,0)</f>
        <v>0</v>
      </c>
      <c r="R560" s="110" t="n">
        <f aca="false">N560*$D$8+O560*$D$9+P560*$D$10+Q560*$D$11</f>
        <v>0</v>
      </c>
      <c r="S560" s="108" t="n">
        <f aca="false">SUM(N560:Q560)</f>
        <v>0</v>
      </c>
    </row>
    <row r="561" customFormat="false" ht="15" hidden="false" customHeight="false" outlineLevel="0" collapsed="false">
      <c r="H561" s="108" t="n">
        <v>553</v>
      </c>
      <c r="I561" s="109" t="n">
        <v>0.6344</v>
      </c>
      <c r="J561" s="109" t="n">
        <v>-0.3677</v>
      </c>
      <c r="K561" s="109" t="n">
        <v>1.2563</v>
      </c>
      <c r="L561" s="109" t="n">
        <v>-0.2285</v>
      </c>
      <c r="M561" s="109" t="n">
        <v>0.7126</v>
      </c>
      <c r="N561" s="108" t="n">
        <f aca="false">IF(SQRT($B$5)*$I561+SQRT(1-$B$5)*J561&lt;$C$8,1,0)</f>
        <v>0</v>
      </c>
      <c r="O561" s="108" t="n">
        <f aca="false">IF(SQRT($B$5)*$I561+SQRT(1-$B$5)*K561&lt;$C$9,1,0)</f>
        <v>0</v>
      </c>
      <c r="P561" s="108" t="n">
        <f aca="false">IF(SQRT($B$5)*$I561+SQRT(1-$B$5)*L561&lt;$C$10,1,0)</f>
        <v>0</v>
      </c>
      <c r="Q561" s="108" t="n">
        <f aca="false">IF(SQRT($B$5)*$I561+SQRT(1-$B$5)*M561&lt;$C$11,1,0)</f>
        <v>0</v>
      </c>
      <c r="R561" s="110" t="n">
        <f aca="false">N561*$D$8+O561*$D$9+P561*$D$10+Q561*$D$11</f>
        <v>0</v>
      </c>
      <c r="S561" s="108" t="n">
        <f aca="false">SUM(N561:Q561)</f>
        <v>0</v>
      </c>
    </row>
    <row r="562" customFormat="false" ht="15" hidden="false" customHeight="false" outlineLevel="0" collapsed="false">
      <c r="H562" s="108" t="n">
        <v>554</v>
      </c>
      <c r="I562" s="109" t="n">
        <v>-0.6423</v>
      </c>
      <c r="J562" s="109" t="n">
        <v>-0.6058</v>
      </c>
      <c r="K562" s="109" t="n">
        <v>0.2925</v>
      </c>
      <c r="L562" s="109" t="n">
        <v>0.3212</v>
      </c>
      <c r="M562" s="109" t="n">
        <v>1.4461</v>
      </c>
      <c r="N562" s="108" t="n">
        <f aca="false">IF(SQRT($B$5)*$I562+SQRT(1-$B$5)*J562&lt;$C$8,1,0)</f>
        <v>0</v>
      </c>
      <c r="O562" s="108" t="n">
        <f aca="false">IF(SQRT($B$5)*$I562+SQRT(1-$B$5)*K562&lt;$C$9,1,0)</f>
        <v>0</v>
      </c>
      <c r="P562" s="108" t="n">
        <f aca="false">IF(SQRT($B$5)*$I562+SQRT(1-$B$5)*L562&lt;$C$10,1,0)</f>
        <v>0</v>
      </c>
      <c r="Q562" s="108" t="n">
        <f aca="false">IF(SQRT($B$5)*$I562+SQRT(1-$B$5)*M562&lt;$C$11,1,0)</f>
        <v>0</v>
      </c>
      <c r="R562" s="110" t="n">
        <f aca="false">N562*$D$8+O562*$D$9+P562*$D$10+Q562*$D$11</f>
        <v>0</v>
      </c>
      <c r="S562" s="108" t="n">
        <f aca="false">SUM(N562:Q562)</f>
        <v>0</v>
      </c>
    </row>
    <row r="563" customFormat="false" ht="15" hidden="false" customHeight="false" outlineLevel="0" collapsed="false">
      <c r="H563" s="108" t="n">
        <v>555</v>
      </c>
      <c r="I563" s="109" t="n">
        <v>-0.0068</v>
      </c>
      <c r="J563" s="109" t="n">
        <v>0.5161</v>
      </c>
      <c r="K563" s="109" t="n">
        <v>0.5581</v>
      </c>
      <c r="L563" s="109" t="n">
        <v>2.1584</v>
      </c>
      <c r="M563" s="109" t="n">
        <v>0.3301</v>
      </c>
      <c r="N563" s="108" t="n">
        <f aca="false">IF(SQRT($B$5)*$I563+SQRT(1-$B$5)*J563&lt;$C$8,1,0)</f>
        <v>0</v>
      </c>
      <c r="O563" s="108" t="n">
        <f aca="false">IF(SQRT($B$5)*$I563+SQRT(1-$B$5)*K563&lt;$C$9,1,0)</f>
        <v>0</v>
      </c>
      <c r="P563" s="108" t="n">
        <f aca="false">IF(SQRT($B$5)*$I563+SQRT(1-$B$5)*L563&lt;$C$10,1,0)</f>
        <v>0</v>
      </c>
      <c r="Q563" s="108" t="n">
        <f aca="false">IF(SQRT($B$5)*$I563+SQRT(1-$B$5)*M563&lt;$C$11,1,0)</f>
        <v>0</v>
      </c>
      <c r="R563" s="110" t="n">
        <f aca="false">N563*$D$8+O563*$D$9+P563*$D$10+Q563*$D$11</f>
        <v>0</v>
      </c>
      <c r="S563" s="108" t="n">
        <f aca="false">SUM(N563:Q563)</f>
        <v>0</v>
      </c>
    </row>
    <row r="564" customFormat="false" ht="15" hidden="false" customHeight="false" outlineLevel="0" collapsed="false">
      <c r="H564" s="108" t="n">
        <v>556</v>
      </c>
      <c r="I564" s="109" t="n">
        <v>-0.9471</v>
      </c>
      <c r="J564" s="109" t="n">
        <v>-1.3017</v>
      </c>
      <c r="K564" s="109" t="n">
        <v>-0.2601</v>
      </c>
      <c r="L564" s="109" t="n">
        <v>0.1685</v>
      </c>
      <c r="M564" s="109" t="n">
        <v>-1.0807</v>
      </c>
      <c r="N564" s="108" t="n">
        <f aca="false">IF(SQRT($B$5)*$I564+SQRT(1-$B$5)*J564&lt;$C$8,1,0)</f>
        <v>0</v>
      </c>
      <c r="O564" s="108" t="n">
        <f aca="false">IF(SQRT($B$5)*$I564+SQRT(1-$B$5)*K564&lt;$C$9,1,0)</f>
        <v>0</v>
      </c>
      <c r="P564" s="108" t="n">
        <f aca="false">IF(SQRT($B$5)*$I564+SQRT(1-$B$5)*L564&lt;$C$10,1,0)</f>
        <v>0</v>
      </c>
      <c r="Q564" s="108" t="n">
        <f aca="false">IF(SQRT($B$5)*$I564+SQRT(1-$B$5)*M564&lt;$C$11,1,0)</f>
        <v>0</v>
      </c>
      <c r="R564" s="110" t="n">
        <f aca="false">N564*$D$8+O564*$D$9+P564*$D$10+Q564*$D$11</f>
        <v>0</v>
      </c>
      <c r="S564" s="108" t="n">
        <f aca="false">SUM(N564:Q564)</f>
        <v>0</v>
      </c>
    </row>
    <row r="565" customFormat="false" ht="15" hidden="false" customHeight="false" outlineLevel="0" collapsed="false">
      <c r="H565" s="108" t="n">
        <v>557</v>
      </c>
      <c r="I565" s="109" t="n">
        <v>-1.1014</v>
      </c>
      <c r="J565" s="109" t="n">
        <v>-0.9092</v>
      </c>
      <c r="K565" s="109" t="n">
        <v>-0.0172</v>
      </c>
      <c r="L565" s="109" t="n">
        <v>0.5936</v>
      </c>
      <c r="M565" s="109" t="n">
        <v>-0.7265</v>
      </c>
      <c r="N565" s="108" t="n">
        <f aca="false">IF(SQRT($B$5)*$I565+SQRT(1-$B$5)*J565&lt;$C$8,1,0)</f>
        <v>0</v>
      </c>
      <c r="O565" s="108" t="n">
        <f aca="false">IF(SQRT($B$5)*$I565+SQRT(1-$B$5)*K565&lt;$C$9,1,0)</f>
        <v>0</v>
      </c>
      <c r="P565" s="108" t="n">
        <f aca="false">IF(SQRT($B$5)*$I565+SQRT(1-$B$5)*L565&lt;$C$10,1,0)</f>
        <v>0</v>
      </c>
      <c r="Q565" s="108" t="n">
        <f aca="false">IF(SQRT($B$5)*$I565+SQRT(1-$B$5)*M565&lt;$C$11,1,0)</f>
        <v>0</v>
      </c>
      <c r="R565" s="110" t="n">
        <f aca="false">N565*$D$8+O565*$D$9+P565*$D$10+Q565*$D$11</f>
        <v>0</v>
      </c>
      <c r="S565" s="108" t="n">
        <f aca="false">SUM(N565:Q565)</f>
        <v>0</v>
      </c>
    </row>
    <row r="566" customFormat="false" ht="15" hidden="false" customHeight="false" outlineLevel="0" collapsed="false">
      <c r="H566" s="108" t="n">
        <v>558</v>
      </c>
      <c r="I566" s="109" t="n">
        <v>-0.8437</v>
      </c>
      <c r="J566" s="109" t="n">
        <v>1.2215</v>
      </c>
      <c r="K566" s="109" t="n">
        <v>1.7023</v>
      </c>
      <c r="L566" s="109" t="n">
        <v>0.4951</v>
      </c>
      <c r="M566" s="109" t="n">
        <v>-0.6162</v>
      </c>
      <c r="N566" s="108" t="n">
        <f aca="false">IF(SQRT($B$5)*$I566+SQRT(1-$B$5)*J566&lt;$C$8,1,0)</f>
        <v>0</v>
      </c>
      <c r="O566" s="108" t="n">
        <f aca="false">IF(SQRT($B$5)*$I566+SQRT(1-$B$5)*K566&lt;$C$9,1,0)</f>
        <v>0</v>
      </c>
      <c r="P566" s="108" t="n">
        <f aca="false">IF(SQRT($B$5)*$I566+SQRT(1-$B$5)*L566&lt;$C$10,1,0)</f>
        <v>0</v>
      </c>
      <c r="Q566" s="108" t="n">
        <f aca="false">IF(SQRT($B$5)*$I566+SQRT(1-$B$5)*M566&lt;$C$11,1,0)</f>
        <v>0</v>
      </c>
      <c r="R566" s="110" t="n">
        <f aca="false">N566*$D$8+O566*$D$9+P566*$D$10+Q566*$D$11</f>
        <v>0</v>
      </c>
      <c r="S566" s="108" t="n">
        <f aca="false">SUM(N566:Q566)</f>
        <v>0</v>
      </c>
    </row>
    <row r="567" customFormat="false" ht="15" hidden="false" customHeight="false" outlineLevel="0" collapsed="false">
      <c r="H567" s="108" t="n">
        <v>559</v>
      </c>
      <c r="I567" s="109" t="n">
        <v>-0.6309</v>
      </c>
      <c r="J567" s="109" t="n">
        <v>0.6298</v>
      </c>
      <c r="K567" s="109" t="n">
        <v>-1.7826</v>
      </c>
      <c r="L567" s="109" t="n">
        <v>-1.65</v>
      </c>
      <c r="M567" s="109" t="n">
        <v>0.8484</v>
      </c>
      <c r="N567" s="108" t="n">
        <f aca="false">IF(SQRT($B$5)*$I567+SQRT(1-$B$5)*J567&lt;$C$8,1,0)</f>
        <v>0</v>
      </c>
      <c r="O567" s="108" t="n">
        <f aca="false">IF(SQRT($B$5)*$I567+SQRT(1-$B$5)*K567&lt;$C$9,1,0)</f>
        <v>0</v>
      </c>
      <c r="P567" s="108" t="n">
        <f aca="false">IF(SQRT($B$5)*$I567+SQRT(1-$B$5)*L567&lt;$C$10,1,0)</f>
        <v>1</v>
      </c>
      <c r="Q567" s="108" t="n">
        <f aca="false">IF(SQRT($B$5)*$I567+SQRT(1-$B$5)*M567&lt;$C$11,1,0)</f>
        <v>0</v>
      </c>
      <c r="R567" s="110" t="n">
        <f aca="false">N567*$D$8+O567*$D$9+P567*$D$10+Q567*$D$11</f>
        <v>14</v>
      </c>
      <c r="S567" s="108" t="n">
        <f aca="false">SUM(N567:Q567)</f>
        <v>1</v>
      </c>
    </row>
    <row r="568" customFormat="false" ht="15" hidden="false" customHeight="false" outlineLevel="0" collapsed="false">
      <c r="H568" s="108" t="n">
        <v>560</v>
      </c>
      <c r="I568" s="109" t="n">
        <v>-1.5138</v>
      </c>
      <c r="J568" s="109" t="n">
        <v>-0.862</v>
      </c>
      <c r="K568" s="109" t="n">
        <v>1.9465</v>
      </c>
      <c r="L568" s="109" t="n">
        <v>-0.5832</v>
      </c>
      <c r="M568" s="109" t="n">
        <v>1.2387</v>
      </c>
      <c r="N568" s="108" t="n">
        <f aca="false">IF(SQRT($B$5)*$I568+SQRT(1-$B$5)*J568&lt;$C$8,1,0)</f>
        <v>0</v>
      </c>
      <c r="O568" s="108" t="n">
        <f aca="false">IF(SQRT($B$5)*$I568+SQRT(1-$B$5)*K568&lt;$C$9,1,0)</f>
        <v>0</v>
      </c>
      <c r="P568" s="108" t="n">
        <f aca="false">IF(SQRT($B$5)*$I568+SQRT(1-$B$5)*L568&lt;$C$10,1,0)</f>
        <v>0</v>
      </c>
      <c r="Q568" s="108" t="n">
        <f aca="false">IF(SQRT($B$5)*$I568+SQRT(1-$B$5)*M568&lt;$C$11,1,0)</f>
        <v>0</v>
      </c>
      <c r="R568" s="110" t="n">
        <f aca="false">N568*$D$8+O568*$D$9+P568*$D$10+Q568*$D$11</f>
        <v>0</v>
      </c>
      <c r="S568" s="108" t="n">
        <f aca="false">SUM(N568:Q568)</f>
        <v>0</v>
      </c>
    </row>
    <row r="569" customFormat="false" ht="15" hidden="false" customHeight="false" outlineLevel="0" collapsed="false">
      <c r="H569" s="108" t="n">
        <v>561</v>
      </c>
      <c r="I569" s="109" t="n">
        <v>-0.3741</v>
      </c>
      <c r="J569" s="109" t="n">
        <v>-1.1705</v>
      </c>
      <c r="K569" s="109" t="n">
        <v>0.3451</v>
      </c>
      <c r="L569" s="109" t="n">
        <v>-0.1873</v>
      </c>
      <c r="M569" s="109" t="n">
        <v>0.7458</v>
      </c>
      <c r="N569" s="108" t="n">
        <f aca="false">IF(SQRT($B$5)*$I569+SQRT(1-$B$5)*J569&lt;$C$8,1,0)</f>
        <v>0</v>
      </c>
      <c r="O569" s="108" t="n">
        <f aca="false">IF(SQRT($B$5)*$I569+SQRT(1-$B$5)*K569&lt;$C$9,1,0)</f>
        <v>0</v>
      </c>
      <c r="P569" s="108" t="n">
        <f aca="false">IF(SQRT($B$5)*$I569+SQRT(1-$B$5)*L569&lt;$C$10,1,0)</f>
        <v>0</v>
      </c>
      <c r="Q569" s="108" t="n">
        <f aca="false">IF(SQRT($B$5)*$I569+SQRT(1-$B$5)*M569&lt;$C$11,1,0)</f>
        <v>0</v>
      </c>
      <c r="R569" s="110" t="n">
        <f aca="false">N569*$D$8+O569*$D$9+P569*$D$10+Q569*$D$11</f>
        <v>0</v>
      </c>
      <c r="S569" s="108" t="n">
        <f aca="false">SUM(N569:Q569)</f>
        <v>0</v>
      </c>
    </row>
    <row r="570" customFormat="false" ht="15" hidden="false" customHeight="false" outlineLevel="0" collapsed="false">
      <c r="H570" s="108" t="n">
        <v>562</v>
      </c>
      <c r="I570" s="109" t="n">
        <v>-1.5355</v>
      </c>
      <c r="J570" s="109" t="n">
        <v>0.4385</v>
      </c>
      <c r="K570" s="109" t="n">
        <v>0.1617</v>
      </c>
      <c r="L570" s="109" t="n">
        <v>0.7394</v>
      </c>
      <c r="M570" s="109" t="n">
        <v>0.2181</v>
      </c>
      <c r="N570" s="108" t="n">
        <f aca="false">IF(SQRT($B$5)*$I570+SQRT(1-$B$5)*J570&lt;$C$8,1,0)</f>
        <v>0</v>
      </c>
      <c r="O570" s="108" t="n">
        <f aca="false">IF(SQRT($B$5)*$I570+SQRT(1-$B$5)*K570&lt;$C$9,1,0)</f>
        <v>0</v>
      </c>
      <c r="P570" s="108" t="n">
        <f aca="false">IF(SQRT($B$5)*$I570+SQRT(1-$B$5)*L570&lt;$C$10,1,0)</f>
        <v>0</v>
      </c>
      <c r="Q570" s="108" t="n">
        <f aca="false">IF(SQRT($B$5)*$I570+SQRT(1-$B$5)*M570&lt;$C$11,1,0)</f>
        <v>0</v>
      </c>
      <c r="R570" s="110" t="n">
        <f aca="false">N570*$D$8+O570*$D$9+P570*$D$10+Q570*$D$11</f>
        <v>0</v>
      </c>
      <c r="S570" s="108" t="n">
        <f aca="false">SUM(N570:Q570)</f>
        <v>0</v>
      </c>
    </row>
    <row r="571" customFormat="false" ht="15" hidden="false" customHeight="false" outlineLevel="0" collapsed="false">
      <c r="H571" s="108" t="n">
        <v>563</v>
      </c>
      <c r="I571" s="109" t="n">
        <v>-1.0146</v>
      </c>
      <c r="J571" s="109" t="n">
        <v>1.2753</v>
      </c>
      <c r="K571" s="109" t="n">
        <v>0.8616</v>
      </c>
      <c r="L571" s="109" t="n">
        <v>0.883</v>
      </c>
      <c r="M571" s="109" t="n">
        <v>0.578</v>
      </c>
      <c r="N571" s="108" t="n">
        <f aca="false">IF(SQRT($B$5)*$I571+SQRT(1-$B$5)*J571&lt;$C$8,1,0)</f>
        <v>0</v>
      </c>
      <c r="O571" s="108" t="n">
        <f aca="false">IF(SQRT($B$5)*$I571+SQRT(1-$B$5)*K571&lt;$C$9,1,0)</f>
        <v>0</v>
      </c>
      <c r="P571" s="108" t="n">
        <f aca="false">IF(SQRT($B$5)*$I571+SQRT(1-$B$5)*L571&lt;$C$10,1,0)</f>
        <v>0</v>
      </c>
      <c r="Q571" s="108" t="n">
        <f aca="false">IF(SQRT($B$5)*$I571+SQRT(1-$B$5)*M571&lt;$C$11,1,0)</f>
        <v>0</v>
      </c>
      <c r="R571" s="110" t="n">
        <f aca="false">N571*$D$8+O571*$D$9+P571*$D$10+Q571*$D$11</f>
        <v>0</v>
      </c>
      <c r="S571" s="108" t="n">
        <f aca="false">SUM(N571:Q571)</f>
        <v>0</v>
      </c>
    </row>
    <row r="572" customFormat="false" ht="15" hidden="false" customHeight="false" outlineLevel="0" collapsed="false">
      <c r="H572" s="108" t="n">
        <v>564</v>
      </c>
      <c r="I572" s="109" t="n">
        <v>0.3291</v>
      </c>
      <c r="J572" s="109" t="n">
        <v>-0.5924</v>
      </c>
      <c r="K572" s="109" t="n">
        <v>-1.7864</v>
      </c>
      <c r="L572" s="109" t="n">
        <v>-1.5859</v>
      </c>
      <c r="M572" s="109" t="n">
        <v>-0.1957</v>
      </c>
      <c r="N572" s="108" t="n">
        <f aca="false">IF(SQRT($B$5)*$I572+SQRT(1-$B$5)*J572&lt;$C$8,1,0)</f>
        <v>0</v>
      </c>
      <c r="O572" s="108" t="n">
        <f aca="false">IF(SQRT($B$5)*$I572+SQRT(1-$B$5)*K572&lt;$C$9,1,0)</f>
        <v>0</v>
      </c>
      <c r="P572" s="108" t="n">
        <f aca="false">IF(SQRT($B$5)*$I572+SQRT(1-$B$5)*L572&lt;$C$10,1,0)</f>
        <v>0</v>
      </c>
      <c r="Q572" s="108" t="n">
        <f aca="false">IF(SQRT($B$5)*$I572+SQRT(1-$B$5)*M572&lt;$C$11,1,0)</f>
        <v>0</v>
      </c>
      <c r="R572" s="110" t="n">
        <f aca="false">N572*$D$8+O572*$D$9+P572*$D$10+Q572*$D$11</f>
        <v>0</v>
      </c>
      <c r="S572" s="108" t="n">
        <f aca="false">SUM(N572:Q572)</f>
        <v>0</v>
      </c>
    </row>
    <row r="573" customFormat="false" ht="15" hidden="false" customHeight="false" outlineLevel="0" collapsed="false">
      <c r="H573" s="108" t="n">
        <v>565</v>
      </c>
      <c r="I573" s="109" t="n">
        <v>-2.2689</v>
      </c>
      <c r="J573" s="109" t="n">
        <v>-0.6854</v>
      </c>
      <c r="K573" s="109" t="n">
        <v>0.7854</v>
      </c>
      <c r="L573" s="109" t="n">
        <v>-0.9857</v>
      </c>
      <c r="M573" s="109" t="n">
        <v>1.8165</v>
      </c>
      <c r="N573" s="108" t="n">
        <f aca="false">IF(SQRT($B$5)*$I573+SQRT(1-$B$5)*J573&lt;$C$8,1,0)</f>
        <v>0</v>
      </c>
      <c r="O573" s="108" t="n">
        <f aca="false">IF(SQRT($B$5)*$I573+SQRT(1-$B$5)*K573&lt;$C$9,1,0)</f>
        <v>0</v>
      </c>
      <c r="P573" s="108" t="n">
        <f aca="false">IF(SQRT($B$5)*$I573+SQRT(1-$B$5)*L573&lt;$C$10,1,0)</f>
        <v>1</v>
      </c>
      <c r="Q573" s="108" t="n">
        <f aca="false">IF(SQRT($B$5)*$I573+SQRT(1-$B$5)*M573&lt;$C$11,1,0)</f>
        <v>0</v>
      </c>
      <c r="R573" s="110" t="n">
        <f aca="false">N573*$D$8+O573*$D$9+P573*$D$10+Q573*$D$11</f>
        <v>14</v>
      </c>
      <c r="S573" s="108" t="n">
        <f aca="false">SUM(N573:Q573)</f>
        <v>1</v>
      </c>
    </row>
    <row r="574" customFormat="false" ht="15" hidden="false" customHeight="false" outlineLevel="0" collapsed="false">
      <c r="H574" s="108" t="n">
        <v>566</v>
      </c>
      <c r="I574" s="109" t="n">
        <v>-1.7259</v>
      </c>
      <c r="J574" s="109" t="n">
        <v>0.5976</v>
      </c>
      <c r="K574" s="109" t="n">
        <v>-2.0007</v>
      </c>
      <c r="L574" s="109" t="n">
        <v>0.2624</v>
      </c>
      <c r="M574" s="109" t="n">
        <v>1.5673</v>
      </c>
      <c r="N574" s="108" t="n">
        <f aca="false">IF(SQRT($B$5)*$I574+SQRT(1-$B$5)*J574&lt;$C$8,1,0)</f>
        <v>0</v>
      </c>
      <c r="O574" s="108" t="n">
        <f aca="false">IF(SQRT($B$5)*$I574+SQRT(1-$B$5)*K574&lt;$C$9,1,0)</f>
        <v>1</v>
      </c>
      <c r="P574" s="108" t="n">
        <f aca="false">IF(SQRT($B$5)*$I574+SQRT(1-$B$5)*L574&lt;$C$10,1,0)</f>
        <v>0</v>
      </c>
      <c r="Q574" s="108" t="n">
        <f aca="false">IF(SQRT($B$5)*$I574+SQRT(1-$B$5)*M574&lt;$C$11,1,0)</f>
        <v>0</v>
      </c>
      <c r="R574" s="110" t="n">
        <f aca="false">N574*$D$8+O574*$D$9+P574*$D$10+Q574*$D$11</f>
        <v>40</v>
      </c>
      <c r="S574" s="108" t="n">
        <f aca="false">SUM(N574:Q574)</f>
        <v>1</v>
      </c>
    </row>
    <row r="575" customFormat="false" ht="15" hidden="false" customHeight="false" outlineLevel="0" collapsed="false">
      <c r="H575" s="108" t="n">
        <v>567</v>
      </c>
      <c r="I575" s="109" t="n">
        <v>-0.393</v>
      </c>
      <c r="J575" s="109" t="n">
        <v>-1.3177</v>
      </c>
      <c r="K575" s="109" t="n">
        <v>-1.2105</v>
      </c>
      <c r="L575" s="109" t="n">
        <v>0.5642</v>
      </c>
      <c r="M575" s="109" t="n">
        <v>0.771</v>
      </c>
      <c r="N575" s="108" t="n">
        <f aca="false">IF(SQRT($B$5)*$I575+SQRT(1-$B$5)*J575&lt;$C$8,1,0)</f>
        <v>0</v>
      </c>
      <c r="O575" s="108" t="n">
        <f aca="false">IF(SQRT($B$5)*$I575+SQRT(1-$B$5)*K575&lt;$C$9,1,0)</f>
        <v>0</v>
      </c>
      <c r="P575" s="108" t="n">
        <f aca="false">IF(SQRT($B$5)*$I575+SQRT(1-$B$5)*L575&lt;$C$10,1,0)</f>
        <v>0</v>
      </c>
      <c r="Q575" s="108" t="n">
        <f aca="false">IF(SQRT($B$5)*$I575+SQRT(1-$B$5)*M575&lt;$C$11,1,0)</f>
        <v>0</v>
      </c>
      <c r="R575" s="110" t="n">
        <f aca="false">N575*$D$8+O575*$D$9+P575*$D$10+Q575*$D$11</f>
        <v>0</v>
      </c>
      <c r="S575" s="108" t="n">
        <f aca="false">SUM(N575:Q575)</f>
        <v>0</v>
      </c>
    </row>
    <row r="576" customFormat="false" ht="15" hidden="false" customHeight="false" outlineLevel="0" collapsed="false">
      <c r="H576" s="108" t="n">
        <v>568</v>
      </c>
      <c r="I576" s="109" t="n">
        <v>0.3181</v>
      </c>
      <c r="J576" s="109" t="n">
        <v>-0.5853</v>
      </c>
      <c r="K576" s="109" t="n">
        <v>-1.171</v>
      </c>
      <c r="L576" s="109" t="n">
        <v>-0.9235</v>
      </c>
      <c r="M576" s="109" t="n">
        <v>-1.1334</v>
      </c>
      <c r="N576" s="108" t="n">
        <f aca="false">IF(SQRT($B$5)*$I576+SQRT(1-$B$5)*J576&lt;$C$8,1,0)</f>
        <v>0</v>
      </c>
      <c r="O576" s="108" t="n">
        <f aca="false">IF(SQRT($B$5)*$I576+SQRT(1-$B$5)*K576&lt;$C$9,1,0)</f>
        <v>0</v>
      </c>
      <c r="P576" s="108" t="n">
        <f aca="false">IF(SQRT($B$5)*$I576+SQRT(1-$B$5)*L576&lt;$C$10,1,0)</f>
        <v>0</v>
      </c>
      <c r="Q576" s="108" t="n">
        <f aca="false">IF(SQRT($B$5)*$I576+SQRT(1-$B$5)*M576&lt;$C$11,1,0)</f>
        <v>0</v>
      </c>
      <c r="R576" s="110" t="n">
        <f aca="false">N576*$D$8+O576*$D$9+P576*$D$10+Q576*$D$11</f>
        <v>0</v>
      </c>
      <c r="S576" s="108" t="n">
        <f aca="false">SUM(N576:Q576)</f>
        <v>0</v>
      </c>
    </row>
    <row r="577" customFormat="false" ht="15" hidden="false" customHeight="false" outlineLevel="0" collapsed="false">
      <c r="H577" s="108" t="n">
        <v>569</v>
      </c>
      <c r="I577" s="109" t="n">
        <v>-1.6841</v>
      </c>
      <c r="J577" s="109" t="n">
        <v>0.9545</v>
      </c>
      <c r="K577" s="109" t="n">
        <v>1.1546</v>
      </c>
      <c r="L577" s="109" t="n">
        <v>1.1952</v>
      </c>
      <c r="M577" s="109" t="n">
        <v>1.6045</v>
      </c>
      <c r="N577" s="108" t="n">
        <f aca="false">IF(SQRT($B$5)*$I577+SQRT(1-$B$5)*J577&lt;$C$8,1,0)</f>
        <v>0</v>
      </c>
      <c r="O577" s="108" t="n">
        <f aca="false">IF(SQRT($B$5)*$I577+SQRT(1-$B$5)*K577&lt;$C$9,1,0)</f>
        <v>0</v>
      </c>
      <c r="P577" s="108" t="n">
        <f aca="false">IF(SQRT($B$5)*$I577+SQRT(1-$B$5)*L577&lt;$C$10,1,0)</f>
        <v>0</v>
      </c>
      <c r="Q577" s="108" t="n">
        <f aca="false">IF(SQRT($B$5)*$I577+SQRT(1-$B$5)*M577&lt;$C$11,1,0)</f>
        <v>0</v>
      </c>
      <c r="R577" s="110" t="n">
        <f aca="false">N577*$D$8+O577*$D$9+P577*$D$10+Q577*$D$11</f>
        <v>0</v>
      </c>
      <c r="S577" s="108" t="n">
        <f aca="false">SUM(N577:Q577)</f>
        <v>0</v>
      </c>
    </row>
    <row r="578" customFormat="false" ht="15" hidden="false" customHeight="false" outlineLevel="0" collapsed="false">
      <c r="H578" s="108" t="n">
        <v>570</v>
      </c>
      <c r="I578" s="109" t="n">
        <v>-0.7596</v>
      </c>
      <c r="J578" s="109" t="n">
        <v>-1.9525</v>
      </c>
      <c r="K578" s="109" t="n">
        <v>0.1008</v>
      </c>
      <c r="L578" s="109" t="n">
        <v>-0.3881</v>
      </c>
      <c r="M578" s="109" t="n">
        <v>-1.2429</v>
      </c>
      <c r="N578" s="108" t="n">
        <f aca="false">IF(SQRT($B$5)*$I578+SQRT(1-$B$5)*J578&lt;$C$8,1,0)</f>
        <v>0</v>
      </c>
      <c r="O578" s="108" t="n">
        <f aca="false">IF(SQRT($B$5)*$I578+SQRT(1-$B$5)*K578&lt;$C$9,1,0)</f>
        <v>0</v>
      </c>
      <c r="P578" s="108" t="n">
        <f aca="false">IF(SQRT($B$5)*$I578+SQRT(1-$B$5)*L578&lt;$C$10,1,0)</f>
        <v>0</v>
      </c>
      <c r="Q578" s="108" t="n">
        <f aca="false">IF(SQRT($B$5)*$I578+SQRT(1-$B$5)*M578&lt;$C$11,1,0)</f>
        <v>0</v>
      </c>
      <c r="R578" s="110" t="n">
        <f aca="false">N578*$D$8+O578*$D$9+P578*$D$10+Q578*$D$11</f>
        <v>0</v>
      </c>
      <c r="S578" s="108" t="n">
        <f aca="false">SUM(N578:Q578)</f>
        <v>0</v>
      </c>
    </row>
    <row r="579" customFormat="false" ht="15" hidden="false" customHeight="false" outlineLevel="0" collapsed="false">
      <c r="H579" s="108" t="n">
        <v>571</v>
      </c>
      <c r="I579" s="109" t="n">
        <v>0.305</v>
      </c>
      <c r="J579" s="109" t="n">
        <v>-0.5765</v>
      </c>
      <c r="K579" s="109" t="n">
        <v>0.5294</v>
      </c>
      <c r="L579" s="109" t="n">
        <v>0.2675</v>
      </c>
      <c r="M579" s="109" t="n">
        <v>-0.9794</v>
      </c>
      <c r="N579" s="108" t="n">
        <f aca="false">IF(SQRT($B$5)*$I579+SQRT(1-$B$5)*J579&lt;$C$8,1,0)</f>
        <v>0</v>
      </c>
      <c r="O579" s="108" t="n">
        <f aca="false">IF(SQRT($B$5)*$I579+SQRT(1-$B$5)*K579&lt;$C$9,1,0)</f>
        <v>0</v>
      </c>
      <c r="P579" s="108" t="n">
        <f aca="false">IF(SQRT($B$5)*$I579+SQRT(1-$B$5)*L579&lt;$C$10,1,0)</f>
        <v>0</v>
      </c>
      <c r="Q579" s="108" t="n">
        <f aca="false">IF(SQRT($B$5)*$I579+SQRT(1-$B$5)*M579&lt;$C$11,1,0)</f>
        <v>0</v>
      </c>
      <c r="R579" s="110" t="n">
        <f aca="false">N579*$D$8+O579*$D$9+P579*$D$10+Q579*$D$11</f>
        <v>0</v>
      </c>
      <c r="S579" s="108" t="n">
        <f aca="false">SUM(N579:Q579)</f>
        <v>0</v>
      </c>
    </row>
    <row r="580" customFormat="false" ht="15" hidden="false" customHeight="false" outlineLevel="0" collapsed="false">
      <c r="H580" s="108" t="n">
        <v>572</v>
      </c>
      <c r="I580" s="109" t="n">
        <v>-0.1415</v>
      </c>
      <c r="J580" s="109" t="n">
        <v>-0.6667</v>
      </c>
      <c r="K580" s="109" t="n">
        <v>0.1919</v>
      </c>
      <c r="L580" s="109" t="n">
        <v>-0.2123</v>
      </c>
      <c r="M580" s="109" t="n">
        <v>-1.1164</v>
      </c>
      <c r="N580" s="108" t="n">
        <f aca="false">IF(SQRT($B$5)*$I580+SQRT(1-$B$5)*J580&lt;$C$8,1,0)</f>
        <v>0</v>
      </c>
      <c r="O580" s="108" t="n">
        <f aca="false">IF(SQRT($B$5)*$I580+SQRT(1-$B$5)*K580&lt;$C$9,1,0)</f>
        <v>0</v>
      </c>
      <c r="P580" s="108" t="n">
        <f aca="false">IF(SQRT($B$5)*$I580+SQRT(1-$B$5)*L580&lt;$C$10,1,0)</f>
        <v>0</v>
      </c>
      <c r="Q580" s="108" t="n">
        <f aca="false">IF(SQRT($B$5)*$I580+SQRT(1-$B$5)*M580&lt;$C$11,1,0)</f>
        <v>0</v>
      </c>
      <c r="R580" s="110" t="n">
        <f aca="false">N580*$D$8+O580*$D$9+P580*$D$10+Q580*$D$11</f>
        <v>0</v>
      </c>
      <c r="S580" s="108" t="n">
        <f aca="false">SUM(N580:Q580)</f>
        <v>0</v>
      </c>
    </row>
    <row r="581" customFormat="false" ht="15" hidden="false" customHeight="false" outlineLevel="0" collapsed="false">
      <c r="H581" s="108" t="n">
        <v>573</v>
      </c>
      <c r="I581" s="109" t="n">
        <v>0.2676</v>
      </c>
      <c r="J581" s="109" t="n">
        <v>-0.3826</v>
      </c>
      <c r="K581" s="109" t="n">
        <v>-0.3154</v>
      </c>
      <c r="L581" s="109" t="n">
        <v>-0.0425</v>
      </c>
      <c r="M581" s="109" t="n">
        <v>2.0491</v>
      </c>
      <c r="N581" s="108" t="n">
        <f aca="false">IF(SQRT($B$5)*$I581+SQRT(1-$B$5)*J581&lt;$C$8,1,0)</f>
        <v>0</v>
      </c>
      <c r="O581" s="108" t="n">
        <f aca="false">IF(SQRT($B$5)*$I581+SQRT(1-$B$5)*K581&lt;$C$9,1,0)</f>
        <v>0</v>
      </c>
      <c r="P581" s="108" t="n">
        <f aca="false">IF(SQRT($B$5)*$I581+SQRT(1-$B$5)*L581&lt;$C$10,1,0)</f>
        <v>0</v>
      </c>
      <c r="Q581" s="108" t="n">
        <f aca="false">IF(SQRT($B$5)*$I581+SQRT(1-$B$5)*M581&lt;$C$11,1,0)</f>
        <v>0</v>
      </c>
      <c r="R581" s="110" t="n">
        <f aca="false">N581*$D$8+O581*$D$9+P581*$D$10+Q581*$D$11</f>
        <v>0</v>
      </c>
      <c r="S581" s="108" t="n">
        <f aca="false">SUM(N581:Q581)</f>
        <v>0</v>
      </c>
    </row>
    <row r="582" customFormat="false" ht="15" hidden="false" customHeight="false" outlineLevel="0" collapsed="false">
      <c r="H582" s="108" t="n">
        <v>574</v>
      </c>
      <c r="I582" s="109" t="n">
        <v>0.2291</v>
      </c>
      <c r="J582" s="109" t="n">
        <v>-0.3514</v>
      </c>
      <c r="K582" s="109" t="n">
        <v>-0.7905</v>
      </c>
      <c r="L582" s="109" t="n">
        <v>-1.802</v>
      </c>
      <c r="M582" s="109" t="n">
        <v>-0.169</v>
      </c>
      <c r="N582" s="108" t="n">
        <f aca="false">IF(SQRT($B$5)*$I582+SQRT(1-$B$5)*J582&lt;$C$8,1,0)</f>
        <v>0</v>
      </c>
      <c r="O582" s="108" t="n">
        <f aca="false">IF(SQRT($B$5)*$I582+SQRT(1-$B$5)*K582&lt;$C$9,1,0)</f>
        <v>0</v>
      </c>
      <c r="P582" s="108" t="n">
        <f aca="false">IF(SQRT($B$5)*$I582+SQRT(1-$B$5)*L582&lt;$C$10,1,0)</f>
        <v>0</v>
      </c>
      <c r="Q582" s="108" t="n">
        <f aca="false">IF(SQRT($B$5)*$I582+SQRT(1-$B$5)*M582&lt;$C$11,1,0)</f>
        <v>0</v>
      </c>
      <c r="R582" s="110" t="n">
        <f aca="false">N582*$D$8+O582*$D$9+P582*$D$10+Q582*$D$11</f>
        <v>0</v>
      </c>
      <c r="S582" s="108" t="n">
        <f aca="false">SUM(N582:Q582)</f>
        <v>0</v>
      </c>
    </row>
    <row r="583" customFormat="false" ht="15" hidden="false" customHeight="false" outlineLevel="0" collapsed="false">
      <c r="H583" s="108" t="n">
        <v>575</v>
      </c>
      <c r="I583" s="109" t="n">
        <v>-0.137</v>
      </c>
      <c r="J583" s="109" t="n">
        <v>-0.698</v>
      </c>
      <c r="K583" s="109" t="n">
        <v>0.5829</v>
      </c>
      <c r="L583" s="109" t="n">
        <v>0.2599</v>
      </c>
      <c r="M583" s="109" t="n">
        <v>0.5255</v>
      </c>
      <c r="N583" s="108" t="n">
        <f aca="false">IF(SQRT($B$5)*$I583+SQRT(1-$B$5)*J583&lt;$C$8,1,0)</f>
        <v>0</v>
      </c>
      <c r="O583" s="108" t="n">
        <f aca="false">IF(SQRT($B$5)*$I583+SQRT(1-$B$5)*K583&lt;$C$9,1,0)</f>
        <v>0</v>
      </c>
      <c r="P583" s="108" t="n">
        <f aca="false">IF(SQRT($B$5)*$I583+SQRT(1-$B$5)*L583&lt;$C$10,1,0)</f>
        <v>0</v>
      </c>
      <c r="Q583" s="108" t="n">
        <f aca="false">IF(SQRT($B$5)*$I583+SQRT(1-$B$5)*M583&lt;$C$11,1,0)</f>
        <v>0</v>
      </c>
      <c r="R583" s="110" t="n">
        <f aca="false">N583*$D$8+O583*$D$9+P583*$D$10+Q583*$D$11</f>
        <v>0</v>
      </c>
      <c r="S583" s="108" t="n">
        <f aca="false">SUM(N583:Q583)</f>
        <v>0</v>
      </c>
    </row>
    <row r="584" customFormat="false" ht="15" hidden="false" customHeight="false" outlineLevel="0" collapsed="false">
      <c r="H584" s="108" t="n">
        <v>576</v>
      </c>
      <c r="I584" s="109" t="n">
        <v>-0.3848</v>
      </c>
      <c r="J584" s="109" t="n">
        <v>1.3646</v>
      </c>
      <c r="K584" s="109" t="n">
        <v>0.4575</v>
      </c>
      <c r="L584" s="109" t="n">
        <v>-0.748</v>
      </c>
      <c r="M584" s="109" t="n">
        <v>-0.1065</v>
      </c>
      <c r="N584" s="108" t="n">
        <f aca="false">IF(SQRT($B$5)*$I584+SQRT(1-$B$5)*J584&lt;$C$8,1,0)</f>
        <v>0</v>
      </c>
      <c r="O584" s="108" t="n">
        <f aca="false">IF(SQRT($B$5)*$I584+SQRT(1-$B$5)*K584&lt;$C$9,1,0)</f>
        <v>0</v>
      </c>
      <c r="P584" s="108" t="n">
        <f aca="false">IF(SQRT($B$5)*$I584+SQRT(1-$B$5)*L584&lt;$C$10,1,0)</f>
        <v>0</v>
      </c>
      <c r="Q584" s="108" t="n">
        <f aca="false">IF(SQRT($B$5)*$I584+SQRT(1-$B$5)*M584&lt;$C$11,1,0)</f>
        <v>0</v>
      </c>
      <c r="R584" s="110" t="n">
        <f aca="false">N584*$D$8+O584*$D$9+P584*$D$10+Q584*$D$11</f>
        <v>0</v>
      </c>
      <c r="S584" s="108" t="n">
        <f aca="false">SUM(N584:Q584)</f>
        <v>0</v>
      </c>
    </row>
    <row r="585" customFormat="false" ht="15" hidden="false" customHeight="false" outlineLevel="0" collapsed="false">
      <c r="H585" s="108" t="n">
        <v>577</v>
      </c>
      <c r="I585" s="109" t="n">
        <v>0.8825</v>
      </c>
      <c r="J585" s="109" t="n">
        <v>-0.7351</v>
      </c>
      <c r="K585" s="109" t="n">
        <v>1.1582</v>
      </c>
      <c r="L585" s="109" t="n">
        <v>-0.5184</v>
      </c>
      <c r="M585" s="109" t="n">
        <v>-1.9044</v>
      </c>
      <c r="N585" s="108" t="n">
        <f aca="false">IF(SQRT($B$5)*$I585+SQRT(1-$B$5)*J585&lt;$C$8,1,0)</f>
        <v>0</v>
      </c>
      <c r="O585" s="108" t="n">
        <f aca="false">IF(SQRT($B$5)*$I585+SQRT(1-$B$5)*K585&lt;$C$9,1,0)</f>
        <v>0</v>
      </c>
      <c r="P585" s="108" t="n">
        <f aca="false">IF(SQRT($B$5)*$I585+SQRT(1-$B$5)*L585&lt;$C$10,1,0)</f>
        <v>0</v>
      </c>
      <c r="Q585" s="108" t="n">
        <f aca="false">IF(SQRT($B$5)*$I585+SQRT(1-$B$5)*M585&lt;$C$11,1,0)</f>
        <v>0</v>
      </c>
      <c r="R585" s="110" t="n">
        <f aca="false">N585*$D$8+O585*$D$9+P585*$D$10+Q585*$D$11</f>
        <v>0</v>
      </c>
      <c r="S585" s="108" t="n">
        <f aca="false">SUM(N585:Q585)</f>
        <v>0</v>
      </c>
    </row>
    <row r="586" customFormat="false" ht="15" hidden="false" customHeight="false" outlineLevel="0" collapsed="false">
      <c r="H586" s="108" t="n">
        <v>578</v>
      </c>
      <c r="I586" s="109" t="n">
        <v>0.6089</v>
      </c>
      <c r="J586" s="109" t="n">
        <v>-0.6086</v>
      </c>
      <c r="K586" s="109" t="n">
        <v>-0.0647</v>
      </c>
      <c r="L586" s="109" t="n">
        <v>-0.253</v>
      </c>
      <c r="M586" s="109" t="n">
        <v>0.9509</v>
      </c>
      <c r="N586" s="108" t="n">
        <f aca="false">IF(SQRT($B$5)*$I586+SQRT(1-$B$5)*J586&lt;$C$8,1,0)</f>
        <v>0</v>
      </c>
      <c r="O586" s="108" t="n">
        <f aca="false">IF(SQRT($B$5)*$I586+SQRT(1-$B$5)*K586&lt;$C$9,1,0)</f>
        <v>0</v>
      </c>
      <c r="P586" s="108" t="n">
        <f aca="false">IF(SQRT($B$5)*$I586+SQRT(1-$B$5)*L586&lt;$C$10,1,0)</f>
        <v>0</v>
      </c>
      <c r="Q586" s="108" t="n">
        <f aca="false">IF(SQRT($B$5)*$I586+SQRT(1-$B$5)*M586&lt;$C$11,1,0)</f>
        <v>0</v>
      </c>
      <c r="R586" s="110" t="n">
        <f aca="false">N586*$D$8+O586*$D$9+P586*$D$10+Q586*$D$11</f>
        <v>0</v>
      </c>
      <c r="S586" s="108" t="n">
        <f aca="false">SUM(N586:Q586)</f>
        <v>0</v>
      </c>
    </row>
    <row r="587" customFormat="false" ht="15" hidden="false" customHeight="false" outlineLevel="0" collapsed="false">
      <c r="H587" s="108" t="n">
        <v>579</v>
      </c>
      <c r="I587" s="109" t="n">
        <v>-0.1136</v>
      </c>
      <c r="J587" s="109" t="n">
        <v>0.7478</v>
      </c>
      <c r="K587" s="109" t="n">
        <v>-0.9658</v>
      </c>
      <c r="L587" s="109" t="n">
        <v>-0.0474</v>
      </c>
      <c r="M587" s="109" t="n">
        <v>-0.7024</v>
      </c>
      <c r="N587" s="108" t="n">
        <f aca="false">IF(SQRT($B$5)*$I587+SQRT(1-$B$5)*J587&lt;$C$8,1,0)</f>
        <v>0</v>
      </c>
      <c r="O587" s="108" t="n">
        <f aca="false">IF(SQRT($B$5)*$I587+SQRT(1-$B$5)*K587&lt;$C$9,1,0)</f>
        <v>0</v>
      </c>
      <c r="P587" s="108" t="n">
        <f aca="false">IF(SQRT($B$5)*$I587+SQRT(1-$B$5)*L587&lt;$C$10,1,0)</f>
        <v>0</v>
      </c>
      <c r="Q587" s="108" t="n">
        <f aca="false">IF(SQRT($B$5)*$I587+SQRT(1-$B$5)*M587&lt;$C$11,1,0)</f>
        <v>0</v>
      </c>
      <c r="R587" s="110" t="n">
        <f aca="false">N587*$D$8+O587*$D$9+P587*$D$10+Q587*$D$11</f>
        <v>0</v>
      </c>
      <c r="S587" s="108" t="n">
        <f aca="false">SUM(N587:Q587)</f>
        <v>0</v>
      </c>
    </row>
    <row r="588" customFormat="false" ht="15" hidden="false" customHeight="false" outlineLevel="0" collapsed="false">
      <c r="H588" s="108" t="n">
        <v>580</v>
      </c>
      <c r="I588" s="109" t="n">
        <v>-0.126</v>
      </c>
      <c r="J588" s="109" t="n">
        <v>2.0281</v>
      </c>
      <c r="K588" s="109" t="n">
        <v>-0.8876</v>
      </c>
      <c r="L588" s="109" t="n">
        <v>0.255</v>
      </c>
      <c r="M588" s="109" t="n">
        <v>-0.4704</v>
      </c>
      <c r="N588" s="108" t="n">
        <f aca="false">IF(SQRT($B$5)*$I588+SQRT(1-$B$5)*J588&lt;$C$8,1,0)</f>
        <v>0</v>
      </c>
      <c r="O588" s="108" t="n">
        <f aca="false">IF(SQRT($B$5)*$I588+SQRT(1-$B$5)*K588&lt;$C$9,1,0)</f>
        <v>0</v>
      </c>
      <c r="P588" s="108" t="n">
        <f aca="false">IF(SQRT($B$5)*$I588+SQRT(1-$B$5)*L588&lt;$C$10,1,0)</f>
        <v>0</v>
      </c>
      <c r="Q588" s="108" t="n">
        <f aca="false">IF(SQRT($B$5)*$I588+SQRT(1-$B$5)*M588&lt;$C$11,1,0)</f>
        <v>0</v>
      </c>
      <c r="R588" s="110" t="n">
        <f aca="false">N588*$D$8+O588*$D$9+P588*$D$10+Q588*$D$11</f>
        <v>0</v>
      </c>
      <c r="S588" s="108" t="n">
        <f aca="false">SUM(N588:Q588)</f>
        <v>0</v>
      </c>
    </row>
    <row r="589" customFormat="false" ht="15" hidden="false" customHeight="false" outlineLevel="0" collapsed="false">
      <c r="H589" s="108" t="n">
        <v>581</v>
      </c>
      <c r="I589" s="109" t="n">
        <v>0.2916</v>
      </c>
      <c r="J589" s="109" t="n">
        <v>-0.9609</v>
      </c>
      <c r="K589" s="109" t="n">
        <v>-0.6758</v>
      </c>
      <c r="L589" s="109" t="n">
        <v>-1.8348</v>
      </c>
      <c r="M589" s="109" t="n">
        <v>1.0806</v>
      </c>
      <c r="N589" s="108" t="n">
        <f aca="false">IF(SQRT($B$5)*$I589+SQRT(1-$B$5)*J589&lt;$C$8,1,0)</f>
        <v>0</v>
      </c>
      <c r="O589" s="108" t="n">
        <f aca="false">IF(SQRT($B$5)*$I589+SQRT(1-$B$5)*K589&lt;$C$9,1,0)</f>
        <v>0</v>
      </c>
      <c r="P589" s="108" t="n">
        <f aca="false">IF(SQRT($B$5)*$I589+SQRT(1-$B$5)*L589&lt;$C$10,1,0)</f>
        <v>0</v>
      </c>
      <c r="Q589" s="108" t="n">
        <f aca="false">IF(SQRT($B$5)*$I589+SQRT(1-$B$5)*M589&lt;$C$11,1,0)</f>
        <v>0</v>
      </c>
      <c r="R589" s="110" t="n">
        <f aca="false">N589*$D$8+O589*$D$9+P589*$D$10+Q589*$D$11</f>
        <v>0</v>
      </c>
      <c r="S589" s="108" t="n">
        <f aca="false">SUM(N589:Q589)</f>
        <v>0</v>
      </c>
    </row>
    <row r="590" customFormat="false" ht="15" hidden="false" customHeight="false" outlineLevel="0" collapsed="false">
      <c r="H590" s="108" t="n">
        <v>582</v>
      </c>
      <c r="I590" s="109" t="n">
        <v>-0.0865</v>
      </c>
      <c r="J590" s="109" t="n">
        <v>0.1115</v>
      </c>
      <c r="K590" s="109" t="n">
        <v>-1.432</v>
      </c>
      <c r="L590" s="109" t="n">
        <v>1.3305</v>
      </c>
      <c r="M590" s="109" t="n">
        <v>0.947</v>
      </c>
      <c r="N590" s="108" t="n">
        <f aca="false">IF(SQRT($B$5)*$I590+SQRT(1-$B$5)*J590&lt;$C$8,1,0)</f>
        <v>0</v>
      </c>
      <c r="O590" s="108" t="n">
        <f aca="false">IF(SQRT($B$5)*$I590+SQRT(1-$B$5)*K590&lt;$C$9,1,0)</f>
        <v>0</v>
      </c>
      <c r="P590" s="108" t="n">
        <f aca="false">IF(SQRT($B$5)*$I590+SQRT(1-$B$5)*L590&lt;$C$10,1,0)</f>
        <v>0</v>
      </c>
      <c r="Q590" s="108" t="n">
        <f aca="false">IF(SQRT($B$5)*$I590+SQRT(1-$B$5)*M590&lt;$C$11,1,0)</f>
        <v>0</v>
      </c>
      <c r="R590" s="110" t="n">
        <f aca="false">N590*$D$8+O590*$D$9+P590*$D$10+Q590*$D$11</f>
        <v>0</v>
      </c>
      <c r="S590" s="108" t="n">
        <f aca="false">SUM(N590:Q590)</f>
        <v>0</v>
      </c>
    </row>
    <row r="591" customFormat="false" ht="15" hidden="false" customHeight="false" outlineLevel="0" collapsed="false">
      <c r="H591" s="108" t="n">
        <v>583</v>
      </c>
      <c r="I591" s="109" t="n">
        <v>-0.502</v>
      </c>
      <c r="J591" s="109" t="n">
        <v>0.1306</v>
      </c>
      <c r="K591" s="109" t="n">
        <v>-0.4057</v>
      </c>
      <c r="L591" s="109" t="n">
        <v>0.7896</v>
      </c>
      <c r="M591" s="109" t="n">
        <v>-2.2956</v>
      </c>
      <c r="N591" s="108" t="n">
        <f aca="false">IF(SQRT($B$5)*$I591+SQRT(1-$B$5)*J591&lt;$C$8,1,0)</f>
        <v>0</v>
      </c>
      <c r="O591" s="108" t="n">
        <f aca="false">IF(SQRT($B$5)*$I591+SQRT(1-$B$5)*K591&lt;$C$9,1,0)</f>
        <v>0</v>
      </c>
      <c r="P591" s="108" t="n">
        <f aca="false">IF(SQRT($B$5)*$I591+SQRT(1-$B$5)*L591&lt;$C$10,1,0)</f>
        <v>0</v>
      </c>
      <c r="Q591" s="108" t="n">
        <f aca="false">IF(SQRT($B$5)*$I591+SQRT(1-$B$5)*M591&lt;$C$11,1,0)</f>
        <v>1</v>
      </c>
      <c r="R591" s="110" t="n">
        <f aca="false">N591*$D$8+O591*$D$9+P591*$D$10+Q591*$D$11</f>
        <v>17.5</v>
      </c>
      <c r="S591" s="108" t="n">
        <f aca="false">SUM(N591:Q591)</f>
        <v>1</v>
      </c>
    </row>
    <row r="592" customFormat="false" ht="15" hidden="false" customHeight="false" outlineLevel="0" collapsed="false">
      <c r="H592" s="108" t="n">
        <v>584</v>
      </c>
      <c r="I592" s="109" t="n">
        <v>0.0475</v>
      </c>
      <c r="J592" s="109" t="n">
        <v>0.1164</v>
      </c>
      <c r="K592" s="109" t="n">
        <v>0.7028</v>
      </c>
      <c r="L592" s="109" t="n">
        <v>-1.1436</v>
      </c>
      <c r="M592" s="109" t="n">
        <v>-0.8687</v>
      </c>
      <c r="N592" s="108" t="n">
        <f aca="false">IF(SQRT($B$5)*$I592+SQRT(1-$B$5)*J592&lt;$C$8,1,0)</f>
        <v>0</v>
      </c>
      <c r="O592" s="108" t="n">
        <f aca="false">IF(SQRT($B$5)*$I592+SQRT(1-$B$5)*K592&lt;$C$9,1,0)</f>
        <v>0</v>
      </c>
      <c r="P592" s="108" t="n">
        <f aca="false">IF(SQRT($B$5)*$I592+SQRT(1-$B$5)*L592&lt;$C$10,1,0)</f>
        <v>0</v>
      </c>
      <c r="Q592" s="108" t="n">
        <f aca="false">IF(SQRT($B$5)*$I592+SQRT(1-$B$5)*M592&lt;$C$11,1,0)</f>
        <v>0</v>
      </c>
      <c r="R592" s="110" t="n">
        <f aca="false">N592*$D$8+O592*$D$9+P592*$D$10+Q592*$D$11</f>
        <v>0</v>
      </c>
      <c r="S592" s="108" t="n">
        <f aca="false">SUM(N592:Q592)</f>
        <v>0</v>
      </c>
    </row>
    <row r="593" customFormat="false" ht="15" hidden="false" customHeight="false" outlineLevel="0" collapsed="false">
      <c r="H593" s="108" t="n">
        <v>585</v>
      </c>
      <c r="I593" s="109" t="n">
        <v>-1.1804</v>
      </c>
      <c r="J593" s="109" t="n">
        <v>0.793</v>
      </c>
      <c r="K593" s="109" t="n">
        <v>0.2956</v>
      </c>
      <c r="L593" s="109" t="n">
        <v>0.9431</v>
      </c>
      <c r="M593" s="109" t="n">
        <v>0.7037</v>
      </c>
      <c r="N593" s="108" t="n">
        <f aca="false">IF(SQRT($B$5)*$I593+SQRT(1-$B$5)*J593&lt;$C$8,1,0)</f>
        <v>0</v>
      </c>
      <c r="O593" s="108" t="n">
        <f aca="false">IF(SQRT($B$5)*$I593+SQRT(1-$B$5)*K593&lt;$C$9,1,0)</f>
        <v>0</v>
      </c>
      <c r="P593" s="108" t="n">
        <f aca="false">IF(SQRT($B$5)*$I593+SQRT(1-$B$5)*L593&lt;$C$10,1,0)</f>
        <v>0</v>
      </c>
      <c r="Q593" s="108" t="n">
        <f aca="false">IF(SQRT($B$5)*$I593+SQRT(1-$B$5)*M593&lt;$C$11,1,0)</f>
        <v>0</v>
      </c>
      <c r="R593" s="110" t="n">
        <f aca="false">N593*$D$8+O593*$D$9+P593*$D$10+Q593*$D$11</f>
        <v>0</v>
      </c>
      <c r="S593" s="108" t="n">
        <f aca="false">SUM(N593:Q593)</f>
        <v>0</v>
      </c>
    </row>
    <row r="594" customFormat="false" ht="15" hidden="false" customHeight="false" outlineLevel="0" collapsed="false">
      <c r="H594" s="108" t="n">
        <v>586</v>
      </c>
      <c r="I594" s="109" t="n">
        <v>0.5577</v>
      </c>
      <c r="J594" s="109" t="n">
        <v>-1.2189</v>
      </c>
      <c r="K594" s="109" t="n">
        <v>-0.2736</v>
      </c>
      <c r="L594" s="109" t="n">
        <v>1.2402</v>
      </c>
      <c r="M594" s="109" t="n">
        <v>0.2803</v>
      </c>
      <c r="N594" s="108" t="n">
        <f aca="false">IF(SQRT($B$5)*$I594+SQRT(1-$B$5)*J594&lt;$C$8,1,0)</f>
        <v>0</v>
      </c>
      <c r="O594" s="108" t="n">
        <f aca="false">IF(SQRT($B$5)*$I594+SQRT(1-$B$5)*K594&lt;$C$9,1,0)</f>
        <v>0</v>
      </c>
      <c r="P594" s="108" t="n">
        <f aca="false">IF(SQRT($B$5)*$I594+SQRT(1-$B$5)*L594&lt;$C$10,1,0)</f>
        <v>0</v>
      </c>
      <c r="Q594" s="108" t="n">
        <f aca="false">IF(SQRT($B$5)*$I594+SQRT(1-$B$5)*M594&lt;$C$11,1,0)</f>
        <v>0</v>
      </c>
      <c r="R594" s="110" t="n">
        <f aca="false">N594*$D$8+O594*$D$9+P594*$D$10+Q594*$D$11</f>
        <v>0</v>
      </c>
      <c r="S594" s="108" t="n">
        <f aca="false">SUM(N594:Q594)</f>
        <v>0</v>
      </c>
    </row>
    <row r="595" customFormat="false" ht="15" hidden="false" customHeight="false" outlineLevel="0" collapsed="false">
      <c r="H595" s="108" t="n">
        <v>587</v>
      </c>
      <c r="I595" s="109" t="n">
        <v>-1.0043</v>
      </c>
      <c r="J595" s="109" t="n">
        <v>-0.8722</v>
      </c>
      <c r="K595" s="109" t="n">
        <v>-0.4749</v>
      </c>
      <c r="L595" s="109" t="n">
        <v>-0.2716</v>
      </c>
      <c r="M595" s="109" t="n">
        <v>0.0844</v>
      </c>
      <c r="N595" s="108" t="n">
        <f aca="false">IF(SQRT($B$5)*$I595+SQRT(1-$B$5)*J595&lt;$C$8,1,0)</f>
        <v>0</v>
      </c>
      <c r="O595" s="108" t="n">
        <f aca="false">IF(SQRT($B$5)*$I595+SQRT(1-$B$5)*K595&lt;$C$9,1,0)</f>
        <v>0</v>
      </c>
      <c r="P595" s="108" t="n">
        <f aca="false">IF(SQRT($B$5)*$I595+SQRT(1-$B$5)*L595&lt;$C$10,1,0)</f>
        <v>0</v>
      </c>
      <c r="Q595" s="108" t="n">
        <f aca="false">IF(SQRT($B$5)*$I595+SQRT(1-$B$5)*M595&lt;$C$11,1,0)</f>
        <v>0</v>
      </c>
      <c r="R595" s="110" t="n">
        <f aca="false">N595*$D$8+O595*$D$9+P595*$D$10+Q595*$D$11</f>
        <v>0</v>
      </c>
      <c r="S595" s="108" t="n">
        <f aca="false">SUM(N595:Q595)</f>
        <v>0</v>
      </c>
    </row>
    <row r="596" customFormat="false" ht="15" hidden="false" customHeight="false" outlineLevel="0" collapsed="false">
      <c r="H596" s="108" t="n">
        <v>588</v>
      </c>
      <c r="I596" s="109" t="n">
        <v>-0.0133</v>
      </c>
      <c r="J596" s="109" t="n">
        <v>0.4245</v>
      </c>
      <c r="K596" s="109" t="n">
        <v>1.0125</v>
      </c>
      <c r="L596" s="109" t="n">
        <v>0.606</v>
      </c>
      <c r="M596" s="109" t="n">
        <v>-1.0221</v>
      </c>
      <c r="N596" s="108" t="n">
        <f aca="false">IF(SQRT($B$5)*$I596+SQRT(1-$B$5)*J596&lt;$C$8,1,0)</f>
        <v>0</v>
      </c>
      <c r="O596" s="108" t="n">
        <f aca="false">IF(SQRT($B$5)*$I596+SQRT(1-$B$5)*K596&lt;$C$9,1,0)</f>
        <v>0</v>
      </c>
      <c r="P596" s="108" t="n">
        <f aca="false">IF(SQRT($B$5)*$I596+SQRT(1-$B$5)*L596&lt;$C$10,1,0)</f>
        <v>0</v>
      </c>
      <c r="Q596" s="108" t="n">
        <f aca="false">IF(SQRT($B$5)*$I596+SQRT(1-$B$5)*M596&lt;$C$11,1,0)</f>
        <v>0</v>
      </c>
      <c r="R596" s="110" t="n">
        <f aca="false">N596*$D$8+O596*$D$9+P596*$D$10+Q596*$D$11</f>
        <v>0</v>
      </c>
      <c r="S596" s="108" t="n">
        <f aca="false">SUM(N596:Q596)</f>
        <v>0</v>
      </c>
    </row>
    <row r="597" customFormat="false" ht="15" hidden="false" customHeight="false" outlineLevel="0" collapsed="false">
      <c r="H597" s="108" t="n">
        <v>589</v>
      </c>
      <c r="I597" s="109" t="n">
        <v>1.9987</v>
      </c>
      <c r="J597" s="109" t="n">
        <v>-0.2221</v>
      </c>
      <c r="K597" s="109" t="n">
        <v>-0.6624</v>
      </c>
      <c r="L597" s="109" t="n">
        <v>1.076</v>
      </c>
      <c r="M597" s="109" t="n">
        <v>1.3673</v>
      </c>
      <c r="N597" s="108" t="n">
        <f aca="false">IF(SQRT($B$5)*$I597+SQRT(1-$B$5)*J597&lt;$C$8,1,0)</f>
        <v>0</v>
      </c>
      <c r="O597" s="108" t="n">
        <f aca="false">IF(SQRT($B$5)*$I597+SQRT(1-$B$5)*K597&lt;$C$9,1,0)</f>
        <v>0</v>
      </c>
      <c r="P597" s="108" t="n">
        <f aca="false">IF(SQRT($B$5)*$I597+SQRT(1-$B$5)*L597&lt;$C$10,1,0)</f>
        <v>0</v>
      </c>
      <c r="Q597" s="108" t="n">
        <f aca="false">IF(SQRT($B$5)*$I597+SQRT(1-$B$5)*M597&lt;$C$11,1,0)</f>
        <v>0</v>
      </c>
      <c r="R597" s="110" t="n">
        <f aca="false">N597*$D$8+O597*$D$9+P597*$D$10+Q597*$D$11</f>
        <v>0</v>
      </c>
      <c r="S597" s="108" t="n">
        <f aca="false">SUM(N597:Q597)</f>
        <v>0</v>
      </c>
    </row>
    <row r="598" customFormat="false" ht="15" hidden="false" customHeight="false" outlineLevel="0" collapsed="false">
      <c r="H598" s="108" t="n">
        <v>590</v>
      </c>
      <c r="I598" s="109" t="n">
        <v>0.4824</v>
      </c>
      <c r="J598" s="109" t="n">
        <v>1.2885</v>
      </c>
      <c r="K598" s="109" t="n">
        <v>-0.145</v>
      </c>
      <c r="L598" s="109" t="n">
        <v>-0.1189</v>
      </c>
      <c r="M598" s="109" t="n">
        <v>-1.0501</v>
      </c>
      <c r="N598" s="108" t="n">
        <f aca="false">IF(SQRT($B$5)*$I598+SQRT(1-$B$5)*J598&lt;$C$8,1,0)</f>
        <v>0</v>
      </c>
      <c r="O598" s="108" t="n">
        <f aca="false">IF(SQRT($B$5)*$I598+SQRT(1-$B$5)*K598&lt;$C$9,1,0)</f>
        <v>0</v>
      </c>
      <c r="P598" s="108" t="n">
        <f aca="false">IF(SQRT($B$5)*$I598+SQRT(1-$B$5)*L598&lt;$C$10,1,0)</f>
        <v>0</v>
      </c>
      <c r="Q598" s="108" t="n">
        <f aca="false">IF(SQRT($B$5)*$I598+SQRT(1-$B$5)*M598&lt;$C$11,1,0)</f>
        <v>0</v>
      </c>
      <c r="R598" s="110" t="n">
        <f aca="false">N598*$D$8+O598*$D$9+P598*$D$10+Q598*$D$11</f>
        <v>0</v>
      </c>
      <c r="S598" s="108" t="n">
        <f aca="false">SUM(N598:Q598)</f>
        <v>0</v>
      </c>
    </row>
    <row r="599" customFormat="false" ht="15" hidden="false" customHeight="false" outlineLevel="0" collapsed="false">
      <c r="H599" s="108" t="n">
        <v>591</v>
      </c>
      <c r="I599" s="109" t="n">
        <v>1.0446</v>
      </c>
      <c r="J599" s="109" t="n">
        <v>0.2311</v>
      </c>
      <c r="K599" s="109" t="n">
        <v>1.6608</v>
      </c>
      <c r="L599" s="109" t="n">
        <v>-0.2537</v>
      </c>
      <c r="M599" s="109" t="n">
        <v>1.1669</v>
      </c>
      <c r="N599" s="108" t="n">
        <f aca="false">IF(SQRT($B$5)*$I599+SQRT(1-$B$5)*J599&lt;$C$8,1,0)</f>
        <v>0</v>
      </c>
      <c r="O599" s="108" t="n">
        <f aca="false">IF(SQRT($B$5)*$I599+SQRT(1-$B$5)*K599&lt;$C$9,1,0)</f>
        <v>0</v>
      </c>
      <c r="P599" s="108" t="n">
        <f aca="false">IF(SQRT($B$5)*$I599+SQRT(1-$B$5)*L599&lt;$C$10,1,0)</f>
        <v>0</v>
      </c>
      <c r="Q599" s="108" t="n">
        <f aca="false">IF(SQRT($B$5)*$I599+SQRT(1-$B$5)*M599&lt;$C$11,1,0)</f>
        <v>0</v>
      </c>
      <c r="R599" s="110" t="n">
        <f aca="false">N599*$D$8+O599*$D$9+P599*$D$10+Q599*$D$11</f>
        <v>0</v>
      </c>
      <c r="S599" s="108" t="n">
        <f aca="false">SUM(N599:Q599)</f>
        <v>0</v>
      </c>
    </row>
    <row r="600" customFormat="false" ht="15" hidden="false" customHeight="false" outlineLevel="0" collapsed="false">
      <c r="H600" s="108" t="n">
        <v>592</v>
      </c>
      <c r="I600" s="109" t="n">
        <v>0.1756</v>
      </c>
      <c r="J600" s="109" t="n">
        <v>1.7338</v>
      </c>
      <c r="K600" s="109" t="n">
        <v>0.1059</v>
      </c>
      <c r="L600" s="109" t="n">
        <v>1.4766</v>
      </c>
      <c r="M600" s="109" t="n">
        <v>-0.8936</v>
      </c>
      <c r="N600" s="108" t="n">
        <f aca="false">IF(SQRT($B$5)*$I600+SQRT(1-$B$5)*J600&lt;$C$8,1,0)</f>
        <v>0</v>
      </c>
      <c r="O600" s="108" t="n">
        <f aca="false">IF(SQRT($B$5)*$I600+SQRT(1-$B$5)*K600&lt;$C$9,1,0)</f>
        <v>0</v>
      </c>
      <c r="P600" s="108" t="n">
        <f aca="false">IF(SQRT($B$5)*$I600+SQRT(1-$B$5)*L600&lt;$C$10,1,0)</f>
        <v>0</v>
      </c>
      <c r="Q600" s="108" t="n">
        <f aca="false">IF(SQRT($B$5)*$I600+SQRT(1-$B$5)*M600&lt;$C$11,1,0)</f>
        <v>0</v>
      </c>
      <c r="R600" s="110" t="n">
        <f aca="false">N600*$D$8+O600*$D$9+P600*$D$10+Q600*$D$11</f>
        <v>0</v>
      </c>
      <c r="S600" s="108" t="n">
        <f aca="false">SUM(N600:Q600)</f>
        <v>0</v>
      </c>
    </row>
    <row r="601" customFormat="false" ht="15" hidden="false" customHeight="false" outlineLevel="0" collapsed="false">
      <c r="H601" s="108" t="n">
        <v>593</v>
      </c>
      <c r="I601" s="109" t="n">
        <v>-0.31</v>
      </c>
      <c r="J601" s="109" t="n">
        <v>-0.4153</v>
      </c>
      <c r="K601" s="109" t="n">
        <v>1.1241</v>
      </c>
      <c r="L601" s="109" t="n">
        <v>-1.9411</v>
      </c>
      <c r="M601" s="109" t="n">
        <v>-1.0342</v>
      </c>
      <c r="N601" s="108" t="n">
        <f aca="false">IF(SQRT($B$5)*$I601+SQRT(1-$B$5)*J601&lt;$C$8,1,0)</f>
        <v>0</v>
      </c>
      <c r="O601" s="108" t="n">
        <f aca="false">IF(SQRT($B$5)*$I601+SQRT(1-$B$5)*K601&lt;$C$9,1,0)</f>
        <v>0</v>
      </c>
      <c r="P601" s="108" t="n">
        <f aca="false">IF(SQRT($B$5)*$I601+SQRT(1-$B$5)*L601&lt;$C$10,1,0)</f>
        <v>1</v>
      </c>
      <c r="Q601" s="108" t="n">
        <f aca="false">IF(SQRT($B$5)*$I601+SQRT(1-$B$5)*M601&lt;$C$11,1,0)</f>
        <v>0</v>
      </c>
      <c r="R601" s="110" t="n">
        <f aca="false">N601*$D$8+O601*$D$9+P601*$D$10+Q601*$D$11</f>
        <v>14</v>
      </c>
      <c r="S601" s="108" t="n">
        <f aca="false">SUM(N601:Q601)</f>
        <v>1</v>
      </c>
    </row>
    <row r="602" customFormat="false" ht="15" hidden="false" customHeight="false" outlineLevel="0" collapsed="false">
      <c r="H602" s="108" t="n">
        <v>594</v>
      </c>
      <c r="I602" s="109" t="n">
        <v>0.309</v>
      </c>
      <c r="J602" s="109" t="n">
        <v>0.0418</v>
      </c>
      <c r="K602" s="109" t="n">
        <v>0.0489</v>
      </c>
      <c r="L602" s="109" t="n">
        <v>0.5022</v>
      </c>
      <c r="M602" s="109" t="n">
        <v>-0.14</v>
      </c>
      <c r="N602" s="108" t="n">
        <f aca="false">IF(SQRT($B$5)*$I602+SQRT(1-$B$5)*J602&lt;$C$8,1,0)</f>
        <v>0</v>
      </c>
      <c r="O602" s="108" t="n">
        <f aca="false">IF(SQRT($B$5)*$I602+SQRT(1-$B$5)*K602&lt;$C$9,1,0)</f>
        <v>0</v>
      </c>
      <c r="P602" s="108" t="n">
        <f aca="false">IF(SQRT($B$5)*$I602+SQRT(1-$B$5)*L602&lt;$C$10,1,0)</f>
        <v>0</v>
      </c>
      <c r="Q602" s="108" t="n">
        <f aca="false">IF(SQRT($B$5)*$I602+SQRT(1-$B$5)*M602&lt;$C$11,1,0)</f>
        <v>0</v>
      </c>
      <c r="R602" s="110" t="n">
        <f aca="false">N602*$D$8+O602*$D$9+P602*$D$10+Q602*$D$11</f>
        <v>0</v>
      </c>
      <c r="S602" s="108" t="n">
        <f aca="false">SUM(N602:Q602)</f>
        <v>0</v>
      </c>
    </row>
    <row r="603" customFormat="false" ht="15" hidden="false" customHeight="false" outlineLevel="0" collapsed="false">
      <c r="H603" s="108" t="n">
        <v>595</v>
      </c>
      <c r="I603" s="109" t="n">
        <v>0.7252</v>
      </c>
      <c r="J603" s="109" t="n">
        <v>1.3374</v>
      </c>
      <c r="K603" s="109" t="n">
        <v>-0.8323</v>
      </c>
      <c r="L603" s="109" t="n">
        <v>1.301</v>
      </c>
      <c r="M603" s="109" t="n">
        <v>-0.6911</v>
      </c>
      <c r="N603" s="108" t="n">
        <f aca="false">IF(SQRT($B$5)*$I603+SQRT(1-$B$5)*J603&lt;$C$8,1,0)</f>
        <v>0</v>
      </c>
      <c r="O603" s="108" t="n">
        <f aca="false">IF(SQRT($B$5)*$I603+SQRT(1-$B$5)*K603&lt;$C$9,1,0)</f>
        <v>0</v>
      </c>
      <c r="P603" s="108" t="n">
        <f aca="false">IF(SQRT($B$5)*$I603+SQRT(1-$B$5)*L603&lt;$C$10,1,0)</f>
        <v>0</v>
      </c>
      <c r="Q603" s="108" t="n">
        <f aca="false">IF(SQRT($B$5)*$I603+SQRT(1-$B$5)*M603&lt;$C$11,1,0)</f>
        <v>0</v>
      </c>
      <c r="R603" s="110" t="n">
        <f aca="false">N603*$D$8+O603*$D$9+P603*$D$10+Q603*$D$11</f>
        <v>0</v>
      </c>
      <c r="S603" s="108" t="n">
        <f aca="false">SUM(N603:Q603)</f>
        <v>0</v>
      </c>
    </row>
    <row r="604" customFormat="false" ht="15" hidden="false" customHeight="false" outlineLevel="0" collapsed="false">
      <c r="H604" s="108" t="n">
        <v>596</v>
      </c>
      <c r="I604" s="109" t="n">
        <v>-1.2246</v>
      </c>
      <c r="J604" s="109" t="n">
        <v>-0.0379</v>
      </c>
      <c r="K604" s="109" t="n">
        <v>-0.0795</v>
      </c>
      <c r="L604" s="109" t="n">
        <v>0.2873</v>
      </c>
      <c r="M604" s="109" t="n">
        <v>-1.1042</v>
      </c>
      <c r="N604" s="108" t="n">
        <f aca="false">IF(SQRT($B$5)*$I604+SQRT(1-$B$5)*J604&lt;$C$8,1,0)</f>
        <v>0</v>
      </c>
      <c r="O604" s="108" t="n">
        <f aca="false">IF(SQRT($B$5)*$I604+SQRT(1-$B$5)*K604&lt;$C$9,1,0)</f>
        <v>0</v>
      </c>
      <c r="P604" s="108" t="n">
        <f aca="false">IF(SQRT($B$5)*$I604+SQRT(1-$B$5)*L604&lt;$C$10,1,0)</f>
        <v>0</v>
      </c>
      <c r="Q604" s="108" t="n">
        <f aca="false">IF(SQRT($B$5)*$I604+SQRT(1-$B$5)*M604&lt;$C$11,1,0)</f>
        <v>0</v>
      </c>
      <c r="R604" s="110" t="n">
        <f aca="false">N604*$D$8+O604*$D$9+P604*$D$10+Q604*$D$11</f>
        <v>0</v>
      </c>
      <c r="S604" s="108" t="n">
        <f aca="false">SUM(N604:Q604)</f>
        <v>0</v>
      </c>
    </row>
    <row r="605" customFormat="false" ht="15" hidden="false" customHeight="false" outlineLevel="0" collapsed="false">
      <c r="H605" s="108" t="n">
        <v>597</v>
      </c>
      <c r="I605" s="109" t="n">
        <v>-0.0976</v>
      </c>
      <c r="J605" s="109" t="n">
        <v>-0.5816</v>
      </c>
      <c r="K605" s="109" t="n">
        <v>1.0422</v>
      </c>
      <c r="L605" s="109" t="n">
        <v>0.0378</v>
      </c>
      <c r="M605" s="109" t="n">
        <v>-0.6252</v>
      </c>
      <c r="N605" s="108" t="n">
        <f aca="false">IF(SQRT($B$5)*$I605+SQRT(1-$B$5)*J605&lt;$C$8,1,0)</f>
        <v>0</v>
      </c>
      <c r="O605" s="108" t="n">
        <f aca="false">IF(SQRT($B$5)*$I605+SQRT(1-$B$5)*K605&lt;$C$9,1,0)</f>
        <v>0</v>
      </c>
      <c r="P605" s="108" t="n">
        <f aca="false">IF(SQRT($B$5)*$I605+SQRT(1-$B$5)*L605&lt;$C$10,1,0)</f>
        <v>0</v>
      </c>
      <c r="Q605" s="108" t="n">
        <f aca="false">IF(SQRT($B$5)*$I605+SQRT(1-$B$5)*M605&lt;$C$11,1,0)</f>
        <v>0</v>
      </c>
      <c r="R605" s="110" t="n">
        <f aca="false">N605*$D$8+O605*$D$9+P605*$D$10+Q605*$D$11</f>
        <v>0</v>
      </c>
      <c r="S605" s="108" t="n">
        <f aca="false">SUM(N605:Q605)</f>
        <v>0</v>
      </c>
    </row>
    <row r="606" customFormat="false" ht="15" hidden="false" customHeight="false" outlineLevel="0" collapsed="false">
      <c r="H606" s="108" t="n">
        <v>598</v>
      </c>
      <c r="I606" s="109" t="n">
        <v>-1.0425</v>
      </c>
      <c r="J606" s="109" t="n">
        <v>-0.0453</v>
      </c>
      <c r="K606" s="109" t="n">
        <v>1.8599</v>
      </c>
      <c r="L606" s="109" t="n">
        <v>-1.7108</v>
      </c>
      <c r="M606" s="109" t="n">
        <v>-0.6925</v>
      </c>
      <c r="N606" s="108" t="n">
        <f aca="false">IF(SQRT($B$5)*$I606+SQRT(1-$B$5)*J606&lt;$C$8,1,0)</f>
        <v>0</v>
      </c>
      <c r="O606" s="108" t="n">
        <f aca="false">IF(SQRT($B$5)*$I606+SQRT(1-$B$5)*K606&lt;$C$9,1,0)</f>
        <v>0</v>
      </c>
      <c r="P606" s="108" t="n">
        <f aca="false">IF(SQRT($B$5)*$I606+SQRT(1-$B$5)*L606&lt;$C$10,1,0)</f>
        <v>1</v>
      </c>
      <c r="Q606" s="108" t="n">
        <f aca="false">IF(SQRT($B$5)*$I606+SQRT(1-$B$5)*M606&lt;$C$11,1,0)</f>
        <v>0</v>
      </c>
      <c r="R606" s="110" t="n">
        <f aca="false">N606*$D$8+O606*$D$9+P606*$D$10+Q606*$D$11</f>
        <v>14</v>
      </c>
      <c r="S606" s="108" t="n">
        <f aca="false">SUM(N606:Q606)</f>
        <v>1</v>
      </c>
    </row>
    <row r="607" customFormat="false" ht="15" hidden="false" customHeight="false" outlineLevel="0" collapsed="false">
      <c r="H607" s="108" t="n">
        <v>599</v>
      </c>
      <c r="I607" s="109" t="n">
        <v>1.1617</v>
      </c>
      <c r="J607" s="109" t="n">
        <v>0.9544</v>
      </c>
      <c r="K607" s="109" t="n">
        <v>-0.2401</v>
      </c>
      <c r="L607" s="109" t="n">
        <v>-0.1586</v>
      </c>
      <c r="M607" s="109" t="n">
        <v>-0.4568</v>
      </c>
      <c r="N607" s="108" t="n">
        <f aca="false">IF(SQRT($B$5)*$I607+SQRT(1-$B$5)*J607&lt;$C$8,1,0)</f>
        <v>0</v>
      </c>
      <c r="O607" s="108" t="n">
        <f aca="false">IF(SQRT($B$5)*$I607+SQRT(1-$B$5)*K607&lt;$C$9,1,0)</f>
        <v>0</v>
      </c>
      <c r="P607" s="108" t="n">
        <f aca="false">IF(SQRT($B$5)*$I607+SQRT(1-$B$5)*L607&lt;$C$10,1,0)</f>
        <v>0</v>
      </c>
      <c r="Q607" s="108" t="n">
        <f aca="false">IF(SQRT($B$5)*$I607+SQRT(1-$B$5)*M607&lt;$C$11,1,0)</f>
        <v>0</v>
      </c>
      <c r="R607" s="110" t="n">
        <f aca="false">N607*$D$8+O607*$D$9+P607*$D$10+Q607*$D$11</f>
        <v>0</v>
      </c>
      <c r="S607" s="108" t="n">
        <f aca="false">SUM(N607:Q607)</f>
        <v>0</v>
      </c>
    </row>
    <row r="608" customFormat="false" ht="15" hidden="false" customHeight="false" outlineLevel="0" collapsed="false">
      <c r="H608" s="108" t="n">
        <v>600</v>
      </c>
      <c r="I608" s="109" t="n">
        <v>-0.8952</v>
      </c>
      <c r="J608" s="109" t="n">
        <v>-0.3106</v>
      </c>
      <c r="K608" s="109" t="n">
        <v>0.4907</v>
      </c>
      <c r="L608" s="109" t="n">
        <v>0.332</v>
      </c>
      <c r="M608" s="109" t="n">
        <v>-1.4737</v>
      </c>
      <c r="N608" s="108" t="n">
        <f aca="false">IF(SQRT($B$5)*$I608+SQRT(1-$B$5)*J608&lt;$C$8,1,0)</f>
        <v>0</v>
      </c>
      <c r="O608" s="108" t="n">
        <f aca="false">IF(SQRT($B$5)*$I608+SQRT(1-$B$5)*K608&lt;$C$9,1,0)</f>
        <v>0</v>
      </c>
      <c r="P608" s="108" t="n">
        <f aca="false">IF(SQRT($B$5)*$I608+SQRT(1-$B$5)*L608&lt;$C$10,1,0)</f>
        <v>0</v>
      </c>
      <c r="Q608" s="108" t="n">
        <f aca="false">IF(SQRT($B$5)*$I608+SQRT(1-$B$5)*M608&lt;$C$11,1,0)</f>
        <v>0</v>
      </c>
      <c r="R608" s="110" t="n">
        <f aca="false">N608*$D$8+O608*$D$9+P608*$D$10+Q608*$D$11</f>
        <v>0</v>
      </c>
      <c r="S608" s="108" t="n">
        <f aca="false">SUM(N608:Q608)</f>
        <v>0</v>
      </c>
    </row>
    <row r="609" customFormat="false" ht="15" hidden="false" customHeight="false" outlineLevel="0" collapsed="false">
      <c r="H609" s="108" t="n">
        <v>601</v>
      </c>
      <c r="I609" s="109" t="n">
        <v>-0.2146</v>
      </c>
      <c r="J609" s="109" t="n">
        <v>-0.657</v>
      </c>
      <c r="K609" s="109" t="n">
        <v>1.1782</v>
      </c>
      <c r="L609" s="109" t="n">
        <v>-1.3505</v>
      </c>
      <c r="M609" s="109" t="n">
        <v>-1.1358</v>
      </c>
      <c r="N609" s="108" t="n">
        <f aca="false">IF(SQRT($B$5)*$I609+SQRT(1-$B$5)*J609&lt;$C$8,1,0)</f>
        <v>0</v>
      </c>
      <c r="O609" s="108" t="n">
        <f aca="false">IF(SQRT($B$5)*$I609+SQRT(1-$B$5)*K609&lt;$C$9,1,0)</f>
        <v>0</v>
      </c>
      <c r="P609" s="108" t="n">
        <f aca="false">IF(SQRT($B$5)*$I609+SQRT(1-$B$5)*L609&lt;$C$10,1,0)</f>
        <v>0</v>
      </c>
      <c r="Q609" s="108" t="n">
        <f aca="false">IF(SQRT($B$5)*$I609+SQRT(1-$B$5)*M609&lt;$C$11,1,0)</f>
        <v>0</v>
      </c>
      <c r="R609" s="110" t="n">
        <f aca="false">N609*$D$8+O609*$D$9+P609*$D$10+Q609*$D$11</f>
        <v>0</v>
      </c>
      <c r="S609" s="108" t="n">
        <f aca="false">SUM(N609:Q609)</f>
        <v>0</v>
      </c>
    </row>
    <row r="610" customFormat="false" ht="15" hidden="false" customHeight="false" outlineLevel="0" collapsed="false">
      <c r="H610" s="108" t="n">
        <v>602</v>
      </c>
      <c r="I610" s="109" t="n">
        <v>-1.3258</v>
      </c>
      <c r="J610" s="109" t="n">
        <v>3.4709</v>
      </c>
      <c r="K610" s="109" t="n">
        <v>1.7115</v>
      </c>
      <c r="L610" s="109" t="n">
        <v>-0.2022</v>
      </c>
      <c r="M610" s="109" t="n">
        <v>0.9649</v>
      </c>
      <c r="N610" s="108" t="n">
        <f aca="false">IF(SQRT($B$5)*$I610+SQRT(1-$B$5)*J610&lt;$C$8,1,0)</f>
        <v>0</v>
      </c>
      <c r="O610" s="108" t="n">
        <f aca="false">IF(SQRT($B$5)*$I610+SQRT(1-$B$5)*K610&lt;$C$9,1,0)</f>
        <v>0</v>
      </c>
      <c r="P610" s="108" t="n">
        <f aca="false">IF(SQRT($B$5)*$I610+SQRT(1-$B$5)*L610&lt;$C$10,1,0)</f>
        <v>0</v>
      </c>
      <c r="Q610" s="108" t="n">
        <f aca="false">IF(SQRT($B$5)*$I610+SQRT(1-$B$5)*M610&lt;$C$11,1,0)</f>
        <v>0</v>
      </c>
      <c r="R610" s="110" t="n">
        <f aca="false">N610*$D$8+O610*$D$9+P610*$D$10+Q610*$D$11</f>
        <v>0</v>
      </c>
      <c r="S610" s="108" t="n">
        <f aca="false">SUM(N610:Q610)</f>
        <v>0</v>
      </c>
    </row>
    <row r="611" customFormat="false" ht="15" hidden="false" customHeight="false" outlineLevel="0" collapsed="false">
      <c r="H611" s="108" t="n">
        <v>603</v>
      </c>
      <c r="I611" s="109" t="n">
        <v>-1.6716</v>
      </c>
      <c r="J611" s="109" t="n">
        <v>-0.2106</v>
      </c>
      <c r="K611" s="109" t="n">
        <v>2.2805</v>
      </c>
      <c r="L611" s="109" t="n">
        <v>-0.1339</v>
      </c>
      <c r="M611" s="109" t="n">
        <v>-1.2823</v>
      </c>
      <c r="N611" s="108" t="n">
        <f aca="false">IF(SQRT($B$5)*$I611+SQRT(1-$B$5)*J611&lt;$C$8,1,0)</f>
        <v>0</v>
      </c>
      <c r="O611" s="108" t="n">
        <f aca="false">IF(SQRT($B$5)*$I611+SQRT(1-$B$5)*K611&lt;$C$9,1,0)</f>
        <v>0</v>
      </c>
      <c r="P611" s="108" t="n">
        <f aca="false">IF(SQRT($B$5)*$I611+SQRT(1-$B$5)*L611&lt;$C$10,1,0)</f>
        <v>0</v>
      </c>
      <c r="Q611" s="108" t="n">
        <f aca="false">IF(SQRT($B$5)*$I611+SQRT(1-$B$5)*M611&lt;$C$11,1,0)</f>
        <v>0</v>
      </c>
      <c r="R611" s="110" t="n">
        <f aca="false">N611*$D$8+O611*$D$9+P611*$D$10+Q611*$D$11</f>
        <v>0</v>
      </c>
      <c r="S611" s="108" t="n">
        <f aca="false">SUM(N611:Q611)</f>
        <v>0</v>
      </c>
    </row>
    <row r="612" customFormat="false" ht="15" hidden="false" customHeight="false" outlineLevel="0" collapsed="false">
      <c r="H612" s="108" t="n">
        <v>604</v>
      </c>
      <c r="I612" s="109" t="n">
        <v>-0.5958</v>
      </c>
      <c r="J612" s="109" t="n">
        <v>-0.5719</v>
      </c>
      <c r="K612" s="109" t="n">
        <v>-0.1488</v>
      </c>
      <c r="L612" s="109" t="n">
        <v>-0.1439</v>
      </c>
      <c r="M612" s="109" t="n">
        <v>-0.4751</v>
      </c>
      <c r="N612" s="108" t="n">
        <f aca="false">IF(SQRT($B$5)*$I612+SQRT(1-$B$5)*J612&lt;$C$8,1,0)</f>
        <v>0</v>
      </c>
      <c r="O612" s="108" t="n">
        <f aca="false">IF(SQRT($B$5)*$I612+SQRT(1-$B$5)*K612&lt;$C$9,1,0)</f>
        <v>0</v>
      </c>
      <c r="P612" s="108" t="n">
        <f aca="false">IF(SQRT($B$5)*$I612+SQRT(1-$B$5)*L612&lt;$C$10,1,0)</f>
        <v>0</v>
      </c>
      <c r="Q612" s="108" t="n">
        <f aca="false">IF(SQRT($B$5)*$I612+SQRT(1-$B$5)*M612&lt;$C$11,1,0)</f>
        <v>0</v>
      </c>
      <c r="R612" s="110" t="n">
        <f aca="false">N612*$D$8+O612*$D$9+P612*$D$10+Q612*$D$11</f>
        <v>0</v>
      </c>
      <c r="S612" s="108" t="n">
        <f aca="false">SUM(N612:Q612)</f>
        <v>0</v>
      </c>
    </row>
    <row r="613" customFormat="false" ht="15" hidden="false" customHeight="false" outlineLevel="0" collapsed="false">
      <c r="H613" s="108" t="n">
        <v>605</v>
      </c>
      <c r="I613" s="109" t="n">
        <v>-1.4739</v>
      </c>
      <c r="J613" s="109" t="n">
        <v>-0.0383</v>
      </c>
      <c r="K613" s="109" t="n">
        <v>-0.0276</v>
      </c>
      <c r="L613" s="109" t="n">
        <v>-1.5734</v>
      </c>
      <c r="M613" s="109" t="n">
        <v>0.5501</v>
      </c>
      <c r="N613" s="108" t="n">
        <f aca="false">IF(SQRT($B$5)*$I613+SQRT(1-$B$5)*J613&lt;$C$8,1,0)</f>
        <v>0</v>
      </c>
      <c r="O613" s="108" t="n">
        <f aca="false">IF(SQRT($B$5)*$I613+SQRT(1-$B$5)*K613&lt;$C$9,1,0)</f>
        <v>0</v>
      </c>
      <c r="P613" s="108" t="n">
        <f aca="false">IF(SQRT($B$5)*$I613+SQRT(1-$B$5)*L613&lt;$C$10,1,0)</f>
        <v>1</v>
      </c>
      <c r="Q613" s="108" t="n">
        <f aca="false">IF(SQRT($B$5)*$I613+SQRT(1-$B$5)*M613&lt;$C$11,1,0)</f>
        <v>0</v>
      </c>
      <c r="R613" s="110" t="n">
        <f aca="false">N613*$D$8+O613*$D$9+P613*$D$10+Q613*$D$11</f>
        <v>14</v>
      </c>
      <c r="S613" s="108" t="n">
        <f aca="false">SUM(N613:Q613)</f>
        <v>1</v>
      </c>
    </row>
    <row r="614" customFormat="false" ht="15" hidden="false" customHeight="false" outlineLevel="0" collapsed="false">
      <c r="H614" s="108" t="n">
        <v>606</v>
      </c>
      <c r="I614" s="109" t="n">
        <v>-0.1677</v>
      </c>
      <c r="J614" s="109" t="n">
        <v>1.7047</v>
      </c>
      <c r="K614" s="109" t="n">
        <v>0.4826</v>
      </c>
      <c r="L614" s="109" t="n">
        <v>-0.6335</v>
      </c>
      <c r="M614" s="109" t="n">
        <v>-0.8705</v>
      </c>
      <c r="N614" s="108" t="n">
        <f aca="false">IF(SQRT($B$5)*$I614+SQRT(1-$B$5)*J614&lt;$C$8,1,0)</f>
        <v>0</v>
      </c>
      <c r="O614" s="108" t="n">
        <f aca="false">IF(SQRT($B$5)*$I614+SQRT(1-$B$5)*K614&lt;$C$9,1,0)</f>
        <v>0</v>
      </c>
      <c r="P614" s="108" t="n">
        <f aca="false">IF(SQRT($B$5)*$I614+SQRT(1-$B$5)*L614&lt;$C$10,1,0)</f>
        <v>0</v>
      </c>
      <c r="Q614" s="108" t="n">
        <f aca="false">IF(SQRT($B$5)*$I614+SQRT(1-$B$5)*M614&lt;$C$11,1,0)</f>
        <v>0</v>
      </c>
      <c r="R614" s="110" t="n">
        <f aca="false">N614*$D$8+O614*$D$9+P614*$D$10+Q614*$D$11</f>
        <v>0</v>
      </c>
      <c r="S614" s="108" t="n">
        <f aca="false">SUM(N614:Q614)</f>
        <v>0</v>
      </c>
    </row>
    <row r="615" customFormat="false" ht="15" hidden="false" customHeight="false" outlineLevel="0" collapsed="false">
      <c r="H615" s="108" t="n">
        <v>607</v>
      </c>
      <c r="I615" s="109" t="n">
        <v>1.7674</v>
      </c>
      <c r="J615" s="109" t="n">
        <v>1.1737</v>
      </c>
      <c r="K615" s="109" t="n">
        <v>0.568</v>
      </c>
      <c r="L615" s="109" t="n">
        <v>0.8726</v>
      </c>
      <c r="M615" s="109" t="n">
        <v>-1.303</v>
      </c>
      <c r="N615" s="108" t="n">
        <f aca="false">IF(SQRT($B$5)*$I615+SQRT(1-$B$5)*J615&lt;$C$8,1,0)</f>
        <v>0</v>
      </c>
      <c r="O615" s="108" t="n">
        <f aca="false">IF(SQRT($B$5)*$I615+SQRT(1-$B$5)*K615&lt;$C$9,1,0)</f>
        <v>0</v>
      </c>
      <c r="P615" s="108" t="n">
        <f aca="false">IF(SQRT($B$5)*$I615+SQRT(1-$B$5)*L615&lt;$C$10,1,0)</f>
        <v>0</v>
      </c>
      <c r="Q615" s="108" t="n">
        <f aca="false">IF(SQRT($B$5)*$I615+SQRT(1-$B$5)*M615&lt;$C$11,1,0)</f>
        <v>0</v>
      </c>
      <c r="R615" s="110" t="n">
        <f aca="false">N615*$D$8+O615*$D$9+P615*$D$10+Q615*$D$11</f>
        <v>0</v>
      </c>
      <c r="S615" s="108" t="n">
        <f aca="false">SUM(N615:Q615)</f>
        <v>0</v>
      </c>
    </row>
    <row r="616" customFormat="false" ht="15" hidden="false" customHeight="false" outlineLevel="0" collapsed="false">
      <c r="H616" s="108" t="n">
        <v>608</v>
      </c>
      <c r="I616" s="109" t="n">
        <v>1.1946</v>
      </c>
      <c r="J616" s="109" t="n">
        <v>-0.0899</v>
      </c>
      <c r="K616" s="109" t="n">
        <v>0.0196</v>
      </c>
      <c r="L616" s="109" t="n">
        <v>1.0781</v>
      </c>
      <c r="M616" s="109" t="n">
        <v>0.6227</v>
      </c>
      <c r="N616" s="108" t="n">
        <f aca="false">IF(SQRT($B$5)*$I616+SQRT(1-$B$5)*J616&lt;$C$8,1,0)</f>
        <v>0</v>
      </c>
      <c r="O616" s="108" t="n">
        <f aca="false">IF(SQRT($B$5)*$I616+SQRT(1-$B$5)*K616&lt;$C$9,1,0)</f>
        <v>0</v>
      </c>
      <c r="P616" s="108" t="n">
        <f aca="false">IF(SQRT($B$5)*$I616+SQRT(1-$B$5)*L616&lt;$C$10,1,0)</f>
        <v>0</v>
      </c>
      <c r="Q616" s="108" t="n">
        <f aca="false">IF(SQRT($B$5)*$I616+SQRT(1-$B$5)*M616&lt;$C$11,1,0)</f>
        <v>0</v>
      </c>
      <c r="R616" s="110" t="n">
        <f aca="false">N616*$D$8+O616*$D$9+P616*$D$10+Q616*$D$11</f>
        <v>0</v>
      </c>
      <c r="S616" s="108" t="n">
        <f aca="false">SUM(N616:Q616)</f>
        <v>0</v>
      </c>
    </row>
    <row r="617" customFormat="false" ht="15" hidden="false" customHeight="false" outlineLevel="0" collapsed="false">
      <c r="H617" s="108" t="n">
        <v>609</v>
      </c>
      <c r="I617" s="109" t="n">
        <v>-1.4356</v>
      </c>
      <c r="J617" s="109" t="n">
        <v>0.7345</v>
      </c>
      <c r="K617" s="109" t="n">
        <v>-0.0871</v>
      </c>
      <c r="L617" s="109" t="n">
        <v>1.2525</v>
      </c>
      <c r="M617" s="109" t="n">
        <v>0.2852</v>
      </c>
      <c r="N617" s="108" t="n">
        <f aca="false">IF(SQRT($B$5)*$I617+SQRT(1-$B$5)*J617&lt;$C$8,1,0)</f>
        <v>0</v>
      </c>
      <c r="O617" s="108" t="n">
        <f aca="false">IF(SQRT($B$5)*$I617+SQRT(1-$B$5)*K617&lt;$C$9,1,0)</f>
        <v>0</v>
      </c>
      <c r="P617" s="108" t="n">
        <f aca="false">IF(SQRT($B$5)*$I617+SQRT(1-$B$5)*L617&lt;$C$10,1,0)</f>
        <v>0</v>
      </c>
      <c r="Q617" s="108" t="n">
        <f aca="false">IF(SQRT($B$5)*$I617+SQRT(1-$B$5)*M617&lt;$C$11,1,0)</f>
        <v>0</v>
      </c>
      <c r="R617" s="110" t="n">
        <f aca="false">N617*$D$8+O617*$D$9+P617*$D$10+Q617*$D$11</f>
        <v>0</v>
      </c>
      <c r="S617" s="108" t="n">
        <f aca="false">SUM(N617:Q617)</f>
        <v>0</v>
      </c>
    </row>
    <row r="618" customFormat="false" ht="15" hidden="false" customHeight="false" outlineLevel="0" collapsed="false">
      <c r="H618" s="108" t="n">
        <v>610</v>
      </c>
      <c r="I618" s="109" t="n">
        <v>0.7165</v>
      </c>
      <c r="J618" s="109" t="n">
        <v>-0.8298</v>
      </c>
      <c r="K618" s="109" t="n">
        <v>-0.6873</v>
      </c>
      <c r="L618" s="109" t="n">
        <v>-0.9598</v>
      </c>
      <c r="M618" s="109" t="n">
        <v>0.4751</v>
      </c>
      <c r="N618" s="108" t="n">
        <f aca="false">IF(SQRT($B$5)*$I618+SQRT(1-$B$5)*J618&lt;$C$8,1,0)</f>
        <v>0</v>
      </c>
      <c r="O618" s="108" t="n">
        <f aca="false">IF(SQRT($B$5)*$I618+SQRT(1-$B$5)*K618&lt;$C$9,1,0)</f>
        <v>0</v>
      </c>
      <c r="P618" s="108" t="n">
        <f aca="false">IF(SQRT($B$5)*$I618+SQRT(1-$B$5)*L618&lt;$C$10,1,0)</f>
        <v>0</v>
      </c>
      <c r="Q618" s="108" t="n">
        <f aca="false">IF(SQRT($B$5)*$I618+SQRT(1-$B$5)*M618&lt;$C$11,1,0)</f>
        <v>0</v>
      </c>
      <c r="R618" s="110" t="n">
        <f aca="false">N618*$D$8+O618*$D$9+P618*$D$10+Q618*$D$11</f>
        <v>0</v>
      </c>
      <c r="S618" s="108" t="n">
        <f aca="false">SUM(N618:Q618)</f>
        <v>0</v>
      </c>
    </row>
    <row r="619" customFormat="false" ht="15" hidden="false" customHeight="false" outlineLevel="0" collapsed="false">
      <c r="H619" s="108" t="n">
        <v>611</v>
      </c>
      <c r="I619" s="109" t="n">
        <v>-0.7537</v>
      </c>
      <c r="J619" s="109" t="n">
        <v>-0.1486</v>
      </c>
      <c r="K619" s="109" t="n">
        <v>2.3317</v>
      </c>
      <c r="L619" s="109" t="n">
        <v>1.1388</v>
      </c>
      <c r="M619" s="109" t="n">
        <v>2.6721</v>
      </c>
      <c r="N619" s="108" t="n">
        <f aca="false">IF(SQRT($B$5)*$I619+SQRT(1-$B$5)*J619&lt;$C$8,1,0)</f>
        <v>0</v>
      </c>
      <c r="O619" s="108" t="n">
        <f aca="false">IF(SQRT($B$5)*$I619+SQRT(1-$B$5)*K619&lt;$C$9,1,0)</f>
        <v>0</v>
      </c>
      <c r="P619" s="108" t="n">
        <f aca="false">IF(SQRT($B$5)*$I619+SQRT(1-$B$5)*L619&lt;$C$10,1,0)</f>
        <v>0</v>
      </c>
      <c r="Q619" s="108" t="n">
        <f aca="false">IF(SQRT($B$5)*$I619+SQRT(1-$B$5)*M619&lt;$C$11,1,0)</f>
        <v>0</v>
      </c>
      <c r="R619" s="110" t="n">
        <f aca="false">N619*$D$8+O619*$D$9+P619*$D$10+Q619*$D$11</f>
        <v>0</v>
      </c>
      <c r="S619" s="108" t="n">
        <f aca="false">SUM(N619:Q619)</f>
        <v>0</v>
      </c>
    </row>
    <row r="620" customFormat="false" ht="15" hidden="false" customHeight="false" outlineLevel="0" collapsed="false">
      <c r="H620" s="108" t="n">
        <v>612</v>
      </c>
      <c r="I620" s="109" t="n">
        <v>-0.3981</v>
      </c>
      <c r="J620" s="109" t="n">
        <v>-0.5315</v>
      </c>
      <c r="K620" s="109" t="n">
        <v>-0.0835</v>
      </c>
      <c r="L620" s="109" t="n">
        <v>0.9942</v>
      </c>
      <c r="M620" s="109" t="n">
        <v>-0.4554</v>
      </c>
      <c r="N620" s="108" t="n">
        <f aca="false">IF(SQRT($B$5)*$I620+SQRT(1-$B$5)*J620&lt;$C$8,1,0)</f>
        <v>0</v>
      </c>
      <c r="O620" s="108" t="n">
        <f aca="false">IF(SQRT($B$5)*$I620+SQRT(1-$B$5)*K620&lt;$C$9,1,0)</f>
        <v>0</v>
      </c>
      <c r="P620" s="108" t="n">
        <f aca="false">IF(SQRT($B$5)*$I620+SQRT(1-$B$5)*L620&lt;$C$10,1,0)</f>
        <v>0</v>
      </c>
      <c r="Q620" s="108" t="n">
        <f aca="false">IF(SQRT($B$5)*$I620+SQRT(1-$B$5)*M620&lt;$C$11,1,0)</f>
        <v>0</v>
      </c>
      <c r="R620" s="110" t="n">
        <f aca="false">N620*$D$8+O620*$D$9+P620*$D$10+Q620*$D$11</f>
        <v>0</v>
      </c>
      <c r="S620" s="108" t="n">
        <f aca="false">SUM(N620:Q620)</f>
        <v>0</v>
      </c>
    </row>
    <row r="621" customFormat="false" ht="15" hidden="false" customHeight="false" outlineLevel="0" collapsed="false">
      <c r="H621" s="108" t="n">
        <v>613</v>
      </c>
      <c r="I621" s="109" t="n">
        <v>2.3643</v>
      </c>
      <c r="J621" s="109" t="n">
        <v>-0.5091</v>
      </c>
      <c r="K621" s="109" t="n">
        <v>1.7358</v>
      </c>
      <c r="L621" s="109" t="n">
        <v>-0.6364</v>
      </c>
      <c r="M621" s="109" t="n">
        <v>-0.4805</v>
      </c>
      <c r="N621" s="108" t="n">
        <f aca="false">IF(SQRT($B$5)*$I621+SQRT(1-$B$5)*J621&lt;$C$8,1,0)</f>
        <v>0</v>
      </c>
      <c r="O621" s="108" t="n">
        <f aca="false">IF(SQRT($B$5)*$I621+SQRT(1-$B$5)*K621&lt;$C$9,1,0)</f>
        <v>0</v>
      </c>
      <c r="P621" s="108" t="n">
        <f aca="false">IF(SQRT($B$5)*$I621+SQRT(1-$B$5)*L621&lt;$C$10,1,0)</f>
        <v>0</v>
      </c>
      <c r="Q621" s="108" t="n">
        <f aca="false">IF(SQRT($B$5)*$I621+SQRT(1-$B$5)*M621&lt;$C$11,1,0)</f>
        <v>0</v>
      </c>
      <c r="R621" s="110" t="n">
        <f aca="false">N621*$D$8+O621*$D$9+P621*$D$10+Q621*$D$11</f>
        <v>0</v>
      </c>
      <c r="S621" s="108" t="n">
        <f aca="false">SUM(N621:Q621)</f>
        <v>0</v>
      </c>
    </row>
    <row r="622" customFormat="false" ht="15" hidden="false" customHeight="false" outlineLevel="0" collapsed="false">
      <c r="H622" s="108" t="n">
        <v>614</v>
      </c>
      <c r="I622" s="109" t="n">
        <v>0.701</v>
      </c>
      <c r="J622" s="109" t="n">
        <v>0.3048</v>
      </c>
      <c r="K622" s="109" t="n">
        <v>-0.0137</v>
      </c>
      <c r="L622" s="109" t="n">
        <v>-0.1535</v>
      </c>
      <c r="M622" s="109" t="n">
        <v>0.5751</v>
      </c>
      <c r="N622" s="108" t="n">
        <f aca="false">IF(SQRT($B$5)*$I622+SQRT(1-$B$5)*J622&lt;$C$8,1,0)</f>
        <v>0</v>
      </c>
      <c r="O622" s="108" t="n">
        <f aca="false">IF(SQRT($B$5)*$I622+SQRT(1-$B$5)*K622&lt;$C$9,1,0)</f>
        <v>0</v>
      </c>
      <c r="P622" s="108" t="n">
        <f aca="false">IF(SQRT($B$5)*$I622+SQRT(1-$B$5)*L622&lt;$C$10,1,0)</f>
        <v>0</v>
      </c>
      <c r="Q622" s="108" t="n">
        <f aca="false">IF(SQRT($B$5)*$I622+SQRT(1-$B$5)*M622&lt;$C$11,1,0)</f>
        <v>0</v>
      </c>
      <c r="R622" s="110" t="n">
        <f aca="false">N622*$D$8+O622*$D$9+P622*$D$10+Q622*$D$11</f>
        <v>0</v>
      </c>
      <c r="S622" s="108" t="n">
        <f aca="false">SUM(N622:Q622)</f>
        <v>0</v>
      </c>
    </row>
    <row r="623" customFormat="false" ht="15" hidden="false" customHeight="false" outlineLevel="0" collapsed="false">
      <c r="H623" s="108" t="n">
        <v>615</v>
      </c>
      <c r="I623" s="109" t="n">
        <v>-0.2806</v>
      </c>
      <c r="J623" s="109" t="n">
        <v>2.1241</v>
      </c>
      <c r="K623" s="109" t="n">
        <v>1.0441</v>
      </c>
      <c r="L623" s="109" t="n">
        <v>0.7617</v>
      </c>
      <c r="M623" s="109" t="n">
        <v>-0.7318</v>
      </c>
      <c r="N623" s="108" t="n">
        <f aca="false">IF(SQRT($B$5)*$I623+SQRT(1-$B$5)*J623&lt;$C$8,1,0)</f>
        <v>0</v>
      </c>
      <c r="O623" s="108" t="n">
        <f aca="false">IF(SQRT($B$5)*$I623+SQRT(1-$B$5)*K623&lt;$C$9,1,0)</f>
        <v>0</v>
      </c>
      <c r="P623" s="108" t="n">
        <f aca="false">IF(SQRT($B$5)*$I623+SQRT(1-$B$5)*L623&lt;$C$10,1,0)</f>
        <v>0</v>
      </c>
      <c r="Q623" s="108" t="n">
        <f aca="false">IF(SQRT($B$5)*$I623+SQRT(1-$B$5)*M623&lt;$C$11,1,0)</f>
        <v>0</v>
      </c>
      <c r="R623" s="110" t="n">
        <f aca="false">N623*$D$8+O623*$D$9+P623*$D$10+Q623*$D$11</f>
        <v>0</v>
      </c>
      <c r="S623" s="108" t="n">
        <f aca="false">SUM(N623:Q623)</f>
        <v>0</v>
      </c>
    </row>
    <row r="624" customFormat="false" ht="15" hidden="false" customHeight="false" outlineLevel="0" collapsed="false">
      <c r="H624" s="108" t="n">
        <v>616</v>
      </c>
      <c r="I624" s="109" t="n">
        <v>3.0673</v>
      </c>
      <c r="J624" s="109" t="n">
        <v>0.5401</v>
      </c>
      <c r="K624" s="109" t="n">
        <v>-0.4534</v>
      </c>
      <c r="L624" s="109" t="n">
        <v>-0.7172</v>
      </c>
      <c r="M624" s="109" t="n">
        <v>-2.3359</v>
      </c>
      <c r="N624" s="108" t="n">
        <f aca="false">IF(SQRT($B$5)*$I624+SQRT(1-$B$5)*J624&lt;$C$8,1,0)</f>
        <v>0</v>
      </c>
      <c r="O624" s="108" t="n">
        <f aca="false">IF(SQRT($B$5)*$I624+SQRT(1-$B$5)*K624&lt;$C$9,1,0)</f>
        <v>0</v>
      </c>
      <c r="P624" s="108" t="n">
        <f aca="false">IF(SQRT($B$5)*$I624+SQRT(1-$B$5)*L624&lt;$C$10,1,0)</f>
        <v>0</v>
      </c>
      <c r="Q624" s="108" t="n">
        <f aca="false">IF(SQRT($B$5)*$I624+SQRT(1-$B$5)*M624&lt;$C$11,1,0)</f>
        <v>0</v>
      </c>
      <c r="R624" s="110" t="n">
        <f aca="false">N624*$D$8+O624*$D$9+P624*$D$10+Q624*$D$11</f>
        <v>0</v>
      </c>
      <c r="S624" s="108" t="n">
        <f aca="false">SUM(N624:Q624)</f>
        <v>0</v>
      </c>
    </row>
    <row r="625" customFormat="false" ht="15" hidden="false" customHeight="false" outlineLevel="0" collapsed="false">
      <c r="H625" s="108" t="n">
        <v>617</v>
      </c>
      <c r="I625" s="109" t="n">
        <v>-0.4828</v>
      </c>
      <c r="J625" s="109" t="n">
        <v>-1.891</v>
      </c>
      <c r="K625" s="109" t="n">
        <v>-1.3633</v>
      </c>
      <c r="L625" s="109" t="n">
        <v>1.4097</v>
      </c>
      <c r="M625" s="109" t="n">
        <v>-0.2842</v>
      </c>
      <c r="N625" s="108" t="n">
        <f aca="false">IF(SQRT($B$5)*$I625+SQRT(1-$B$5)*J625&lt;$C$8,1,0)</f>
        <v>0</v>
      </c>
      <c r="O625" s="108" t="n">
        <f aca="false">IF(SQRT($B$5)*$I625+SQRT(1-$B$5)*K625&lt;$C$9,1,0)</f>
        <v>0</v>
      </c>
      <c r="P625" s="108" t="n">
        <f aca="false">IF(SQRT($B$5)*$I625+SQRT(1-$B$5)*L625&lt;$C$10,1,0)</f>
        <v>0</v>
      </c>
      <c r="Q625" s="108" t="n">
        <f aca="false">IF(SQRT($B$5)*$I625+SQRT(1-$B$5)*M625&lt;$C$11,1,0)</f>
        <v>0</v>
      </c>
      <c r="R625" s="110" t="n">
        <f aca="false">N625*$D$8+O625*$D$9+P625*$D$10+Q625*$D$11</f>
        <v>0</v>
      </c>
      <c r="S625" s="108" t="n">
        <f aca="false">SUM(N625:Q625)</f>
        <v>0</v>
      </c>
    </row>
    <row r="626" customFormat="false" ht="15" hidden="false" customHeight="false" outlineLevel="0" collapsed="false">
      <c r="H626" s="108" t="n">
        <v>618</v>
      </c>
      <c r="I626" s="109" t="n">
        <v>-0.7724</v>
      </c>
      <c r="J626" s="109" t="n">
        <v>1.7372</v>
      </c>
      <c r="K626" s="109" t="n">
        <v>-0.6137</v>
      </c>
      <c r="L626" s="109" t="n">
        <v>2.0807</v>
      </c>
      <c r="M626" s="109" t="n">
        <v>-0.2399</v>
      </c>
      <c r="N626" s="108" t="n">
        <f aca="false">IF(SQRT($B$5)*$I626+SQRT(1-$B$5)*J626&lt;$C$8,1,0)</f>
        <v>0</v>
      </c>
      <c r="O626" s="108" t="n">
        <f aca="false">IF(SQRT($B$5)*$I626+SQRT(1-$B$5)*K626&lt;$C$9,1,0)</f>
        <v>0</v>
      </c>
      <c r="P626" s="108" t="n">
        <f aca="false">IF(SQRT($B$5)*$I626+SQRT(1-$B$5)*L626&lt;$C$10,1,0)</f>
        <v>0</v>
      </c>
      <c r="Q626" s="108" t="n">
        <f aca="false">IF(SQRT($B$5)*$I626+SQRT(1-$B$5)*M626&lt;$C$11,1,0)</f>
        <v>0</v>
      </c>
      <c r="R626" s="110" t="n">
        <f aca="false">N626*$D$8+O626*$D$9+P626*$D$10+Q626*$D$11</f>
        <v>0</v>
      </c>
      <c r="S626" s="108" t="n">
        <f aca="false">SUM(N626:Q626)</f>
        <v>0</v>
      </c>
    </row>
    <row r="627" customFormat="false" ht="15" hidden="false" customHeight="false" outlineLevel="0" collapsed="false">
      <c r="H627" s="108" t="n">
        <v>619</v>
      </c>
      <c r="I627" s="109" t="n">
        <v>0.4298</v>
      </c>
      <c r="J627" s="109" t="n">
        <v>-0.331</v>
      </c>
      <c r="K627" s="109" t="n">
        <v>-0.5147</v>
      </c>
      <c r="L627" s="109" t="n">
        <v>0.2555</v>
      </c>
      <c r="M627" s="109" t="n">
        <v>1.4222</v>
      </c>
      <c r="N627" s="108" t="n">
        <f aca="false">IF(SQRT($B$5)*$I627+SQRT(1-$B$5)*J627&lt;$C$8,1,0)</f>
        <v>0</v>
      </c>
      <c r="O627" s="108" t="n">
        <f aca="false">IF(SQRT($B$5)*$I627+SQRT(1-$B$5)*K627&lt;$C$9,1,0)</f>
        <v>0</v>
      </c>
      <c r="P627" s="108" t="n">
        <f aca="false">IF(SQRT($B$5)*$I627+SQRT(1-$B$5)*L627&lt;$C$10,1,0)</f>
        <v>0</v>
      </c>
      <c r="Q627" s="108" t="n">
        <f aca="false">IF(SQRT($B$5)*$I627+SQRT(1-$B$5)*M627&lt;$C$11,1,0)</f>
        <v>0</v>
      </c>
      <c r="R627" s="110" t="n">
        <f aca="false">N627*$D$8+O627*$D$9+P627*$D$10+Q627*$D$11</f>
        <v>0</v>
      </c>
      <c r="S627" s="108" t="n">
        <f aca="false">SUM(N627:Q627)</f>
        <v>0</v>
      </c>
    </row>
    <row r="628" customFormat="false" ht="15" hidden="false" customHeight="false" outlineLevel="0" collapsed="false">
      <c r="H628" s="108" t="n">
        <v>620</v>
      </c>
      <c r="I628" s="109" t="n">
        <v>0.1504</v>
      </c>
      <c r="J628" s="109" t="n">
        <v>-0.9414</v>
      </c>
      <c r="K628" s="109" t="n">
        <v>-1.686</v>
      </c>
      <c r="L628" s="109" t="n">
        <v>1.2663</v>
      </c>
      <c r="M628" s="109" t="n">
        <v>-0.6582</v>
      </c>
      <c r="N628" s="108" t="n">
        <f aca="false">IF(SQRT($B$5)*$I628+SQRT(1-$B$5)*J628&lt;$C$8,1,0)</f>
        <v>0</v>
      </c>
      <c r="O628" s="108" t="n">
        <f aca="false">IF(SQRT($B$5)*$I628+SQRT(1-$B$5)*K628&lt;$C$9,1,0)</f>
        <v>0</v>
      </c>
      <c r="P628" s="108" t="n">
        <f aca="false">IF(SQRT($B$5)*$I628+SQRT(1-$B$5)*L628&lt;$C$10,1,0)</f>
        <v>0</v>
      </c>
      <c r="Q628" s="108" t="n">
        <f aca="false">IF(SQRT($B$5)*$I628+SQRT(1-$B$5)*M628&lt;$C$11,1,0)</f>
        <v>0</v>
      </c>
      <c r="R628" s="110" t="n">
        <f aca="false">N628*$D$8+O628*$D$9+P628*$D$10+Q628*$D$11</f>
        <v>0</v>
      </c>
      <c r="S628" s="108" t="n">
        <f aca="false">SUM(N628:Q628)</f>
        <v>0</v>
      </c>
    </row>
    <row r="629" customFormat="false" ht="15" hidden="false" customHeight="false" outlineLevel="0" collapsed="false">
      <c r="H629" s="108" t="n">
        <v>621</v>
      </c>
      <c r="I629" s="109" t="n">
        <v>-1.0114</v>
      </c>
      <c r="J629" s="109" t="n">
        <v>0.5297</v>
      </c>
      <c r="K629" s="109" t="n">
        <v>0.5488</v>
      </c>
      <c r="L629" s="109" t="n">
        <v>0.6632</v>
      </c>
      <c r="M629" s="109" t="n">
        <v>-0.5484</v>
      </c>
      <c r="N629" s="108" t="n">
        <f aca="false">IF(SQRT($B$5)*$I629+SQRT(1-$B$5)*J629&lt;$C$8,1,0)</f>
        <v>0</v>
      </c>
      <c r="O629" s="108" t="n">
        <f aca="false">IF(SQRT($B$5)*$I629+SQRT(1-$B$5)*K629&lt;$C$9,1,0)</f>
        <v>0</v>
      </c>
      <c r="P629" s="108" t="n">
        <f aca="false">IF(SQRT($B$5)*$I629+SQRT(1-$B$5)*L629&lt;$C$10,1,0)</f>
        <v>0</v>
      </c>
      <c r="Q629" s="108" t="n">
        <f aca="false">IF(SQRT($B$5)*$I629+SQRT(1-$B$5)*M629&lt;$C$11,1,0)</f>
        <v>0</v>
      </c>
      <c r="R629" s="110" t="n">
        <f aca="false">N629*$D$8+O629*$D$9+P629*$D$10+Q629*$D$11</f>
        <v>0</v>
      </c>
      <c r="S629" s="108" t="n">
        <f aca="false">SUM(N629:Q629)</f>
        <v>0</v>
      </c>
    </row>
    <row r="630" customFormat="false" ht="15" hidden="false" customHeight="false" outlineLevel="0" collapsed="false">
      <c r="H630" s="108" t="n">
        <v>622</v>
      </c>
      <c r="I630" s="109" t="n">
        <v>-1.8369</v>
      </c>
      <c r="J630" s="109" t="n">
        <v>0.6205</v>
      </c>
      <c r="K630" s="109" t="n">
        <v>0.0226</v>
      </c>
      <c r="L630" s="109" t="n">
        <v>0.0078</v>
      </c>
      <c r="M630" s="109" t="n">
        <v>-0.8435</v>
      </c>
      <c r="N630" s="108" t="n">
        <f aca="false">IF(SQRT($B$5)*$I630+SQRT(1-$B$5)*J630&lt;$C$8,1,0)</f>
        <v>0</v>
      </c>
      <c r="O630" s="108" t="n">
        <f aca="false">IF(SQRT($B$5)*$I630+SQRT(1-$B$5)*K630&lt;$C$9,1,0)</f>
        <v>0</v>
      </c>
      <c r="P630" s="108" t="n">
        <f aca="false">IF(SQRT($B$5)*$I630+SQRT(1-$B$5)*L630&lt;$C$10,1,0)</f>
        <v>0</v>
      </c>
      <c r="Q630" s="108" t="n">
        <f aca="false">IF(SQRT($B$5)*$I630+SQRT(1-$B$5)*M630&lt;$C$11,1,0)</f>
        <v>0</v>
      </c>
      <c r="R630" s="110" t="n">
        <f aca="false">N630*$D$8+O630*$D$9+P630*$D$10+Q630*$D$11</f>
        <v>0</v>
      </c>
      <c r="S630" s="108" t="n">
        <f aca="false">SUM(N630:Q630)</f>
        <v>0</v>
      </c>
    </row>
    <row r="631" customFormat="false" ht="15" hidden="false" customHeight="false" outlineLevel="0" collapsed="false">
      <c r="H631" s="108" t="n">
        <v>623</v>
      </c>
      <c r="I631" s="109" t="n">
        <v>0.593</v>
      </c>
      <c r="J631" s="109" t="n">
        <v>0.1156</v>
      </c>
      <c r="K631" s="109" t="n">
        <v>0.3382</v>
      </c>
      <c r="L631" s="109" t="n">
        <v>1.2805</v>
      </c>
      <c r="M631" s="109" t="n">
        <v>-0.1838</v>
      </c>
      <c r="N631" s="108" t="n">
        <f aca="false">IF(SQRT($B$5)*$I631+SQRT(1-$B$5)*J631&lt;$C$8,1,0)</f>
        <v>0</v>
      </c>
      <c r="O631" s="108" t="n">
        <f aca="false">IF(SQRT($B$5)*$I631+SQRT(1-$B$5)*K631&lt;$C$9,1,0)</f>
        <v>0</v>
      </c>
      <c r="P631" s="108" t="n">
        <f aca="false">IF(SQRT($B$5)*$I631+SQRT(1-$B$5)*L631&lt;$C$10,1,0)</f>
        <v>0</v>
      </c>
      <c r="Q631" s="108" t="n">
        <f aca="false">IF(SQRT($B$5)*$I631+SQRT(1-$B$5)*M631&lt;$C$11,1,0)</f>
        <v>0</v>
      </c>
      <c r="R631" s="110" t="n">
        <f aca="false">N631*$D$8+O631*$D$9+P631*$D$10+Q631*$D$11</f>
        <v>0</v>
      </c>
      <c r="S631" s="108" t="n">
        <f aca="false">SUM(N631:Q631)</f>
        <v>0</v>
      </c>
    </row>
    <row r="632" customFormat="false" ht="15" hidden="false" customHeight="false" outlineLevel="0" collapsed="false">
      <c r="H632" s="108" t="n">
        <v>624</v>
      </c>
      <c r="I632" s="109" t="n">
        <v>-0.2922</v>
      </c>
      <c r="J632" s="109" t="n">
        <v>-0.2798</v>
      </c>
      <c r="K632" s="109" t="n">
        <v>-1.5736</v>
      </c>
      <c r="L632" s="109" t="n">
        <v>-0.3599</v>
      </c>
      <c r="M632" s="109" t="n">
        <v>0.9951</v>
      </c>
      <c r="N632" s="108" t="n">
        <f aca="false">IF(SQRT($B$5)*$I632+SQRT(1-$B$5)*J632&lt;$C$8,1,0)</f>
        <v>0</v>
      </c>
      <c r="O632" s="108" t="n">
        <f aca="false">IF(SQRT($B$5)*$I632+SQRT(1-$B$5)*K632&lt;$C$9,1,0)</f>
        <v>0</v>
      </c>
      <c r="P632" s="108" t="n">
        <f aca="false">IF(SQRT($B$5)*$I632+SQRT(1-$B$5)*L632&lt;$C$10,1,0)</f>
        <v>0</v>
      </c>
      <c r="Q632" s="108" t="n">
        <f aca="false">IF(SQRT($B$5)*$I632+SQRT(1-$B$5)*M632&lt;$C$11,1,0)</f>
        <v>0</v>
      </c>
      <c r="R632" s="110" t="n">
        <f aca="false">N632*$D$8+O632*$D$9+P632*$D$10+Q632*$D$11</f>
        <v>0</v>
      </c>
      <c r="S632" s="108" t="n">
        <f aca="false">SUM(N632:Q632)</f>
        <v>0</v>
      </c>
    </row>
    <row r="633" customFormat="false" ht="15" hidden="false" customHeight="false" outlineLevel="0" collapsed="false">
      <c r="H633" s="108" t="n">
        <v>625</v>
      </c>
      <c r="I633" s="109" t="n">
        <v>0.7856</v>
      </c>
      <c r="J633" s="109" t="n">
        <v>-0.5654</v>
      </c>
      <c r="K633" s="109" t="n">
        <v>-1.2304</v>
      </c>
      <c r="L633" s="109" t="n">
        <v>0.4321</v>
      </c>
      <c r="M633" s="109" t="n">
        <v>0.0195</v>
      </c>
      <c r="N633" s="108" t="n">
        <f aca="false">IF(SQRT($B$5)*$I633+SQRT(1-$B$5)*J633&lt;$C$8,1,0)</f>
        <v>0</v>
      </c>
      <c r="O633" s="108" t="n">
        <f aca="false">IF(SQRT($B$5)*$I633+SQRT(1-$B$5)*K633&lt;$C$9,1,0)</f>
        <v>0</v>
      </c>
      <c r="P633" s="108" t="n">
        <f aca="false">IF(SQRT($B$5)*$I633+SQRT(1-$B$5)*L633&lt;$C$10,1,0)</f>
        <v>0</v>
      </c>
      <c r="Q633" s="108" t="n">
        <f aca="false">IF(SQRT($B$5)*$I633+SQRT(1-$B$5)*M633&lt;$C$11,1,0)</f>
        <v>0</v>
      </c>
      <c r="R633" s="110" t="n">
        <f aca="false">N633*$D$8+O633*$D$9+P633*$D$10+Q633*$D$11</f>
        <v>0</v>
      </c>
      <c r="S633" s="108" t="n">
        <f aca="false">SUM(N633:Q633)</f>
        <v>0</v>
      </c>
    </row>
    <row r="634" customFormat="false" ht="15" hidden="false" customHeight="false" outlineLevel="0" collapsed="false">
      <c r="H634" s="108" t="n">
        <v>626</v>
      </c>
      <c r="I634" s="109" t="n">
        <v>0.1343</v>
      </c>
      <c r="J634" s="109" t="n">
        <v>1.4544</v>
      </c>
      <c r="K634" s="109" t="n">
        <v>-0.2448</v>
      </c>
      <c r="L634" s="109" t="n">
        <v>1.0872</v>
      </c>
      <c r="M634" s="109" t="n">
        <v>0.2774</v>
      </c>
      <c r="N634" s="108" t="n">
        <f aca="false">IF(SQRT($B$5)*$I634+SQRT(1-$B$5)*J634&lt;$C$8,1,0)</f>
        <v>0</v>
      </c>
      <c r="O634" s="108" t="n">
        <f aca="false">IF(SQRT($B$5)*$I634+SQRT(1-$B$5)*K634&lt;$C$9,1,0)</f>
        <v>0</v>
      </c>
      <c r="P634" s="108" t="n">
        <f aca="false">IF(SQRT($B$5)*$I634+SQRT(1-$B$5)*L634&lt;$C$10,1,0)</f>
        <v>0</v>
      </c>
      <c r="Q634" s="108" t="n">
        <f aca="false">IF(SQRT($B$5)*$I634+SQRT(1-$B$5)*M634&lt;$C$11,1,0)</f>
        <v>0</v>
      </c>
      <c r="R634" s="110" t="n">
        <f aca="false">N634*$D$8+O634*$D$9+P634*$D$10+Q634*$D$11</f>
        <v>0</v>
      </c>
      <c r="S634" s="108" t="n">
        <f aca="false">SUM(N634:Q634)</f>
        <v>0</v>
      </c>
    </row>
    <row r="635" customFormat="false" ht="15" hidden="false" customHeight="false" outlineLevel="0" collapsed="false">
      <c r="H635" s="108" t="n">
        <v>627</v>
      </c>
      <c r="I635" s="109" t="n">
        <v>0.8207</v>
      </c>
      <c r="J635" s="109" t="n">
        <v>-0.7318</v>
      </c>
      <c r="K635" s="109" t="n">
        <v>-0.099</v>
      </c>
      <c r="L635" s="109" t="n">
        <v>0.2774</v>
      </c>
      <c r="M635" s="109" t="n">
        <v>-0.1812</v>
      </c>
      <c r="N635" s="108" t="n">
        <f aca="false">IF(SQRT($B$5)*$I635+SQRT(1-$B$5)*J635&lt;$C$8,1,0)</f>
        <v>0</v>
      </c>
      <c r="O635" s="108" t="n">
        <f aca="false">IF(SQRT($B$5)*$I635+SQRT(1-$B$5)*K635&lt;$C$9,1,0)</f>
        <v>0</v>
      </c>
      <c r="P635" s="108" t="n">
        <f aca="false">IF(SQRT($B$5)*$I635+SQRT(1-$B$5)*L635&lt;$C$10,1,0)</f>
        <v>0</v>
      </c>
      <c r="Q635" s="108" t="n">
        <f aca="false">IF(SQRT($B$5)*$I635+SQRT(1-$B$5)*M635&lt;$C$11,1,0)</f>
        <v>0</v>
      </c>
      <c r="R635" s="110" t="n">
        <f aca="false">N635*$D$8+O635*$D$9+P635*$D$10+Q635*$D$11</f>
        <v>0</v>
      </c>
      <c r="S635" s="108" t="n">
        <f aca="false">SUM(N635:Q635)</f>
        <v>0</v>
      </c>
    </row>
    <row r="636" customFormat="false" ht="15" hidden="false" customHeight="false" outlineLevel="0" collapsed="false">
      <c r="H636" s="108" t="n">
        <v>628</v>
      </c>
      <c r="I636" s="109" t="n">
        <v>0.04</v>
      </c>
      <c r="J636" s="109" t="n">
        <v>-0.3116</v>
      </c>
      <c r="K636" s="109" t="n">
        <v>1.7707</v>
      </c>
      <c r="L636" s="109" t="n">
        <v>-2.27</v>
      </c>
      <c r="M636" s="109" t="n">
        <v>0.7757</v>
      </c>
      <c r="N636" s="108" t="n">
        <f aca="false">IF(SQRT($B$5)*$I636+SQRT(1-$B$5)*J636&lt;$C$8,1,0)</f>
        <v>0</v>
      </c>
      <c r="O636" s="108" t="n">
        <f aca="false">IF(SQRT($B$5)*$I636+SQRT(1-$B$5)*K636&lt;$C$9,1,0)</f>
        <v>0</v>
      </c>
      <c r="P636" s="108" t="n">
        <f aca="false">IF(SQRT($B$5)*$I636+SQRT(1-$B$5)*L636&lt;$C$10,1,0)</f>
        <v>1</v>
      </c>
      <c r="Q636" s="108" t="n">
        <f aca="false">IF(SQRT($B$5)*$I636+SQRT(1-$B$5)*M636&lt;$C$11,1,0)</f>
        <v>0</v>
      </c>
      <c r="R636" s="110" t="n">
        <f aca="false">N636*$D$8+O636*$D$9+P636*$D$10+Q636*$D$11</f>
        <v>14</v>
      </c>
      <c r="S636" s="108" t="n">
        <f aca="false">SUM(N636:Q636)</f>
        <v>1</v>
      </c>
    </row>
    <row r="637" customFormat="false" ht="15" hidden="false" customHeight="false" outlineLevel="0" collapsed="false">
      <c r="H637" s="108" t="n">
        <v>629</v>
      </c>
      <c r="I637" s="109" t="n">
        <v>0.073</v>
      </c>
      <c r="J637" s="109" t="n">
        <v>-1.1631</v>
      </c>
      <c r="K637" s="109" t="n">
        <v>-0.6563</v>
      </c>
      <c r="L637" s="109" t="n">
        <v>-1.5233</v>
      </c>
      <c r="M637" s="109" t="n">
        <v>0.5768</v>
      </c>
      <c r="N637" s="108" t="n">
        <f aca="false">IF(SQRT($B$5)*$I637+SQRT(1-$B$5)*J637&lt;$C$8,1,0)</f>
        <v>0</v>
      </c>
      <c r="O637" s="108" t="n">
        <f aca="false">IF(SQRT($B$5)*$I637+SQRT(1-$B$5)*K637&lt;$C$9,1,0)</f>
        <v>0</v>
      </c>
      <c r="P637" s="108" t="n">
        <f aca="false">IF(SQRT($B$5)*$I637+SQRT(1-$B$5)*L637&lt;$C$10,1,0)</f>
        <v>0</v>
      </c>
      <c r="Q637" s="108" t="n">
        <f aca="false">IF(SQRT($B$5)*$I637+SQRT(1-$B$5)*M637&lt;$C$11,1,0)</f>
        <v>0</v>
      </c>
      <c r="R637" s="110" t="n">
        <f aca="false">N637*$D$8+O637*$D$9+P637*$D$10+Q637*$D$11</f>
        <v>0</v>
      </c>
      <c r="S637" s="108" t="n">
        <f aca="false">SUM(N637:Q637)</f>
        <v>0</v>
      </c>
    </row>
    <row r="638" customFormat="false" ht="15" hidden="false" customHeight="false" outlineLevel="0" collapsed="false">
      <c r="H638" s="108" t="n">
        <v>630</v>
      </c>
      <c r="I638" s="109" t="n">
        <v>0.7146</v>
      </c>
      <c r="J638" s="109" t="n">
        <v>0.3987</v>
      </c>
      <c r="K638" s="109" t="n">
        <v>1.6264</v>
      </c>
      <c r="L638" s="109" t="n">
        <v>-1.705</v>
      </c>
      <c r="M638" s="109" t="n">
        <v>-1.3068</v>
      </c>
      <c r="N638" s="108" t="n">
        <f aca="false">IF(SQRT($B$5)*$I638+SQRT(1-$B$5)*J638&lt;$C$8,1,0)</f>
        <v>0</v>
      </c>
      <c r="O638" s="108" t="n">
        <f aca="false">IF(SQRT($B$5)*$I638+SQRT(1-$B$5)*K638&lt;$C$9,1,0)</f>
        <v>0</v>
      </c>
      <c r="P638" s="108" t="n">
        <f aca="false">IF(SQRT($B$5)*$I638+SQRT(1-$B$5)*L638&lt;$C$10,1,0)</f>
        <v>0</v>
      </c>
      <c r="Q638" s="108" t="n">
        <f aca="false">IF(SQRT($B$5)*$I638+SQRT(1-$B$5)*M638&lt;$C$11,1,0)</f>
        <v>0</v>
      </c>
      <c r="R638" s="110" t="n">
        <f aca="false">N638*$D$8+O638*$D$9+P638*$D$10+Q638*$D$11</f>
        <v>0</v>
      </c>
      <c r="S638" s="108" t="n">
        <f aca="false">SUM(N638:Q638)</f>
        <v>0</v>
      </c>
    </row>
    <row r="639" customFormat="false" ht="15" hidden="false" customHeight="false" outlineLevel="0" collapsed="false">
      <c r="H639" s="108" t="n">
        <v>631</v>
      </c>
      <c r="I639" s="109" t="n">
        <v>-0.4667</v>
      </c>
      <c r="J639" s="109" t="n">
        <v>0.694</v>
      </c>
      <c r="K639" s="109" t="n">
        <v>0.4444</v>
      </c>
      <c r="L639" s="109" t="n">
        <v>-1.0859</v>
      </c>
      <c r="M639" s="109" t="n">
        <v>-0.001</v>
      </c>
      <c r="N639" s="108" t="n">
        <f aca="false">IF(SQRT($B$5)*$I639+SQRT(1-$B$5)*J639&lt;$C$8,1,0)</f>
        <v>0</v>
      </c>
      <c r="O639" s="108" t="n">
        <f aca="false">IF(SQRT($B$5)*$I639+SQRT(1-$B$5)*K639&lt;$C$9,1,0)</f>
        <v>0</v>
      </c>
      <c r="P639" s="108" t="n">
        <f aca="false">IF(SQRT($B$5)*$I639+SQRT(1-$B$5)*L639&lt;$C$10,1,0)</f>
        <v>0</v>
      </c>
      <c r="Q639" s="108" t="n">
        <f aca="false">IF(SQRT($B$5)*$I639+SQRT(1-$B$5)*M639&lt;$C$11,1,0)</f>
        <v>0</v>
      </c>
      <c r="R639" s="110" t="n">
        <f aca="false">N639*$D$8+O639*$D$9+P639*$D$10+Q639*$D$11</f>
        <v>0</v>
      </c>
      <c r="S639" s="108" t="n">
        <f aca="false">SUM(N639:Q639)</f>
        <v>0</v>
      </c>
    </row>
    <row r="640" customFormat="false" ht="15" hidden="false" customHeight="false" outlineLevel="0" collapsed="false">
      <c r="H640" s="108" t="n">
        <v>632</v>
      </c>
      <c r="I640" s="109" t="n">
        <v>0.7417</v>
      </c>
      <c r="J640" s="109" t="n">
        <v>-1.5045</v>
      </c>
      <c r="K640" s="109" t="n">
        <v>0.5228</v>
      </c>
      <c r="L640" s="109" t="n">
        <v>0.8854</v>
      </c>
      <c r="M640" s="109" t="n">
        <v>1.0406</v>
      </c>
      <c r="N640" s="108" t="n">
        <f aca="false">IF(SQRT($B$5)*$I640+SQRT(1-$B$5)*J640&lt;$C$8,1,0)</f>
        <v>0</v>
      </c>
      <c r="O640" s="108" t="n">
        <f aca="false">IF(SQRT($B$5)*$I640+SQRT(1-$B$5)*K640&lt;$C$9,1,0)</f>
        <v>0</v>
      </c>
      <c r="P640" s="108" t="n">
        <f aca="false">IF(SQRT($B$5)*$I640+SQRT(1-$B$5)*L640&lt;$C$10,1,0)</f>
        <v>0</v>
      </c>
      <c r="Q640" s="108" t="n">
        <f aca="false">IF(SQRT($B$5)*$I640+SQRT(1-$B$5)*M640&lt;$C$11,1,0)</f>
        <v>0</v>
      </c>
      <c r="R640" s="110" t="n">
        <f aca="false">N640*$D$8+O640*$D$9+P640*$D$10+Q640*$D$11</f>
        <v>0</v>
      </c>
      <c r="S640" s="108" t="n">
        <f aca="false">SUM(N640:Q640)</f>
        <v>0</v>
      </c>
    </row>
    <row r="641" customFormat="false" ht="15" hidden="false" customHeight="false" outlineLevel="0" collapsed="false">
      <c r="H641" s="108" t="n">
        <v>633</v>
      </c>
      <c r="I641" s="109" t="n">
        <v>1.0182</v>
      </c>
      <c r="J641" s="109" t="n">
        <v>-0.361</v>
      </c>
      <c r="K641" s="109" t="n">
        <v>-2.1781</v>
      </c>
      <c r="L641" s="109" t="n">
        <v>-1.4462</v>
      </c>
      <c r="M641" s="109" t="n">
        <v>-0.9693</v>
      </c>
      <c r="N641" s="108" t="n">
        <f aca="false">IF(SQRT($B$5)*$I641+SQRT(1-$B$5)*J641&lt;$C$8,1,0)</f>
        <v>0</v>
      </c>
      <c r="O641" s="108" t="n">
        <f aca="false">IF(SQRT($B$5)*$I641+SQRT(1-$B$5)*K641&lt;$C$9,1,0)</f>
        <v>0</v>
      </c>
      <c r="P641" s="108" t="n">
        <f aca="false">IF(SQRT($B$5)*$I641+SQRT(1-$B$5)*L641&lt;$C$10,1,0)</f>
        <v>0</v>
      </c>
      <c r="Q641" s="108" t="n">
        <f aca="false">IF(SQRT($B$5)*$I641+SQRT(1-$B$5)*M641&lt;$C$11,1,0)</f>
        <v>0</v>
      </c>
      <c r="R641" s="110" t="n">
        <f aca="false">N641*$D$8+O641*$D$9+P641*$D$10+Q641*$D$11</f>
        <v>0</v>
      </c>
      <c r="S641" s="108" t="n">
        <f aca="false">SUM(N641:Q641)</f>
        <v>0</v>
      </c>
    </row>
    <row r="642" customFormat="false" ht="15" hidden="false" customHeight="false" outlineLevel="0" collapsed="false">
      <c r="H642" s="108" t="n">
        <v>634</v>
      </c>
      <c r="I642" s="109" t="n">
        <v>-0.3147</v>
      </c>
      <c r="J642" s="109" t="n">
        <v>0.6717</v>
      </c>
      <c r="K642" s="109" t="n">
        <v>-0.0351</v>
      </c>
      <c r="L642" s="109" t="n">
        <v>0.2332</v>
      </c>
      <c r="M642" s="109" t="n">
        <v>1.3278</v>
      </c>
      <c r="N642" s="108" t="n">
        <f aca="false">IF(SQRT($B$5)*$I642+SQRT(1-$B$5)*J642&lt;$C$8,1,0)</f>
        <v>0</v>
      </c>
      <c r="O642" s="108" t="n">
        <f aca="false">IF(SQRT($B$5)*$I642+SQRT(1-$B$5)*K642&lt;$C$9,1,0)</f>
        <v>0</v>
      </c>
      <c r="P642" s="108" t="n">
        <f aca="false">IF(SQRT($B$5)*$I642+SQRT(1-$B$5)*L642&lt;$C$10,1,0)</f>
        <v>0</v>
      </c>
      <c r="Q642" s="108" t="n">
        <f aca="false">IF(SQRT($B$5)*$I642+SQRT(1-$B$5)*M642&lt;$C$11,1,0)</f>
        <v>0</v>
      </c>
      <c r="R642" s="110" t="n">
        <f aca="false">N642*$D$8+O642*$D$9+P642*$D$10+Q642*$D$11</f>
        <v>0</v>
      </c>
      <c r="S642" s="108" t="n">
        <f aca="false">SUM(N642:Q642)</f>
        <v>0</v>
      </c>
    </row>
    <row r="643" customFormat="false" ht="15" hidden="false" customHeight="false" outlineLevel="0" collapsed="false">
      <c r="H643" s="108" t="n">
        <v>635</v>
      </c>
      <c r="I643" s="109" t="n">
        <v>-1.6429</v>
      </c>
      <c r="J643" s="109" t="n">
        <v>0.1889</v>
      </c>
      <c r="K643" s="109" t="n">
        <v>0.5994</v>
      </c>
      <c r="L643" s="109" t="n">
        <v>1.2426</v>
      </c>
      <c r="M643" s="109" t="n">
        <v>2.1583</v>
      </c>
      <c r="N643" s="108" t="n">
        <f aca="false">IF(SQRT($B$5)*$I643+SQRT(1-$B$5)*J643&lt;$C$8,1,0)</f>
        <v>0</v>
      </c>
      <c r="O643" s="108" t="n">
        <f aca="false">IF(SQRT($B$5)*$I643+SQRT(1-$B$5)*K643&lt;$C$9,1,0)</f>
        <v>0</v>
      </c>
      <c r="P643" s="108" t="n">
        <f aca="false">IF(SQRT($B$5)*$I643+SQRT(1-$B$5)*L643&lt;$C$10,1,0)</f>
        <v>0</v>
      </c>
      <c r="Q643" s="108" t="n">
        <f aca="false">IF(SQRT($B$5)*$I643+SQRT(1-$B$5)*M643&lt;$C$11,1,0)</f>
        <v>0</v>
      </c>
      <c r="R643" s="110" t="n">
        <f aca="false">N643*$D$8+O643*$D$9+P643*$D$10+Q643*$D$11</f>
        <v>0</v>
      </c>
      <c r="S643" s="108" t="n">
        <f aca="false">SUM(N643:Q643)</f>
        <v>0</v>
      </c>
    </row>
    <row r="644" customFormat="false" ht="15" hidden="false" customHeight="false" outlineLevel="0" collapsed="false">
      <c r="H644" s="108" t="n">
        <v>636</v>
      </c>
      <c r="I644" s="109" t="n">
        <v>0.9947</v>
      </c>
      <c r="J644" s="109" t="n">
        <v>-1.1087</v>
      </c>
      <c r="K644" s="109" t="n">
        <v>0.5448</v>
      </c>
      <c r="L644" s="109" t="n">
        <v>-0.897</v>
      </c>
      <c r="M644" s="109" t="n">
        <v>0.3827</v>
      </c>
      <c r="N644" s="108" t="n">
        <f aca="false">IF(SQRT($B$5)*$I644+SQRT(1-$B$5)*J644&lt;$C$8,1,0)</f>
        <v>0</v>
      </c>
      <c r="O644" s="108" t="n">
        <f aca="false">IF(SQRT($B$5)*$I644+SQRT(1-$B$5)*K644&lt;$C$9,1,0)</f>
        <v>0</v>
      </c>
      <c r="P644" s="108" t="n">
        <f aca="false">IF(SQRT($B$5)*$I644+SQRT(1-$B$5)*L644&lt;$C$10,1,0)</f>
        <v>0</v>
      </c>
      <c r="Q644" s="108" t="n">
        <f aca="false">IF(SQRT($B$5)*$I644+SQRT(1-$B$5)*M644&lt;$C$11,1,0)</f>
        <v>0</v>
      </c>
      <c r="R644" s="110" t="n">
        <f aca="false">N644*$D$8+O644*$D$9+P644*$D$10+Q644*$D$11</f>
        <v>0</v>
      </c>
      <c r="S644" s="108" t="n">
        <f aca="false">SUM(N644:Q644)</f>
        <v>0</v>
      </c>
    </row>
    <row r="645" customFormat="false" ht="15" hidden="false" customHeight="false" outlineLevel="0" collapsed="false">
      <c r="H645" s="108" t="n">
        <v>637</v>
      </c>
      <c r="I645" s="109" t="n">
        <v>-0.6626</v>
      </c>
      <c r="J645" s="109" t="n">
        <v>-0.5653</v>
      </c>
      <c r="K645" s="109" t="n">
        <v>0.2373</v>
      </c>
      <c r="L645" s="109" t="n">
        <v>-0.66</v>
      </c>
      <c r="M645" s="109" t="n">
        <v>0.0434</v>
      </c>
      <c r="N645" s="108" t="n">
        <f aca="false">IF(SQRT($B$5)*$I645+SQRT(1-$B$5)*J645&lt;$C$8,1,0)</f>
        <v>0</v>
      </c>
      <c r="O645" s="108" t="n">
        <f aca="false">IF(SQRT($B$5)*$I645+SQRT(1-$B$5)*K645&lt;$C$9,1,0)</f>
        <v>0</v>
      </c>
      <c r="P645" s="108" t="n">
        <f aca="false">IF(SQRT($B$5)*$I645+SQRT(1-$B$5)*L645&lt;$C$10,1,0)</f>
        <v>0</v>
      </c>
      <c r="Q645" s="108" t="n">
        <f aca="false">IF(SQRT($B$5)*$I645+SQRT(1-$B$5)*M645&lt;$C$11,1,0)</f>
        <v>0</v>
      </c>
      <c r="R645" s="110" t="n">
        <f aca="false">N645*$D$8+O645*$D$9+P645*$D$10+Q645*$D$11</f>
        <v>0</v>
      </c>
      <c r="S645" s="108" t="n">
        <f aca="false">SUM(N645:Q645)</f>
        <v>0</v>
      </c>
    </row>
    <row r="646" customFormat="false" ht="15" hidden="false" customHeight="false" outlineLevel="0" collapsed="false">
      <c r="H646" s="108" t="n">
        <v>638</v>
      </c>
      <c r="I646" s="109" t="n">
        <v>-0.0939</v>
      </c>
      <c r="J646" s="109" t="n">
        <v>0.4978</v>
      </c>
      <c r="K646" s="109" t="n">
        <v>-0.629</v>
      </c>
      <c r="L646" s="109" t="n">
        <v>-1.1961</v>
      </c>
      <c r="M646" s="109" t="n">
        <v>-1.8148</v>
      </c>
      <c r="N646" s="108" t="n">
        <f aca="false">IF(SQRT($B$5)*$I646+SQRT(1-$B$5)*J646&lt;$C$8,1,0)</f>
        <v>0</v>
      </c>
      <c r="O646" s="108" t="n">
        <f aca="false">IF(SQRT($B$5)*$I646+SQRT(1-$B$5)*K646&lt;$C$9,1,0)</f>
        <v>0</v>
      </c>
      <c r="P646" s="108" t="n">
        <f aca="false">IF(SQRT($B$5)*$I646+SQRT(1-$B$5)*L646&lt;$C$10,1,0)</f>
        <v>0</v>
      </c>
      <c r="Q646" s="108" t="n">
        <f aca="false">IF(SQRT($B$5)*$I646+SQRT(1-$B$5)*M646&lt;$C$11,1,0)</f>
        <v>0</v>
      </c>
      <c r="R646" s="110" t="n">
        <f aca="false">N646*$D$8+O646*$D$9+P646*$D$10+Q646*$D$11</f>
        <v>0</v>
      </c>
      <c r="S646" s="108" t="n">
        <f aca="false">SUM(N646:Q646)</f>
        <v>0</v>
      </c>
    </row>
    <row r="647" customFormat="false" ht="15" hidden="false" customHeight="false" outlineLevel="0" collapsed="false">
      <c r="H647" s="108" t="n">
        <v>639</v>
      </c>
      <c r="I647" s="109" t="n">
        <v>0.4314</v>
      </c>
      <c r="J647" s="109" t="n">
        <v>0.6003</v>
      </c>
      <c r="K647" s="109" t="n">
        <v>-1.0914</v>
      </c>
      <c r="L647" s="109" t="n">
        <v>-1.9081</v>
      </c>
      <c r="M647" s="109" t="n">
        <v>0.6532</v>
      </c>
      <c r="N647" s="108" t="n">
        <f aca="false">IF(SQRT($B$5)*$I647+SQRT(1-$B$5)*J647&lt;$C$8,1,0)</f>
        <v>0</v>
      </c>
      <c r="O647" s="108" t="n">
        <f aca="false">IF(SQRT($B$5)*$I647+SQRT(1-$B$5)*K647&lt;$C$9,1,0)</f>
        <v>0</v>
      </c>
      <c r="P647" s="108" t="n">
        <f aca="false">IF(SQRT($B$5)*$I647+SQRT(1-$B$5)*L647&lt;$C$10,1,0)</f>
        <v>0</v>
      </c>
      <c r="Q647" s="108" t="n">
        <f aca="false">IF(SQRT($B$5)*$I647+SQRT(1-$B$5)*M647&lt;$C$11,1,0)</f>
        <v>0</v>
      </c>
      <c r="R647" s="110" t="n">
        <f aca="false">N647*$D$8+O647*$D$9+P647*$D$10+Q647*$D$11</f>
        <v>0</v>
      </c>
      <c r="S647" s="108" t="n">
        <f aca="false">SUM(N647:Q647)</f>
        <v>0</v>
      </c>
    </row>
    <row r="648" customFormat="false" ht="15" hidden="false" customHeight="false" outlineLevel="0" collapsed="false">
      <c r="H648" s="108" t="n">
        <v>640</v>
      </c>
      <c r="I648" s="109" t="n">
        <v>-0.0004</v>
      </c>
      <c r="J648" s="109" t="n">
        <v>0.7584</v>
      </c>
      <c r="K648" s="109" t="n">
        <v>0.0076</v>
      </c>
      <c r="L648" s="109" t="n">
        <v>1.2362</v>
      </c>
      <c r="M648" s="109" t="n">
        <v>0.3621</v>
      </c>
      <c r="N648" s="108" t="n">
        <f aca="false">IF(SQRT($B$5)*$I648+SQRT(1-$B$5)*J648&lt;$C$8,1,0)</f>
        <v>0</v>
      </c>
      <c r="O648" s="108" t="n">
        <f aca="false">IF(SQRT($B$5)*$I648+SQRT(1-$B$5)*K648&lt;$C$9,1,0)</f>
        <v>0</v>
      </c>
      <c r="P648" s="108" t="n">
        <f aca="false">IF(SQRT($B$5)*$I648+SQRT(1-$B$5)*L648&lt;$C$10,1,0)</f>
        <v>0</v>
      </c>
      <c r="Q648" s="108" t="n">
        <f aca="false">IF(SQRT($B$5)*$I648+SQRT(1-$B$5)*M648&lt;$C$11,1,0)</f>
        <v>0</v>
      </c>
      <c r="R648" s="110" t="n">
        <f aca="false">N648*$D$8+O648*$D$9+P648*$D$10+Q648*$D$11</f>
        <v>0</v>
      </c>
      <c r="S648" s="108" t="n">
        <f aca="false">SUM(N648:Q648)</f>
        <v>0</v>
      </c>
    </row>
    <row r="649" customFormat="false" ht="15" hidden="false" customHeight="false" outlineLevel="0" collapsed="false">
      <c r="H649" s="108" t="n">
        <v>641</v>
      </c>
      <c r="I649" s="109" t="n">
        <v>-0.0954</v>
      </c>
      <c r="J649" s="109" t="n">
        <v>0.9628</v>
      </c>
      <c r="K649" s="109" t="n">
        <v>-1.1422</v>
      </c>
      <c r="L649" s="109" t="n">
        <v>-0.0673</v>
      </c>
      <c r="M649" s="109" t="n">
        <v>0.0978</v>
      </c>
      <c r="N649" s="108" t="n">
        <f aca="false">IF(SQRT($B$5)*$I649+SQRT(1-$B$5)*J649&lt;$C$8,1,0)</f>
        <v>0</v>
      </c>
      <c r="O649" s="108" t="n">
        <f aca="false">IF(SQRT($B$5)*$I649+SQRT(1-$B$5)*K649&lt;$C$9,1,0)</f>
        <v>0</v>
      </c>
      <c r="P649" s="108" t="n">
        <f aca="false">IF(SQRT($B$5)*$I649+SQRT(1-$B$5)*L649&lt;$C$10,1,0)</f>
        <v>0</v>
      </c>
      <c r="Q649" s="108" t="n">
        <f aca="false">IF(SQRT($B$5)*$I649+SQRT(1-$B$5)*M649&lt;$C$11,1,0)</f>
        <v>0</v>
      </c>
      <c r="R649" s="110" t="n">
        <f aca="false">N649*$D$8+O649*$D$9+P649*$D$10+Q649*$D$11</f>
        <v>0</v>
      </c>
      <c r="S649" s="108" t="n">
        <f aca="false">SUM(N649:Q649)</f>
        <v>0</v>
      </c>
    </row>
    <row r="650" customFormat="false" ht="15" hidden="false" customHeight="false" outlineLevel="0" collapsed="false">
      <c r="H650" s="108" t="n">
        <v>642</v>
      </c>
      <c r="I650" s="109" t="n">
        <v>-0.3301</v>
      </c>
      <c r="J650" s="109" t="n">
        <v>0.3041</v>
      </c>
      <c r="K650" s="109" t="n">
        <v>-0.4222</v>
      </c>
      <c r="L650" s="109" t="n">
        <v>-1.6821</v>
      </c>
      <c r="M650" s="109" t="n">
        <v>1.9217</v>
      </c>
      <c r="N650" s="108" t="n">
        <f aca="false">IF(SQRT($B$5)*$I650+SQRT(1-$B$5)*J650&lt;$C$8,1,0)</f>
        <v>0</v>
      </c>
      <c r="O650" s="108" t="n">
        <f aca="false">IF(SQRT($B$5)*$I650+SQRT(1-$B$5)*K650&lt;$C$9,1,0)</f>
        <v>0</v>
      </c>
      <c r="P650" s="108" t="n">
        <f aca="false">IF(SQRT($B$5)*$I650+SQRT(1-$B$5)*L650&lt;$C$10,1,0)</f>
        <v>0</v>
      </c>
      <c r="Q650" s="108" t="n">
        <f aca="false">IF(SQRT($B$5)*$I650+SQRT(1-$B$5)*M650&lt;$C$11,1,0)</f>
        <v>0</v>
      </c>
      <c r="R650" s="110" t="n">
        <f aca="false">N650*$D$8+O650*$D$9+P650*$D$10+Q650*$D$11</f>
        <v>0</v>
      </c>
      <c r="S650" s="108" t="n">
        <f aca="false">SUM(N650:Q650)</f>
        <v>0</v>
      </c>
    </row>
    <row r="651" customFormat="false" ht="15" hidden="false" customHeight="false" outlineLevel="0" collapsed="false">
      <c r="H651" s="108" t="n">
        <v>643</v>
      </c>
      <c r="I651" s="109" t="n">
        <v>-0.0395</v>
      </c>
      <c r="J651" s="109" t="n">
        <v>-0.2946</v>
      </c>
      <c r="K651" s="109" t="n">
        <v>-1.4361</v>
      </c>
      <c r="L651" s="109" t="n">
        <v>0.0159</v>
      </c>
      <c r="M651" s="109" t="n">
        <v>-0.2174</v>
      </c>
      <c r="N651" s="108" t="n">
        <f aca="false">IF(SQRT($B$5)*$I651+SQRT(1-$B$5)*J651&lt;$C$8,1,0)</f>
        <v>0</v>
      </c>
      <c r="O651" s="108" t="n">
        <f aca="false">IF(SQRT($B$5)*$I651+SQRT(1-$B$5)*K651&lt;$C$9,1,0)</f>
        <v>0</v>
      </c>
      <c r="P651" s="108" t="n">
        <f aca="false">IF(SQRT($B$5)*$I651+SQRT(1-$B$5)*L651&lt;$C$10,1,0)</f>
        <v>0</v>
      </c>
      <c r="Q651" s="108" t="n">
        <f aca="false">IF(SQRT($B$5)*$I651+SQRT(1-$B$5)*M651&lt;$C$11,1,0)</f>
        <v>0</v>
      </c>
      <c r="R651" s="110" t="n">
        <f aca="false">N651*$D$8+O651*$D$9+P651*$D$10+Q651*$D$11</f>
        <v>0</v>
      </c>
      <c r="S651" s="108" t="n">
        <f aca="false">SUM(N651:Q651)</f>
        <v>0</v>
      </c>
    </row>
    <row r="652" customFormat="false" ht="15" hidden="false" customHeight="false" outlineLevel="0" collapsed="false">
      <c r="H652" s="108" t="n">
        <v>644</v>
      </c>
      <c r="I652" s="109" t="n">
        <v>-1.4335</v>
      </c>
      <c r="J652" s="109" t="n">
        <v>1.1466</v>
      </c>
      <c r="K652" s="109" t="n">
        <v>0.9228</v>
      </c>
      <c r="L652" s="109" t="n">
        <v>-1.8369</v>
      </c>
      <c r="M652" s="109" t="n">
        <v>0.7645</v>
      </c>
      <c r="N652" s="108" t="n">
        <f aca="false">IF(SQRT($B$5)*$I652+SQRT(1-$B$5)*J652&lt;$C$8,1,0)</f>
        <v>0</v>
      </c>
      <c r="O652" s="108" t="n">
        <f aca="false">IF(SQRT($B$5)*$I652+SQRT(1-$B$5)*K652&lt;$C$9,1,0)</f>
        <v>0</v>
      </c>
      <c r="P652" s="108" t="n">
        <f aca="false">IF(SQRT($B$5)*$I652+SQRT(1-$B$5)*L652&lt;$C$10,1,0)</f>
        <v>1</v>
      </c>
      <c r="Q652" s="108" t="n">
        <f aca="false">IF(SQRT($B$5)*$I652+SQRT(1-$B$5)*M652&lt;$C$11,1,0)</f>
        <v>0</v>
      </c>
      <c r="R652" s="110" t="n">
        <f aca="false">N652*$D$8+O652*$D$9+P652*$D$10+Q652*$D$11</f>
        <v>14</v>
      </c>
      <c r="S652" s="108" t="n">
        <f aca="false">SUM(N652:Q652)</f>
        <v>1</v>
      </c>
    </row>
    <row r="653" customFormat="false" ht="15" hidden="false" customHeight="false" outlineLevel="0" collapsed="false">
      <c r="H653" s="108" t="n">
        <v>645</v>
      </c>
      <c r="I653" s="109" t="n">
        <v>-0.755</v>
      </c>
      <c r="J653" s="109" t="n">
        <v>0.7733</v>
      </c>
      <c r="K653" s="109" t="n">
        <v>0.5208</v>
      </c>
      <c r="L653" s="109" t="n">
        <v>1.0231</v>
      </c>
      <c r="M653" s="109" t="n">
        <v>0.5673</v>
      </c>
      <c r="N653" s="108" t="n">
        <f aca="false">IF(SQRT($B$5)*$I653+SQRT(1-$B$5)*J653&lt;$C$8,1,0)</f>
        <v>0</v>
      </c>
      <c r="O653" s="108" t="n">
        <f aca="false">IF(SQRT($B$5)*$I653+SQRT(1-$B$5)*K653&lt;$C$9,1,0)</f>
        <v>0</v>
      </c>
      <c r="P653" s="108" t="n">
        <f aca="false">IF(SQRT($B$5)*$I653+SQRT(1-$B$5)*L653&lt;$C$10,1,0)</f>
        <v>0</v>
      </c>
      <c r="Q653" s="108" t="n">
        <f aca="false">IF(SQRT($B$5)*$I653+SQRT(1-$B$5)*M653&lt;$C$11,1,0)</f>
        <v>0</v>
      </c>
      <c r="R653" s="110" t="n">
        <f aca="false">N653*$D$8+O653*$D$9+P653*$D$10+Q653*$D$11</f>
        <v>0</v>
      </c>
      <c r="S653" s="108" t="n">
        <f aca="false">SUM(N653:Q653)</f>
        <v>0</v>
      </c>
    </row>
    <row r="654" customFormat="false" ht="15" hidden="false" customHeight="false" outlineLevel="0" collapsed="false">
      <c r="H654" s="108" t="n">
        <v>646</v>
      </c>
      <c r="I654" s="109" t="n">
        <v>1.4829</v>
      </c>
      <c r="J654" s="109" t="n">
        <v>-0.3108</v>
      </c>
      <c r="K654" s="109" t="n">
        <v>-0.3151</v>
      </c>
      <c r="L654" s="109" t="n">
        <v>-0.2977</v>
      </c>
      <c r="M654" s="109" t="n">
        <v>-0.4105</v>
      </c>
      <c r="N654" s="108" t="n">
        <f aca="false">IF(SQRT($B$5)*$I654+SQRT(1-$B$5)*J654&lt;$C$8,1,0)</f>
        <v>0</v>
      </c>
      <c r="O654" s="108" t="n">
        <f aca="false">IF(SQRT($B$5)*$I654+SQRT(1-$B$5)*K654&lt;$C$9,1,0)</f>
        <v>0</v>
      </c>
      <c r="P654" s="108" t="n">
        <f aca="false">IF(SQRT($B$5)*$I654+SQRT(1-$B$5)*L654&lt;$C$10,1,0)</f>
        <v>0</v>
      </c>
      <c r="Q654" s="108" t="n">
        <f aca="false">IF(SQRT($B$5)*$I654+SQRT(1-$B$5)*M654&lt;$C$11,1,0)</f>
        <v>0</v>
      </c>
      <c r="R654" s="110" t="n">
        <f aca="false">N654*$D$8+O654*$D$9+P654*$D$10+Q654*$D$11</f>
        <v>0</v>
      </c>
      <c r="S654" s="108" t="n">
        <f aca="false">SUM(N654:Q654)</f>
        <v>0</v>
      </c>
    </row>
    <row r="655" customFormat="false" ht="15" hidden="false" customHeight="false" outlineLevel="0" collapsed="false">
      <c r="H655" s="108" t="n">
        <v>647</v>
      </c>
      <c r="I655" s="109" t="n">
        <v>2.1848</v>
      </c>
      <c r="J655" s="109" t="n">
        <v>0.2022</v>
      </c>
      <c r="K655" s="109" t="n">
        <v>1.3065</v>
      </c>
      <c r="L655" s="109" t="n">
        <v>0.2909</v>
      </c>
      <c r="M655" s="109" t="n">
        <v>-0.044</v>
      </c>
      <c r="N655" s="108" t="n">
        <f aca="false">IF(SQRT($B$5)*$I655+SQRT(1-$B$5)*J655&lt;$C$8,1,0)</f>
        <v>0</v>
      </c>
      <c r="O655" s="108" t="n">
        <f aca="false">IF(SQRT($B$5)*$I655+SQRT(1-$B$5)*K655&lt;$C$9,1,0)</f>
        <v>0</v>
      </c>
      <c r="P655" s="108" t="n">
        <f aca="false">IF(SQRT($B$5)*$I655+SQRT(1-$B$5)*L655&lt;$C$10,1,0)</f>
        <v>0</v>
      </c>
      <c r="Q655" s="108" t="n">
        <f aca="false">IF(SQRT($B$5)*$I655+SQRT(1-$B$5)*M655&lt;$C$11,1,0)</f>
        <v>0</v>
      </c>
      <c r="R655" s="110" t="n">
        <f aca="false">N655*$D$8+O655*$D$9+P655*$D$10+Q655*$D$11</f>
        <v>0</v>
      </c>
      <c r="S655" s="108" t="n">
        <f aca="false">SUM(N655:Q655)</f>
        <v>0</v>
      </c>
    </row>
    <row r="656" customFormat="false" ht="15" hidden="false" customHeight="false" outlineLevel="0" collapsed="false">
      <c r="H656" s="108" t="n">
        <v>648</v>
      </c>
      <c r="I656" s="109" t="n">
        <v>0.9759</v>
      </c>
      <c r="J656" s="109" t="n">
        <v>-0.5972</v>
      </c>
      <c r="K656" s="109" t="n">
        <v>0.7211</v>
      </c>
      <c r="L656" s="109" t="n">
        <v>1.3271</v>
      </c>
      <c r="M656" s="109" t="n">
        <v>0.1581</v>
      </c>
      <c r="N656" s="108" t="n">
        <f aca="false">IF(SQRT($B$5)*$I656+SQRT(1-$B$5)*J656&lt;$C$8,1,0)</f>
        <v>0</v>
      </c>
      <c r="O656" s="108" t="n">
        <f aca="false">IF(SQRT($B$5)*$I656+SQRT(1-$B$5)*K656&lt;$C$9,1,0)</f>
        <v>0</v>
      </c>
      <c r="P656" s="108" t="n">
        <f aca="false">IF(SQRT($B$5)*$I656+SQRT(1-$B$5)*L656&lt;$C$10,1,0)</f>
        <v>0</v>
      </c>
      <c r="Q656" s="108" t="n">
        <f aca="false">IF(SQRT($B$5)*$I656+SQRT(1-$B$5)*M656&lt;$C$11,1,0)</f>
        <v>0</v>
      </c>
      <c r="R656" s="110" t="n">
        <f aca="false">N656*$D$8+O656*$D$9+P656*$D$10+Q656*$D$11</f>
        <v>0</v>
      </c>
      <c r="S656" s="108" t="n">
        <f aca="false">SUM(N656:Q656)</f>
        <v>0</v>
      </c>
    </row>
    <row r="657" customFormat="false" ht="15" hidden="false" customHeight="false" outlineLevel="0" collapsed="false">
      <c r="H657" s="108" t="n">
        <v>649</v>
      </c>
      <c r="I657" s="109" t="n">
        <v>0.2171</v>
      </c>
      <c r="J657" s="109" t="n">
        <v>-0.337</v>
      </c>
      <c r="K657" s="109" t="n">
        <v>0.7488</v>
      </c>
      <c r="L657" s="109" t="n">
        <v>0.9972</v>
      </c>
      <c r="M657" s="109" t="n">
        <v>1.1235</v>
      </c>
      <c r="N657" s="108" t="n">
        <f aca="false">IF(SQRT($B$5)*$I657+SQRT(1-$B$5)*J657&lt;$C$8,1,0)</f>
        <v>0</v>
      </c>
      <c r="O657" s="108" t="n">
        <f aca="false">IF(SQRT($B$5)*$I657+SQRT(1-$B$5)*K657&lt;$C$9,1,0)</f>
        <v>0</v>
      </c>
      <c r="P657" s="108" t="n">
        <f aca="false">IF(SQRT($B$5)*$I657+SQRT(1-$B$5)*L657&lt;$C$10,1,0)</f>
        <v>0</v>
      </c>
      <c r="Q657" s="108" t="n">
        <f aca="false">IF(SQRT($B$5)*$I657+SQRT(1-$B$5)*M657&lt;$C$11,1,0)</f>
        <v>0</v>
      </c>
      <c r="R657" s="110" t="n">
        <f aca="false">N657*$D$8+O657*$D$9+P657*$D$10+Q657*$D$11</f>
        <v>0</v>
      </c>
      <c r="S657" s="108" t="n">
        <f aca="false">SUM(N657:Q657)</f>
        <v>0</v>
      </c>
    </row>
    <row r="658" customFormat="false" ht="15" hidden="false" customHeight="false" outlineLevel="0" collapsed="false">
      <c r="H658" s="108" t="n">
        <v>650</v>
      </c>
      <c r="I658" s="109" t="n">
        <v>-0.3377</v>
      </c>
      <c r="J658" s="109" t="n">
        <v>0.0823</v>
      </c>
      <c r="K658" s="109" t="n">
        <v>-0.7798</v>
      </c>
      <c r="L658" s="109" t="n">
        <v>0.4405</v>
      </c>
      <c r="M658" s="109" t="n">
        <v>0.7477</v>
      </c>
      <c r="N658" s="108" t="n">
        <f aca="false">IF(SQRT($B$5)*$I658+SQRT(1-$B$5)*J658&lt;$C$8,1,0)</f>
        <v>0</v>
      </c>
      <c r="O658" s="108" t="n">
        <f aca="false">IF(SQRT($B$5)*$I658+SQRT(1-$B$5)*K658&lt;$C$9,1,0)</f>
        <v>0</v>
      </c>
      <c r="P658" s="108" t="n">
        <f aca="false">IF(SQRT($B$5)*$I658+SQRT(1-$B$5)*L658&lt;$C$10,1,0)</f>
        <v>0</v>
      </c>
      <c r="Q658" s="108" t="n">
        <f aca="false">IF(SQRT($B$5)*$I658+SQRT(1-$B$5)*M658&lt;$C$11,1,0)</f>
        <v>0</v>
      </c>
      <c r="R658" s="110" t="n">
        <f aca="false">N658*$D$8+O658*$D$9+P658*$D$10+Q658*$D$11</f>
        <v>0</v>
      </c>
      <c r="S658" s="108" t="n">
        <f aca="false">SUM(N658:Q658)</f>
        <v>0</v>
      </c>
    </row>
    <row r="659" customFormat="false" ht="15" hidden="false" customHeight="false" outlineLevel="0" collapsed="false">
      <c r="H659" s="108" t="n">
        <v>651</v>
      </c>
      <c r="I659" s="109" t="n">
        <v>0.1792</v>
      </c>
      <c r="J659" s="109" t="n">
        <v>-0.044</v>
      </c>
      <c r="K659" s="109" t="n">
        <v>0.4347</v>
      </c>
      <c r="L659" s="109" t="n">
        <v>0.3149</v>
      </c>
      <c r="M659" s="109" t="n">
        <v>0.493</v>
      </c>
      <c r="N659" s="108" t="n">
        <f aca="false">IF(SQRT($B$5)*$I659+SQRT(1-$B$5)*J659&lt;$C$8,1,0)</f>
        <v>0</v>
      </c>
      <c r="O659" s="108" t="n">
        <f aca="false">IF(SQRT($B$5)*$I659+SQRT(1-$B$5)*K659&lt;$C$9,1,0)</f>
        <v>0</v>
      </c>
      <c r="P659" s="108" t="n">
        <f aca="false">IF(SQRT($B$5)*$I659+SQRT(1-$B$5)*L659&lt;$C$10,1,0)</f>
        <v>0</v>
      </c>
      <c r="Q659" s="108" t="n">
        <f aca="false">IF(SQRT($B$5)*$I659+SQRT(1-$B$5)*M659&lt;$C$11,1,0)</f>
        <v>0</v>
      </c>
      <c r="R659" s="110" t="n">
        <f aca="false">N659*$D$8+O659*$D$9+P659*$D$10+Q659*$D$11</f>
        <v>0</v>
      </c>
      <c r="S659" s="108" t="n">
        <f aca="false">SUM(N659:Q659)</f>
        <v>0</v>
      </c>
    </row>
    <row r="660" customFormat="false" ht="15" hidden="false" customHeight="false" outlineLevel="0" collapsed="false">
      <c r="H660" s="108" t="n">
        <v>652</v>
      </c>
      <c r="I660" s="109" t="n">
        <v>-0.6697</v>
      </c>
      <c r="J660" s="109" t="n">
        <v>-0.8022</v>
      </c>
      <c r="K660" s="109" t="n">
        <v>-0.4648</v>
      </c>
      <c r="L660" s="109" t="n">
        <v>-0.8732</v>
      </c>
      <c r="M660" s="109" t="n">
        <v>0.3144</v>
      </c>
      <c r="N660" s="108" t="n">
        <f aca="false">IF(SQRT($B$5)*$I660+SQRT(1-$B$5)*J660&lt;$C$8,1,0)</f>
        <v>0</v>
      </c>
      <c r="O660" s="108" t="n">
        <f aca="false">IF(SQRT($B$5)*$I660+SQRT(1-$B$5)*K660&lt;$C$9,1,0)</f>
        <v>0</v>
      </c>
      <c r="P660" s="108" t="n">
        <f aca="false">IF(SQRT($B$5)*$I660+SQRT(1-$B$5)*L660&lt;$C$10,1,0)</f>
        <v>0</v>
      </c>
      <c r="Q660" s="108" t="n">
        <f aca="false">IF(SQRT($B$5)*$I660+SQRT(1-$B$5)*M660&lt;$C$11,1,0)</f>
        <v>0</v>
      </c>
      <c r="R660" s="110" t="n">
        <f aca="false">N660*$D$8+O660*$D$9+P660*$D$10+Q660*$D$11</f>
        <v>0</v>
      </c>
      <c r="S660" s="108" t="n">
        <f aca="false">SUM(N660:Q660)</f>
        <v>0</v>
      </c>
    </row>
    <row r="661" customFormat="false" ht="15" hidden="false" customHeight="false" outlineLevel="0" collapsed="false">
      <c r="H661" s="108" t="n">
        <v>653</v>
      </c>
      <c r="I661" s="109" t="n">
        <v>1.9869</v>
      </c>
      <c r="J661" s="109" t="n">
        <v>0.1006</v>
      </c>
      <c r="K661" s="109" t="n">
        <v>-1.6047</v>
      </c>
      <c r="L661" s="109" t="n">
        <v>-0.7843</v>
      </c>
      <c r="M661" s="109" t="n">
        <v>-0.9774</v>
      </c>
      <c r="N661" s="108" t="n">
        <f aca="false">IF(SQRT($B$5)*$I661+SQRT(1-$B$5)*J661&lt;$C$8,1,0)</f>
        <v>0</v>
      </c>
      <c r="O661" s="108" t="n">
        <f aca="false">IF(SQRT($B$5)*$I661+SQRT(1-$B$5)*K661&lt;$C$9,1,0)</f>
        <v>0</v>
      </c>
      <c r="P661" s="108" t="n">
        <f aca="false">IF(SQRT($B$5)*$I661+SQRT(1-$B$5)*L661&lt;$C$10,1,0)</f>
        <v>0</v>
      </c>
      <c r="Q661" s="108" t="n">
        <f aca="false">IF(SQRT($B$5)*$I661+SQRT(1-$B$5)*M661&lt;$C$11,1,0)</f>
        <v>0</v>
      </c>
      <c r="R661" s="110" t="n">
        <f aca="false">N661*$D$8+O661*$D$9+P661*$D$10+Q661*$D$11</f>
        <v>0</v>
      </c>
      <c r="S661" s="108" t="n">
        <f aca="false">SUM(N661:Q661)</f>
        <v>0</v>
      </c>
    </row>
    <row r="662" customFormat="false" ht="15" hidden="false" customHeight="false" outlineLevel="0" collapsed="false">
      <c r="H662" s="108" t="n">
        <v>654</v>
      </c>
      <c r="I662" s="109" t="n">
        <v>0.4879</v>
      </c>
      <c r="J662" s="109" t="n">
        <v>0.2175</v>
      </c>
      <c r="K662" s="109" t="n">
        <v>1.7411</v>
      </c>
      <c r="L662" s="109" t="n">
        <v>0.099</v>
      </c>
      <c r="M662" s="109" t="n">
        <v>-0.1471</v>
      </c>
      <c r="N662" s="108" t="n">
        <f aca="false">IF(SQRT($B$5)*$I662+SQRT(1-$B$5)*J662&lt;$C$8,1,0)</f>
        <v>0</v>
      </c>
      <c r="O662" s="108" t="n">
        <f aca="false">IF(SQRT($B$5)*$I662+SQRT(1-$B$5)*K662&lt;$C$9,1,0)</f>
        <v>0</v>
      </c>
      <c r="P662" s="108" t="n">
        <f aca="false">IF(SQRT($B$5)*$I662+SQRT(1-$B$5)*L662&lt;$C$10,1,0)</f>
        <v>0</v>
      </c>
      <c r="Q662" s="108" t="n">
        <f aca="false">IF(SQRT($B$5)*$I662+SQRT(1-$B$5)*M662&lt;$C$11,1,0)</f>
        <v>0</v>
      </c>
      <c r="R662" s="110" t="n">
        <f aca="false">N662*$D$8+O662*$D$9+P662*$D$10+Q662*$D$11</f>
        <v>0</v>
      </c>
      <c r="S662" s="108" t="n">
        <f aca="false">SUM(N662:Q662)</f>
        <v>0</v>
      </c>
    </row>
    <row r="663" customFormat="false" ht="15" hidden="false" customHeight="false" outlineLevel="0" collapsed="false">
      <c r="H663" s="108" t="n">
        <v>655</v>
      </c>
      <c r="I663" s="109" t="n">
        <v>1.2358</v>
      </c>
      <c r="J663" s="109" t="n">
        <v>-0.9419</v>
      </c>
      <c r="K663" s="109" t="n">
        <v>-0.0258</v>
      </c>
      <c r="L663" s="109" t="n">
        <v>1.1267</v>
      </c>
      <c r="M663" s="109" t="n">
        <v>0.2411</v>
      </c>
      <c r="N663" s="108" t="n">
        <f aca="false">IF(SQRT($B$5)*$I663+SQRT(1-$B$5)*J663&lt;$C$8,1,0)</f>
        <v>0</v>
      </c>
      <c r="O663" s="108" t="n">
        <f aca="false">IF(SQRT($B$5)*$I663+SQRT(1-$B$5)*K663&lt;$C$9,1,0)</f>
        <v>0</v>
      </c>
      <c r="P663" s="108" t="n">
        <f aca="false">IF(SQRT($B$5)*$I663+SQRT(1-$B$5)*L663&lt;$C$10,1,0)</f>
        <v>0</v>
      </c>
      <c r="Q663" s="108" t="n">
        <f aca="false">IF(SQRT($B$5)*$I663+SQRT(1-$B$5)*M663&lt;$C$11,1,0)</f>
        <v>0</v>
      </c>
      <c r="R663" s="110" t="n">
        <f aca="false">N663*$D$8+O663*$D$9+P663*$D$10+Q663*$D$11</f>
        <v>0</v>
      </c>
      <c r="S663" s="108" t="n">
        <f aca="false">SUM(N663:Q663)</f>
        <v>0</v>
      </c>
    </row>
    <row r="664" customFormat="false" ht="15" hidden="false" customHeight="false" outlineLevel="0" collapsed="false">
      <c r="H664" s="108" t="n">
        <v>656</v>
      </c>
      <c r="I664" s="109" t="n">
        <v>0.4149</v>
      </c>
      <c r="J664" s="109" t="n">
        <v>-0.9127</v>
      </c>
      <c r="K664" s="109" t="n">
        <v>-1.5249</v>
      </c>
      <c r="L664" s="109" t="n">
        <v>-0.3022</v>
      </c>
      <c r="M664" s="109" t="n">
        <v>0.9811</v>
      </c>
      <c r="N664" s="108" t="n">
        <f aca="false">IF(SQRT($B$5)*$I664+SQRT(1-$B$5)*J664&lt;$C$8,1,0)</f>
        <v>0</v>
      </c>
      <c r="O664" s="108" t="n">
        <f aca="false">IF(SQRT($B$5)*$I664+SQRT(1-$B$5)*K664&lt;$C$9,1,0)</f>
        <v>0</v>
      </c>
      <c r="P664" s="108" t="n">
        <f aca="false">IF(SQRT($B$5)*$I664+SQRT(1-$B$5)*L664&lt;$C$10,1,0)</f>
        <v>0</v>
      </c>
      <c r="Q664" s="108" t="n">
        <f aca="false">IF(SQRT($B$5)*$I664+SQRT(1-$B$5)*M664&lt;$C$11,1,0)</f>
        <v>0</v>
      </c>
      <c r="R664" s="110" t="n">
        <f aca="false">N664*$D$8+O664*$D$9+P664*$D$10+Q664*$D$11</f>
        <v>0</v>
      </c>
      <c r="S664" s="108" t="n">
        <f aca="false">SUM(N664:Q664)</f>
        <v>0</v>
      </c>
    </row>
    <row r="665" customFormat="false" ht="15" hidden="false" customHeight="false" outlineLevel="0" collapsed="false">
      <c r="H665" s="108" t="n">
        <v>657</v>
      </c>
      <c r="I665" s="109" t="n">
        <v>-0.5492</v>
      </c>
      <c r="J665" s="109" t="n">
        <v>-1.0742</v>
      </c>
      <c r="K665" s="109" t="n">
        <v>-1.54</v>
      </c>
      <c r="L665" s="109" t="n">
        <v>1.8609</v>
      </c>
      <c r="M665" s="109" t="n">
        <v>-1.5578</v>
      </c>
      <c r="N665" s="108" t="n">
        <f aca="false">IF(SQRT($B$5)*$I665+SQRT(1-$B$5)*J665&lt;$C$8,1,0)</f>
        <v>0</v>
      </c>
      <c r="O665" s="108" t="n">
        <f aca="false">IF(SQRT($B$5)*$I665+SQRT(1-$B$5)*K665&lt;$C$9,1,0)</f>
        <v>0</v>
      </c>
      <c r="P665" s="108" t="n">
        <f aca="false">IF(SQRT($B$5)*$I665+SQRT(1-$B$5)*L665&lt;$C$10,1,0)</f>
        <v>0</v>
      </c>
      <c r="Q665" s="108" t="n">
        <f aca="false">IF(SQRT($B$5)*$I665+SQRT(1-$B$5)*M665&lt;$C$11,1,0)</f>
        <v>0</v>
      </c>
      <c r="R665" s="110" t="n">
        <f aca="false">N665*$D$8+O665*$D$9+P665*$D$10+Q665*$D$11</f>
        <v>0</v>
      </c>
      <c r="S665" s="108" t="n">
        <f aca="false">SUM(N665:Q665)</f>
        <v>0</v>
      </c>
    </row>
    <row r="666" customFormat="false" ht="15" hidden="false" customHeight="false" outlineLevel="0" collapsed="false">
      <c r="H666" s="108" t="n">
        <v>658</v>
      </c>
      <c r="I666" s="109" t="n">
        <v>-0.6197</v>
      </c>
      <c r="J666" s="109" t="n">
        <v>-1.1569</v>
      </c>
      <c r="K666" s="109" t="n">
        <v>0.6645</v>
      </c>
      <c r="L666" s="109" t="n">
        <v>-1.6868</v>
      </c>
      <c r="M666" s="109" t="n">
        <v>-1.4014</v>
      </c>
      <c r="N666" s="108" t="n">
        <f aca="false">IF(SQRT($B$5)*$I666+SQRT(1-$B$5)*J666&lt;$C$8,1,0)</f>
        <v>0</v>
      </c>
      <c r="O666" s="108" t="n">
        <f aca="false">IF(SQRT($B$5)*$I666+SQRT(1-$B$5)*K666&lt;$C$9,1,0)</f>
        <v>0</v>
      </c>
      <c r="P666" s="108" t="n">
        <f aca="false">IF(SQRT($B$5)*$I666+SQRT(1-$B$5)*L666&lt;$C$10,1,0)</f>
        <v>1</v>
      </c>
      <c r="Q666" s="108" t="n">
        <f aca="false">IF(SQRT($B$5)*$I666+SQRT(1-$B$5)*M666&lt;$C$11,1,0)</f>
        <v>0</v>
      </c>
      <c r="R666" s="110" t="n">
        <f aca="false">N666*$D$8+O666*$D$9+P666*$D$10+Q666*$D$11</f>
        <v>14</v>
      </c>
      <c r="S666" s="108" t="n">
        <f aca="false">SUM(N666:Q666)</f>
        <v>1</v>
      </c>
    </row>
    <row r="667" customFormat="false" ht="15" hidden="false" customHeight="false" outlineLevel="0" collapsed="false">
      <c r="H667" s="108" t="n">
        <v>659</v>
      </c>
      <c r="I667" s="109" t="n">
        <v>0.1931</v>
      </c>
      <c r="J667" s="109" t="n">
        <v>-1.6058</v>
      </c>
      <c r="K667" s="109" t="n">
        <v>0.5066</v>
      </c>
      <c r="L667" s="109" t="n">
        <v>1.1662</v>
      </c>
      <c r="M667" s="109" t="n">
        <v>0.1073</v>
      </c>
      <c r="N667" s="108" t="n">
        <f aca="false">IF(SQRT($B$5)*$I667+SQRT(1-$B$5)*J667&lt;$C$8,1,0)</f>
        <v>0</v>
      </c>
      <c r="O667" s="108" t="n">
        <f aca="false">IF(SQRT($B$5)*$I667+SQRT(1-$B$5)*K667&lt;$C$9,1,0)</f>
        <v>0</v>
      </c>
      <c r="P667" s="108" t="n">
        <f aca="false">IF(SQRT($B$5)*$I667+SQRT(1-$B$5)*L667&lt;$C$10,1,0)</f>
        <v>0</v>
      </c>
      <c r="Q667" s="108" t="n">
        <f aca="false">IF(SQRT($B$5)*$I667+SQRT(1-$B$5)*M667&lt;$C$11,1,0)</f>
        <v>0</v>
      </c>
      <c r="R667" s="110" t="n">
        <f aca="false">N667*$D$8+O667*$D$9+P667*$D$10+Q667*$D$11</f>
        <v>0</v>
      </c>
      <c r="S667" s="108" t="n">
        <f aca="false">SUM(N667:Q667)</f>
        <v>0</v>
      </c>
    </row>
    <row r="668" customFormat="false" ht="15" hidden="false" customHeight="false" outlineLevel="0" collapsed="false">
      <c r="H668" s="108" t="n">
        <v>660</v>
      </c>
      <c r="I668" s="109" t="n">
        <v>-2.5208</v>
      </c>
      <c r="J668" s="109" t="n">
        <v>-0.647</v>
      </c>
      <c r="K668" s="109" t="n">
        <v>-0.2534</v>
      </c>
      <c r="L668" s="109" t="n">
        <v>1.329</v>
      </c>
      <c r="M668" s="109" t="n">
        <v>1.5141</v>
      </c>
      <c r="N668" s="108" t="n">
        <f aca="false">IF(SQRT($B$5)*$I668+SQRT(1-$B$5)*J668&lt;$C$8,1,0)</f>
        <v>0</v>
      </c>
      <c r="O668" s="108" t="n">
        <f aca="false">IF(SQRT($B$5)*$I668+SQRT(1-$B$5)*K668&lt;$C$9,1,0)</f>
        <v>0</v>
      </c>
      <c r="P668" s="108" t="n">
        <f aca="false">IF(SQRT($B$5)*$I668+SQRT(1-$B$5)*L668&lt;$C$10,1,0)</f>
        <v>0</v>
      </c>
      <c r="Q668" s="108" t="n">
        <f aca="false">IF(SQRT($B$5)*$I668+SQRT(1-$B$5)*M668&lt;$C$11,1,0)</f>
        <v>0</v>
      </c>
      <c r="R668" s="110" t="n">
        <f aca="false">N668*$D$8+O668*$D$9+P668*$D$10+Q668*$D$11</f>
        <v>0</v>
      </c>
      <c r="S668" s="108" t="n">
        <f aca="false">SUM(N668:Q668)</f>
        <v>0</v>
      </c>
    </row>
    <row r="669" customFormat="false" ht="15" hidden="false" customHeight="false" outlineLevel="0" collapsed="false">
      <c r="H669" s="108" t="n">
        <v>661</v>
      </c>
      <c r="I669" s="109" t="n">
        <v>1.0074</v>
      </c>
      <c r="J669" s="109" t="n">
        <v>0.0585</v>
      </c>
      <c r="K669" s="109" t="n">
        <v>-0.229</v>
      </c>
      <c r="L669" s="109" t="n">
        <v>-0.0931</v>
      </c>
      <c r="M669" s="109" t="n">
        <v>-0.6182</v>
      </c>
      <c r="N669" s="108" t="n">
        <f aca="false">IF(SQRT($B$5)*$I669+SQRT(1-$B$5)*J669&lt;$C$8,1,0)</f>
        <v>0</v>
      </c>
      <c r="O669" s="108" t="n">
        <f aca="false">IF(SQRT($B$5)*$I669+SQRT(1-$B$5)*K669&lt;$C$9,1,0)</f>
        <v>0</v>
      </c>
      <c r="P669" s="108" t="n">
        <f aca="false">IF(SQRT($B$5)*$I669+SQRT(1-$B$5)*L669&lt;$C$10,1,0)</f>
        <v>0</v>
      </c>
      <c r="Q669" s="108" t="n">
        <f aca="false">IF(SQRT($B$5)*$I669+SQRT(1-$B$5)*M669&lt;$C$11,1,0)</f>
        <v>0</v>
      </c>
      <c r="R669" s="110" t="n">
        <f aca="false">N669*$D$8+O669*$D$9+P669*$D$10+Q669*$D$11</f>
        <v>0</v>
      </c>
      <c r="S669" s="108" t="n">
        <f aca="false">SUM(N669:Q669)</f>
        <v>0</v>
      </c>
    </row>
    <row r="670" customFormat="false" ht="15" hidden="false" customHeight="false" outlineLevel="0" collapsed="false">
      <c r="H670" s="108" t="n">
        <v>662</v>
      </c>
      <c r="I670" s="109" t="n">
        <v>-0.4327</v>
      </c>
      <c r="J670" s="109" t="n">
        <v>-0.5805</v>
      </c>
      <c r="K670" s="109" t="n">
        <v>-0.0184</v>
      </c>
      <c r="L670" s="109" t="n">
        <v>1.2793</v>
      </c>
      <c r="M670" s="109" t="n">
        <v>-1.3334</v>
      </c>
      <c r="N670" s="108" t="n">
        <f aca="false">IF(SQRT($B$5)*$I670+SQRT(1-$B$5)*J670&lt;$C$8,1,0)</f>
        <v>0</v>
      </c>
      <c r="O670" s="108" t="n">
        <f aca="false">IF(SQRT($B$5)*$I670+SQRT(1-$B$5)*K670&lt;$C$9,1,0)</f>
        <v>0</v>
      </c>
      <c r="P670" s="108" t="n">
        <f aca="false">IF(SQRT($B$5)*$I670+SQRT(1-$B$5)*L670&lt;$C$10,1,0)</f>
        <v>0</v>
      </c>
      <c r="Q670" s="108" t="n">
        <f aca="false">IF(SQRT($B$5)*$I670+SQRT(1-$B$5)*M670&lt;$C$11,1,0)</f>
        <v>0</v>
      </c>
      <c r="R670" s="110" t="n">
        <f aca="false">N670*$D$8+O670*$D$9+P670*$D$10+Q670*$D$11</f>
        <v>0</v>
      </c>
      <c r="S670" s="108" t="n">
        <f aca="false">SUM(N670:Q670)</f>
        <v>0</v>
      </c>
    </row>
    <row r="671" customFormat="false" ht="15" hidden="false" customHeight="false" outlineLevel="0" collapsed="false">
      <c r="H671" s="108" t="n">
        <v>663</v>
      </c>
      <c r="I671" s="109" t="n">
        <v>1.8581</v>
      </c>
      <c r="J671" s="109" t="n">
        <v>0.6271</v>
      </c>
      <c r="K671" s="109" t="n">
        <v>0.9072</v>
      </c>
      <c r="L671" s="109" t="n">
        <v>-0.0243</v>
      </c>
      <c r="M671" s="109" t="n">
        <v>-0.0462</v>
      </c>
      <c r="N671" s="108" t="n">
        <f aca="false">IF(SQRT($B$5)*$I671+SQRT(1-$B$5)*J671&lt;$C$8,1,0)</f>
        <v>0</v>
      </c>
      <c r="O671" s="108" t="n">
        <f aca="false">IF(SQRT($B$5)*$I671+SQRT(1-$B$5)*K671&lt;$C$9,1,0)</f>
        <v>0</v>
      </c>
      <c r="P671" s="108" t="n">
        <f aca="false">IF(SQRT($B$5)*$I671+SQRT(1-$B$5)*L671&lt;$C$10,1,0)</f>
        <v>0</v>
      </c>
      <c r="Q671" s="108" t="n">
        <f aca="false">IF(SQRT($B$5)*$I671+SQRT(1-$B$5)*M671&lt;$C$11,1,0)</f>
        <v>0</v>
      </c>
      <c r="R671" s="110" t="n">
        <f aca="false">N671*$D$8+O671*$D$9+P671*$D$10+Q671*$D$11</f>
        <v>0</v>
      </c>
      <c r="S671" s="108" t="n">
        <f aca="false">SUM(N671:Q671)</f>
        <v>0</v>
      </c>
    </row>
    <row r="672" customFormat="false" ht="15" hidden="false" customHeight="false" outlineLevel="0" collapsed="false">
      <c r="H672" s="108" t="n">
        <v>664</v>
      </c>
      <c r="I672" s="109" t="n">
        <v>1.2325</v>
      </c>
      <c r="J672" s="109" t="n">
        <v>-0.3801</v>
      </c>
      <c r="K672" s="109" t="n">
        <v>-0.905</v>
      </c>
      <c r="L672" s="109" t="n">
        <v>-0.046</v>
      </c>
      <c r="M672" s="109" t="n">
        <v>-0.5538</v>
      </c>
      <c r="N672" s="108" t="n">
        <f aca="false">IF(SQRT($B$5)*$I672+SQRT(1-$B$5)*J672&lt;$C$8,1,0)</f>
        <v>0</v>
      </c>
      <c r="O672" s="108" t="n">
        <f aca="false">IF(SQRT($B$5)*$I672+SQRT(1-$B$5)*K672&lt;$C$9,1,0)</f>
        <v>0</v>
      </c>
      <c r="P672" s="108" t="n">
        <f aca="false">IF(SQRT($B$5)*$I672+SQRT(1-$B$5)*L672&lt;$C$10,1,0)</f>
        <v>0</v>
      </c>
      <c r="Q672" s="108" t="n">
        <f aca="false">IF(SQRT($B$5)*$I672+SQRT(1-$B$5)*M672&lt;$C$11,1,0)</f>
        <v>0</v>
      </c>
      <c r="R672" s="110" t="n">
        <f aca="false">N672*$D$8+O672*$D$9+P672*$D$10+Q672*$D$11</f>
        <v>0</v>
      </c>
      <c r="S672" s="108" t="n">
        <f aca="false">SUM(N672:Q672)</f>
        <v>0</v>
      </c>
    </row>
    <row r="673" customFormat="false" ht="15" hidden="false" customHeight="false" outlineLevel="0" collapsed="false">
      <c r="H673" s="108" t="n">
        <v>665</v>
      </c>
      <c r="I673" s="109" t="n">
        <v>1.3588</v>
      </c>
      <c r="J673" s="109" t="n">
        <v>0.1732</v>
      </c>
      <c r="K673" s="109" t="n">
        <v>0.5628</v>
      </c>
      <c r="L673" s="109" t="n">
        <v>0.0924</v>
      </c>
      <c r="M673" s="109" t="n">
        <v>0.0378</v>
      </c>
      <c r="N673" s="108" t="n">
        <f aca="false">IF(SQRT($B$5)*$I673+SQRT(1-$B$5)*J673&lt;$C$8,1,0)</f>
        <v>0</v>
      </c>
      <c r="O673" s="108" t="n">
        <f aca="false">IF(SQRT($B$5)*$I673+SQRT(1-$B$5)*K673&lt;$C$9,1,0)</f>
        <v>0</v>
      </c>
      <c r="P673" s="108" t="n">
        <f aca="false">IF(SQRT($B$5)*$I673+SQRT(1-$B$5)*L673&lt;$C$10,1,0)</f>
        <v>0</v>
      </c>
      <c r="Q673" s="108" t="n">
        <f aca="false">IF(SQRT($B$5)*$I673+SQRT(1-$B$5)*M673&lt;$C$11,1,0)</f>
        <v>0</v>
      </c>
      <c r="R673" s="110" t="n">
        <f aca="false">N673*$D$8+O673*$D$9+P673*$D$10+Q673*$D$11</f>
        <v>0</v>
      </c>
      <c r="S673" s="108" t="n">
        <f aca="false">SUM(N673:Q673)</f>
        <v>0</v>
      </c>
    </row>
    <row r="674" customFormat="false" ht="15" hidden="false" customHeight="false" outlineLevel="0" collapsed="false">
      <c r="H674" s="108" t="n">
        <v>666</v>
      </c>
      <c r="I674" s="109" t="n">
        <v>1.1996</v>
      </c>
      <c r="J674" s="109" t="n">
        <v>0.3667</v>
      </c>
      <c r="K674" s="109" t="n">
        <v>1.5397</v>
      </c>
      <c r="L674" s="109" t="n">
        <v>-1.7582</v>
      </c>
      <c r="M674" s="109" t="n">
        <v>0.5138</v>
      </c>
      <c r="N674" s="108" t="n">
        <f aca="false">IF(SQRT($B$5)*$I674+SQRT(1-$B$5)*J674&lt;$C$8,1,0)</f>
        <v>0</v>
      </c>
      <c r="O674" s="108" t="n">
        <f aca="false">IF(SQRT($B$5)*$I674+SQRT(1-$B$5)*K674&lt;$C$9,1,0)</f>
        <v>0</v>
      </c>
      <c r="P674" s="108" t="n">
        <f aca="false">IF(SQRT($B$5)*$I674+SQRT(1-$B$5)*L674&lt;$C$10,1,0)</f>
        <v>0</v>
      </c>
      <c r="Q674" s="108" t="n">
        <f aca="false">IF(SQRT($B$5)*$I674+SQRT(1-$B$5)*M674&lt;$C$11,1,0)</f>
        <v>0</v>
      </c>
      <c r="R674" s="110" t="n">
        <f aca="false">N674*$D$8+O674*$D$9+P674*$D$10+Q674*$D$11</f>
        <v>0</v>
      </c>
      <c r="S674" s="108" t="n">
        <f aca="false">SUM(N674:Q674)</f>
        <v>0</v>
      </c>
    </row>
    <row r="675" customFormat="false" ht="15" hidden="false" customHeight="false" outlineLevel="0" collapsed="false">
      <c r="H675" s="108" t="n">
        <v>667</v>
      </c>
      <c r="I675" s="109" t="n">
        <v>0.9563</v>
      </c>
      <c r="J675" s="109" t="n">
        <v>0.0151</v>
      </c>
      <c r="K675" s="109" t="n">
        <v>-1.7129</v>
      </c>
      <c r="L675" s="109" t="n">
        <v>0.0464</v>
      </c>
      <c r="M675" s="109" t="n">
        <v>-0.2094</v>
      </c>
      <c r="N675" s="108" t="n">
        <f aca="false">IF(SQRT($B$5)*$I675+SQRT(1-$B$5)*J675&lt;$C$8,1,0)</f>
        <v>0</v>
      </c>
      <c r="O675" s="108" t="n">
        <f aca="false">IF(SQRT($B$5)*$I675+SQRT(1-$B$5)*K675&lt;$C$9,1,0)</f>
        <v>0</v>
      </c>
      <c r="P675" s="108" t="n">
        <f aca="false">IF(SQRT($B$5)*$I675+SQRT(1-$B$5)*L675&lt;$C$10,1,0)</f>
        <v>0</v>
      </c>
      <c r="Q675" s="108" t="n">
        <f aca="false">IF(SQRT($B$5)*$I675+SQRT(1-$B$5)*M675&lt;$C$11,1,0)</f>
        <v>0</v>
      </c>
      <c r="R675" s="110" t="n">
        <f aca="false">N675*$D$8+O675*$D$9+P675*$D$10+Q675*$D$11</f>
        <v>0</v>
      </c>
      <c r="S675" s="108" t="n">
        <f aca="false">SUM(N675:Q675)</f>
        <v>0</v>
      </c>
    </row>
    <row r="676" customFormat="false" ht="15" hidden="false" customHeight="false" outlineLevel="0" collapsed="false">
      <c r="H676" s="108" t="n">
        <v>668</v>
      </c>
      <c r="I676" s="109" t="n">
        <v>1.3682</v>
      </c>
      <c r="J676" s="109" t="n">
        <v>1.2527</v>
      </c>
      <c r="K676" s="109" t="n">
        <v>1.1449</v>
      </c>
      <c r="L676" s="109" t="n">
        <v>0.3444</v>
      </c>
      <c r="M676" s="109" t="n">
        <v>0.4594</v>
      </c>
      <c r="N676" s="108" t="n">
        <f aca="false">IF(SQRT($B$5)*$I676+SQRT(1-$B$5)*J676&lt;$C$8,1,0)</f>
        <v>0</v>
      </c>
      <c r="O676" s="108" t="n">
        <f aca="false">IF(SQRT($B$5)*$I676+SQRT(1-$B$5)*K676&lt;$C$9,1,0)</f>
        <v>0</v>
      </c>
      <c r="P676" s="108" t="n">
        <f aca="false">IF(SQRT($B$5)*$I676+SQRT(1-$B$5)*L676&lt;$C$10,1,0)</f>
        <v>0</v>
      </c>
      <c r="Q676" s="108" t="n">
        <f aca="false">IF(SQRT($B$5)*$I676+SQRT(1-$B$5)*M676&lt;$C$11,1,0)</f>
        <v>0</v>
      </c>
      <c r="R676" s="110" t="n">
        <f aca="false">N676*$D$8+O676*$D$9+P676*$D$10+Q676*$D$11</f>
        <v>0</v>
      </c>
      <c r="S676" s="108" t="n">
        <f aca="false">SUM(N676:Q676)</f>
        <v>0</v>
      </c>
    </row>
    <row r="677" customFormat="false" ht="15" hidden="false" customHeight="false" outlineLevel="0" collapsed="false">
      <c r="H677" s="108" t="n">
        <v>669</v>
      </c>
      <c r="I677" s="109" t="n">
        <v>0.3744</v>
      </c>
      <c r="J677" s="109" t="n">
        <v>1.2205</v>
      </c>
      <c r="K677" s="109" t="n">
        <v>0.207</v>
      </c>
      <c r="L677" s="109" t="n">
        <v>0.8205</v>
      </c>
      <c r="M677" s="109" t="n">
        <v>1.066</v>
      </c>
      <c r="N677" s="108" t="n">
        <f aca="false">IF(SQRT($B$5)*$I677+SQRT(1-$B$5)*J677&lt;$C$8,1,0)</f>
        <v>0</v>
      </c>
      <c r="O677" s="108" t="n">
        <f aca="false">IF(SQRT($B$5)*$I677+SQRT(1-$B$5)*K677&lt;$C$9,1,0)</f>
        <v>0</v>
      </c>
      <c r="P677" s="108" t="n">
        <f aca="false">IF(SQRT($B$5)*$I677+SQRT(1-$B$5)*L677&lt;$C$10,1,0)</f>
        <v>0</v>
      </c>
      <c r="Q677" s="108" t="n">
        <f aca="false">IF(SQRT($B$5)*$I677+SQRT(1-$B$5)*M677&lt;$C$11,1,0)</f>
        <v>0</v>
      </c>
      <c r="R677" s="110" t="n">
        <f aca="false">N677*$D$8+O677*$D$9+P677*$D$10+Q677*$D$11</f>
        <v>0</v>
      </c>
      <c r="S677" s="108" t="n">
        <f aca="false">SUM(N677:Q677)</f>
        <v>0</v>
      </c>
    </row>
    <row r="678" customFormat="false" ht="15" hidden="false" customHeight="false" outlineLevel="0" collapsed="false">
      <c r="H678" s="108" t="n">
        <v>670</v>
      </c>
      <c r="I678" s="109" t="n">
        <v>0.1285</v>
      </c>
      <c r="J678" s="109" t="n">
        <v>0.3895</v>
      </c>
      <c r="K678" s="109" t="n">
        <v>-0.4436</v>
      </c>
      <c r="L678" s="109" t="n">
        <v>-0.8778</v>
      </c>
      <c r="M678" s="109" t="n">
        <v>-0.4086</v>
      </c>
      <c r="N678" s="108" t="n">
        <f aca="false">IF(SQRT($B$5)*$I678+SQRT(1-$B$5)*J678&lt;$C$8,1,0)</f>
        <v>0</v>
      </c>
      <c r="O678" s="108" t="n">
        <f aca="false">IF(SQRT($B$5)*$I678+SQRT(1-$B$5)*K678&lt;$C$9,1,0)</f>
        <v>0</v>
      </c>
      <c r="P678" s="108" t="n">
        <f aca="false">IF(SQRT($B$5)*$I678+SQRT(1-$B$5)*L678&lt;$C$10,1,0)</f>
        <v>0</v>
      </c>
      <c r="Q678" s="108" t="n">
        <f aca="false">IF(SQRT($B$5)*$I678+SQRT(1-$B$5)*M678&lt;$C$11,1,0)</f>
        <v>0</v>
      </c>
      <c r="R678" s="110" t="n">
        <f aca="false">N678*$D$8+O678*$D$9+P678*$D$10+Q678*$D$11</f>
        <v>0</v>
      </c>
      <c r="S678" s="108" t="n">
        <f aca="false">SUM(N678:Q678)</f>
        <v>0</v>
      </c>
    </row>
    <row r="679" customFormat="false" ht="15" hidden="false" customHeight="false" outlineLevel="0" collapsed="false">
      <c r="H679" s="108" t="n">
        <v>671</v>
      </c>
      <c r="I679" s="109" t="n">
        <v>-0.5192</v>
      </c>
      <c r="J679" s="109" t="n">
        <v>-1.3395</v>
      </c>
      <c r="K679" s="109" t="n">
        <v>0.3316</v>
      </c>
      <c r="L679" s="109" t="n">
        <v>1.0241</v>
      </c>
      <c r="M679" s="109" t="n">
        <v>1.0837</v>
      </c>
      <c r="N679" s="108" t="n">
        <f aca="false">IF(SQRT($B$5)*$I679+SQRT(1-$B$5)*J679&lt;$C$8,1,0)</f>
        <v>0</v>
      </c>
      <c r="O679" s="108" t="n">
        <f aca="false">IF(SQRT($B$5)*$I679+SQRT(1-$B$5)*K679&lt;$C$9,1,0)</f>
        <v>0</v>
      </c>
      <c r="P679" s="108" t="n">
        <f aca="false">IF(SQRT($B$5)*$I679+SQRT(1-$B$5)*L679&lt;$C$10,1,0)</f>
        <v>0</v>
      </c>
      <c r="Q679" s="108" t="n">
        <f aca="false">IF(SQRT($B$5)*$I679+SQRT(1-$B$5)*M679&lt;$C$11,1,0)</f>
        <v>0</v>
      </c>
      <c r="R679" s="110" t="n">
        <f aca="false">N679*$D$8+O679*$D$9+P679*$D$10+Q679*$D$11</f>
        <v>0</v>
      </c>
      <c r="S679" s="108" t="n">
        <f aca="false">SUM(N679:Q679)</f>
        <v>0</v>
      </c>
    </row>
    <row r="680" customFormat="false" ht="15" hidden="false" customHeight="false" outlineLevel="0" collapsed="false">
      <c r="H680" s="108" t="n">
        <v>672</v>
      </c>
      <c r="I680" s="109" t="n">
        <v>1.6774</v>
      </c>
      <c r="J680" s="109" t="n">
        <v>-0.0435</v>
      </c>
      <c r="K680" s="109" t="n">
        <v>2.4105</v>
      </c>
      <c r="L680" s="109" t="n">
        <v>-0.1589</v>
      </c>
      <c r="M680" s="109" t="n">
        <v>0.3986</v>
      </c>
      <c r="N680" s="108" t="n">
        <f aca="false">IF(SQRT($B$5)*$I680+SQRT(1-$B$5)*J680&lt;$C$8,1,0)</f>
        <v>0</v>
      </c>
      <c r="O680" s="108" t="n">
        <f aca="false">IF(SQRT($B$5)*$I680+SQRT(1-$B$5)*K680&lt;$C$9,1,0)</f>
        <v>0</v>
      </c>
      <c r="P680" s="108" t="n">
        <f aca="false">IF(SQRT($B$5)*$I680+SQRT(1-$B$5)*L680&lt;$C$10,1,0)</f>
        <v>0</v>
      </c>
      <c r="Q680" s="108" t="n">
        <f aca="false">IF(SQRT($B$5)*$I680+SQRT(1-$B$5)*M680&lt;$C$11,1,0)</f>
        <v>0</v>
      </c>
      <c r="R680" s="110" t="n">
        <f aca="false">N680*$D$8+O680*$D$9+P680*$D$10+Q680*$D$11</f>
        <v>0</v>
      </c>
      <c r="S680" s="108" t="n">
        <f aca="false">SUM(N680:Q680)</f>
        <v>0</v>
      </c>
    </row>
    <row r="681" customFormat="false" ht="15" hidden="false" customHeight="false" outlineLevel="0" collapsed="false">
      <c r="H681" s="108" t="n">
        <v>673</v>
      </c>
      <c r="I681" s="109" t="n">
        <v>1.5146</v>
      </c>
      <c r="J681" s="109" t="n">
        <v>-1.4142</v>
      </c>
      <c r="K681" s="109" t="n">
        <v>0.5849</v>
      </c>
      <c r="L681" s="109" t="n">
        <v>0.5467</v>
      </c>
      <c r="M681" s="109" t="n">
        <v>2.3136</v>
      </c>
      <c r="N681" s="108" t="n">
        <f aca="false">IF(SQRT($B$5)*$I681+SQRT(1-$B$5)*J681&lt;$C$8,1,0)</f>
        <v>0</v>
      </c>
      <c r="O681" s="108" t="n">
        <f aca="false">IF(SQRT($B$5)*$I681+SQRT(1-$B$5)*K681&lt;$C$9,1,0)</f>
        <v>0</v>
      </c>
      <c r="P681" s="108" t="n">
        <f aca="false">IF(SQRT($B$5)*$I681+SQRT(1-$B$5)*L681&lt;$C$10,1,0)</f>
        <v>0</v>
      </c>
      <c r="Q681" s="108" t="n">
        <f aca="false">IF(SQRT($B$5)*$I681+SQRT(1-$B$5)*M681&lt;$C$11,1,0)</f>
        <v>0</v>
      </c>
      <c r="R681" s="110" t="n">
        <f aca="false">N681*$D$8+O681*$D$9+P681*$D$10+Q681*$D$11</f>
        <v>0</v>
      </c>
      <c r="S681" s="108" t="n">
        <f aca="false">SUM(N681:Q681)</f>
        <v>0</v>
      </c>
    </row>
    <row r="682" customFormat="false" ht="15" hidden="false" customHeight="false" outlineLevel="0" collapsed="false">
      <c r="H682" s="108" t="n">
        <v>674</v>
      </c>
      <c r="I682" s="109" t="n">
        <v>-0.4087</v>
      </c>
      <c r="J682" s="109" t="n">
        <v>0.3617</v>
      </c>
      <c r="K682" s="109" t="n">
        <v>-2.2411</v>
      </c>
      <c r="L682" s="109" t="n">
        <v>0.1733</v>
      </c>
      <c r="M682" s="109" t="n">
        <v>-1.3884</v>
      </c>
      <c r="N682" s="108" t="n">
        <f aca="false">IF(SQRT($B$5)*$I682+SQRT(1-$B$5)*J682&lt;$C$8,1,0)</f>
        <v>0</v>
      </c>
      <c r="O682" s="108" t="n">
        <f aca="false">IF(SQRT($B$5)*$I682+SQRT(1-$B$5)*K682&lt;$C$9,1,0)</f>
        <v>0</v>
      </c>
      <c r="P682" s="108" t="n">
        <f aca="false">IF(SQRT($B$5)*$I682+SQRT(1-$B$5)*L682&lt;$C$10,1,0)</f>
        <v>0</v>
      </c>
      <c r="Q682" s="108" t="n">
        <f aca="false">IF(SQRT($B$5)*$I682+SQRT(1-$B$5)*M682&lt;$C$11,1,0)</f>
        <v>0</v>
      </c>
      <c r="R682" s="110" t="n">
        <f aca="false">N682*$D$8+O682*$D$9+P682*$D$10+Q682*$D$11</f>
        <v>0</v>
      </c>
      <c r="S682" s="108" t="n">
        <f aca="false">SUM(N682:Q682)</f>
        <v>0</v>
      </c>
    </row>
    <row r="683" customFormat="false" ht="15" hidden="false" customHeight="false" outlineLevel="0" collapsed="false">
      <c r="H683" s="108" t="n">
        <v>675</v>
      </c>
      <c r="I683" s="109" t="n">
        <v>-1.1048</v>
      </c>
      <c r="J683" s="109" t="n">
        <v>0.7711</v>
      </c>
      <c r="K683" s="109" t="n">
        <v>-0.5128</v>
      </c>
      <c r="L683" s="109" t="n">
        <v>-1.2007</v>
      </c>
      <c r="M683" s="109" t="n">
        <v>0.8499</v>
      </c>
      <c r="N683" s="108" t="n">
        <f aca="false">IF(SQRT($B$5)*$I683+SQRT(1-$B$5)*J683&lt;$C$8,1,0)</f>
        <v>0</v>
      </c>
      <c r="O683" s="108" t="n">
        <f aca="false">IF(SQRT($B$5)*$I683+SQRT(1-$B$5)*K683&lt;$C$9,1,0)</f>
        <v>0</v>
      </c>
      <c r="P683" s="108" t="n">
        <f aca="false">IF(SQRT($B$5)*$I683+SQRT(1-$B$5)*L683&lt;$C$10,1,0)</f>
        <v>0</v>
      </c>
      <c r="Q683" s="108" t="n">
        <f aca="false">IF(SQRT($B$5)*$I683+SQRT(1-$B$5)*M683&lt;$C$11,1,0)</f>
        <v>0</v>
      </c>
      <c r="R683" s="110" t="n">
        <f aca="false">N683*$D$8+O683*$D$9+P683*$D$10+Q683*$D$11</f>
        <v>0</v>
      </c>
      <c r="S683" s="108" t="n">
        <f aca="false">SUM(N683:Q683)</f>
        <v>0</v>
      </c>
    </row>
    <row r="684" customFormat="false" ht="15" hidden="false" customHeight="false" outlineLevel="0" collapsed="false">
      <c r="H684" s="108" t="n">
        <v>676</v>
      </c>
      <c r="I684" s="109" t="n">
        <v>0.2629</v>
      </c>
      <c r="J684" s="109" t="n">
        <v>-0.3016</v>
      </c>
      <c r="K684" s="109" t="n">
        <v>-1.4507</v>
      </c>
      <c r="L684" s="109" t="n">
        <v>-0.6479</v>
      </c>
      <c r="M684" s="109" t="n">
        <v>-1.2443</v>
      </c>
      <c r="N684" s="108" t="n">
        <f aca="false">IF(SQRT($B$5)*$I684+SQRT(1-$B$5)*J684&lt;$C$8,1,0)</f>
        <v>0</v>
      </c>
      <c r="O684" s="108" t="n">
        <f aca="false">IF(SQRT($B$5)*$I684+SQRT(1-$B$5)*K684&lt;$C$9,1,0)</f>
        <v>0</v>
      </c>
      <c r="P684" s="108" t="n">
        <f aca="false">IF(SQRT($B$5)*$I684+SQRT(1-$B$5)*L684&lt;$C$10,1,0)</f>
        <v>0</v>
      </c>
      <c r="Q684" s="108" t="n">
        <f aca="false">IF(SQRT($B$5)*$I684+SQRT(1-$B$5)*M684&lt;$C$11,1,0)</f>
        <v>0</v>
      </c>
      <c r="R684" s="110" t="n">
        <f aca="false">N684*$D$8+O684*$D$9+P684*$D$10+Q684*$D$11</f>
        <v>0</v>
      </c>
      <c r="S684" s="108" t="n">
        <f aca="false">SUM(N684:Q684)</f>
        <v>0</v>
      </c>
    </row>
    <row r="685" customFormat="false" ht="15" hidden="false" customHeight="false" outlineLevel="0" collapsed="false">
      <c r="H685" s="108" t="n">
        <v>677</v>
      </c>
      <c r="I685" s="109" t="n">
        <v>-0.2234</v>
      </c>
      <c r="J685" s="109" t="n">
        <v>-0.3056</v>
      </c>
      <c r="K685" s="109" t="n">
        <v>-0.0852</v>
      </c>
      <c r="L685" s="109" t="n">
        <v>-0.6285</v>
      </c>
      <c r="M685" s="109" t="n">
        <v>-0.2554</v>
      </c>
      <c r="N685" s="108" t="n">
        <f aca="false">IF(SQRT($B$5)*$I685+SQRT(1-$B$5)*J685&lt;$C$8,1,0)</f>
        <v>0</v>
      </c>
      <c r="O685" s="108" t="n">
        <f aca="false">IF(SQRT($B$5)*$I685+SQRT(1-$B$5)*K685&lt;$C$9,1,0)</f>
        <v>0</v>
      </c>
      <c r="P685" s="108" t="n">
        <f aca="false">IF(SQRT($B$5)*$I685+SQRT(1-$B$5)*L685&lt;$C$10,1,0)</f>
        <v>0</v>
      </c>
      <c r="Q685" s="108" t="n">
        <f aca="false">IF(SQRT($B$5)*$I685+SQRT(1-$B$5)*M685&lt;$C$11,1,0)</f>
        <v>0</v>
      </c>
      <c r="R685" s="110" t="n">
        <f aca="false">N685*$D$8+O685*$D$9+P685*$D$10+Q685*$D$11</f>
        <v>0</v>
      </c>
      <c r="S685" s="108" t="n">
        <f aca="false">SUM(N685:Q685)</f>
        <v>0</v>
      </c>
    </row>
    <row r="686" customFormat="false" ht="15" hidden="false" customHeight="false" outlineLevel="0" collapsed="false">
      <c r="H686" s="108" t="n">
        <v>678</v>
      </c>
      <c r="I686" s="109" t="n">
        <v>0.9197</v>
      </c>
      <c r="J686" s="109" t="n">
        <v>-0.4717</v>
      </c>
      <c r="K686" s="109" t="n">
        <v>0.8959</v>
      </c>
      <c r="L686" s="109" t="n">
        <v>0.7957</v>
      </c>
      <c r="M686" s="109" t="n">
        <v>0.7759</v>
      </c>
      <c r="N686" s="108" t="n">
        <f aca="false">IF(SQRT($B$5)*$I686+SQRT(1-$B$5)*J686&lt;$C$8,1,0)</f>
        <v>0</v>
      </c>
      <c r="O686" s="108" t="n">
        <f aca="false">IF(SQRT($B$5)*$I686+SQRT(1-$B$5)*K686&lt;$C$9,1,0)</f>
        <v>0</v>
      </c>
      <c r="P686" s="108" t="n">
        <f aca="false">IF(SQRT($B$5)*$I686+SQRT(1-$B$5)*L686&lt;$C$10,1,0)</f>
        <v>0</v>
      </c>
      <c r="Q686" s="108" t="n">
        <f aca="false">IF(SQRT($B$5)*$I686+SQRT(1-$B$5)*M686&lt;$C$11,1,0)</f>
        <v>0</v>
      </c>
      <c r="R686" s="110" t="n">
        <f aca="false">N686*$D$8+O686*$D$9+P686*$D$10+Q686*$D$11</f>
        <v>0</v>
      </c>
      <c r="S686" s="108" t="n">
        <f aca="false">SUM(N686:Q686)</f>
        <v>0</v>
      </c>
    </row>
    <row r="687" customFormat="false" ht="15" hidden="false" customHeight="false" outlineLevel="0" collapsed="false">
      <c r="H687" s="108" t="n">
        <v>679</v>
      </c>
      <c r="I687" s="109" t="n">
        <v>-1.7452</v>
      </c>
      <c r="J687" s="109" t="n">
        <v>0.8007</v>
      </c>
      <c r="K687" s="109" t="n">
        <v>0.1358</v>
      </c>
      <c r="L687" s="109" t="n">
        <v>0.4472</v>
      </c>
      <c r="M687" s="109" t="n">
        <v>-0.2615</v>
      </c>
      <c r="N687" s="108" t="n">
        <f aca="false">IF(SQRT($B$5)*$I687+SQRT(1-$B$5)*J687&lt;$C$8,1,0)</f>
        <v>0</v>
      </c>
      <c r="O687" s="108" t="n">
        <f aca="false">IF(SQRT($B$5)*$I687+SQRT(1-$B$5)*K687&lt;$C$9,1,0)</f>
        <v>0</v>
      </c>
      <c r="P687" s="108" t="n">
        <f aca="false">IF(SQRT($B$5)*$I687+SQRT(1-$B$5)*L687&lt;$C$10,1,0)</f>
        <v>0</v>
      </c>
      <c r="Q687" s="108" t="n">
        <f aca="false">IF(SQRT($B$5)*$I687+SQRT(1-$B$5)*M687&lt;$C$11,1,0)</f>
        <v>0</v>
      </c>
      <c r="R687" s="110" t="n">
        <f aca="false">N687*$D$8+O687*$D$9+P687*$D$10+Q687*$D$11</f>
        <v>0</v>
      </c>
      <c r="S687" s="108" t="n">
        <f aca="false">SUM(N687:Q687)</f>
        <v>0</v>
      </c>
    </row>
    <row r="688" customFormat="false" ht="15" hidden="false" customHeight="false" outlineLevel="0" collapsed="false">
      <c r="H688" s="108" t="n">
        <v>680</v>
      </c>
      <c r="I688" s="109" t="n">
        <v>-0.2751</v>
      </c>
      <c r="J688" s="109" t="n">
        <v>-1.1107</v>
      </c>
      <c r="K688" s="109" t="n">
        <v>-1.2218</v>
      </c>
      <c r="L688" s="109" t="n">
        <v>0.2811</v>
      </c>
      <c r="M688" s="109" t="n">
        <v>-0.9134</v>
      </c>
      <c r="N688" s="108" t="n">
        <f aca="false">IF(SQRT($B$5)*$I688+SQRT(1-$B$5)*J688&lt;$C$8,1,0)</f>
        <v>0</v>
      </c>
      <c r="O688" s="108" t="n">
        <f aca="false">IF(SQRT($B$5)*$I688+SQRT(1-$B$5)*K688&lt;$C$9,1,0)</f>
        <v>0</v>
      </c>
      <c r="P688" s="108" t="n">
        <f aca="false">IF(SQRT($B$5)*$I688+SQRT(1-$B$5)*L688&lt;$C$10,1,0)</f>
        <v>0</v>
      </c>
      <c r="Q688" s="108" t="n">
        <f aca="false">IF(SQRT($B$5)*$I688+SQRT(1-$B$5)*M688&lt;$C$11,1,0)</f>
        <v>0</v>
      </c>
      <c r="R688" s="110" t="n">
        <f aca="false">N688*$D$8+O688*$D$9+P688*$D$10+Q688*$D$11</f>
        <v>0</v>
      </c>
      <c r="S688" s="108" t="n">
        <f aca="false">SUM(N688:Q688)</f>
        <v>0</v>
      </c>
    </row>
    <row r="689" customFormat="false" ht="15" hidden="false" customHeight="false" outlineLevel="0" collapsed="false">
      <c r="H689" s="108" t="n">
        <v>681</v>
      </c>
      <c r="I689" s="109" t="n">
        <v>-0.5127</v>
      </c>
      <c r="J689" s="109" t="n">
        <v>0.8951</v>
      </c>
      <c r="K689" s="109" t="n">
        <v>1.2795</v>
      </c>
      <c r="L689" s="109" t="n">
        <v>-0.1512</v>
      </c>
      <c r="M689" s="109" t="n">
        <v>-1.9926</v>
      </c>
      <c r="N689" s="108" t="n">
        <f aca="false">IF(SQRT($B$5)*$I689+SQRT(1-$B$5)*J689&lt;$C$8,1,0)</f>
        <v>0</v>
      </c>
      <c r="O689" s="108" t="n">
        <f aca="false">IF(SQRT($B$5)*$I689+SQRT(1-$B$5)*K689&lt;$C$9,1,0)</f>
        <v>0</v>
      </c>
      <c r="P689" s="108" t="n">
        <f aca="false">IF(SQRT($B$5)*$I689+SQRT(1-$B$5)*L689&lt;$C$10,1,0)</f>
        <v>0</v>
      </c>
      <c r="Q689" s="108" t="n">
        <f aca="false">IF(SQRT($B$5)*$I689+SQRT(1-$B$5)*M689&lt;$C$11,1,0)</f>
        <v>1</v>
      </c>
      <c r="R689" s="110" t="n">
        <f aca="false">N689*$D$8+O689*$D$9+P689*$D$10+Q689*$D$11</f>
        <v>17.5</v>
      </c>
      <c r="S689" s="108" t="n">
        <f aca="false">SUM(N689:Q689)</f>
        <v>1</v>
      </c>
    </row>
    <row r="690" customFormat="false" ht="15" hidden="false" customHeight="false" outlineLevel="0" collapsed="false">
      <c r="H690" s="108" t="n">
        <v>682</v>
      </c>
      <c r="I690" s="109" t="n">
        <v>0.315</v>
      </c>
      <c r="J690" s="109" t="n">
        <v>0.923</v>
      </c>
      <c r="K690" s="109" t="n">
        <v>0.0753</v>
      </c>
      <c r="L690" s="109" t="n">
        <v>-0.3536</v>
      </c>
      <c r="M690" s="109" t="n">
        <v>-1.095</v>
      </c>
      <c r="N690" s="108" t="n">
        <f aca="false">IF(SQRT($B$5)*$I690+SQRT(1-$B$5)*J690&lt;$C$8,1,0)</f>
        <v>0</v>
      </c>
      <c r="O690" s="108" t="n">
        <f aca="false">IF(SQRT($B$5)*$I690+SQRT(1-$B$5)*K690&lt;$C$9,1,0)</f>
        <v>0</v>
      </c>
      <c r="P690" s="108" t="n">
        <f aca="false">IF(SQRT($B$5)*$I690+SQRT(1-$B$5)*L690&lt;$C$10,1,0)</f>
        <v>0</v>
      </c>
      <c r="Q690" s="108" t="n">
        <f aca="false">IF(SQRT($B$5)*$I690+SQRT(1-$B$5)*M690&lt;$C$11,1,0)</f>
        <v>0</v>
      </c>
      <c r="R690" s="110" t="n">
        <f aca="false">N690*$D$8+O690*$D$9+P690*$D$10+Q690*$D$11</f>
        <v>0</v>
      </c>
      <c r="S690" s="108" t="n">
        <f aca="false">SUM(N690:Q690)</f>
        <v>0</v>
      </c>
    </row>
    <row r="691" customFormat="false" ht="15" hidden="false" customHeight="false" outlineLevel="0" collapsed="false">
      <c r="H691" s="108" t="n">
        <v>683</v>
      </c>
      <c r="I691" s="109" t="n">
        <v>0.1916</v>
      </c>
      <c r="J691" s="109" t="n">
        <v>2.7607</v>
      </c>
      <c r="K691" s="109" t="n">
        <v>0.6658</v>
      </c>
      <c r="L691" s="109" t="n">
        <v>-0.285</v>
      </c>
      <c r="M691" s="109" t="n">
        <v>-0.8634</v>
      </c>
      <c r="N691" s="108" t="n">
        <f aca="false">IF(SQRT($B$5)*$I691+SQRT(1-$B$5)*J691&lt;$C$8,1,0)</f>
        <v>0</v>
      </c>
      <c r="O691" s="108" t="n">
        <f aca="false">IF(SQRT($B$5)*$I691+SQRT(1-$B$5)*K691&lt;$C$9,1,0)</f>
        <v>0</v>
      </c>
      <c r="P691" s="108" t="n">
        <f aca="false">IF(SQRT($B$5)*$I691+SQRT(1-$B$5)*L691&lt;$C$10,1,0)</f>
        <v>0</v>
      </c>
      <c r="Q691" s="108" t="n">
        <f aca="false">IF(SQRT($B$5)*$I691+SQRT(1-$B$5)*M691&lt;$C$11,1,0)</f>
        <v>0</v>
      </c>
      <c r="R691" s="110" t="n">
        <f aca="false">N691*$D$8+O691*$D$9+P691*$D$10+Q691*$D$11</f>
        <v>0</v>
      </c>
      <c r="S691" s="108" t="n">
        <f aca="false">SUM(N691:Q691)</f>
        <v>0</v>
      </c>
    </row>
    <row r="692" customFormat="false" ht="15" hidden="false" customHeight="false" outlineLevel="0" collapsed="false">
      <c r="H692" s="108" t="n">
        <v>684</v>
      </c>
      <c r="I692" s="109" t="n">
        <v>0.4849</v>
      </c>
      <c r="J692" s="109" t="n">
        <v>-1.3167</v>
      </c>
      <c r="K692" s="109" t="n">
        <v>-0.4638</v>
      </c>
      <c r="L692" s="109" t="n">
        <v>-0.1993</v>
      </c>
      <c r="M692" s="109" t="n">
        <v>-0.2185</v>
      </c>
      <c r="N692" s="108" t="n">
        <f aca="false">IF(SQRT($B$5)*$I692+SQRT(1-$B$5)*J692&lt;$C$8,1,0)</f>
        <v>0</v>
      </c>
      <c r="O692" s="108" t="n">
        <f aca="false">IF(SQRT($B$5)*$I692+SQRT(1-$B$5)*K692&lt;$C$9,1,0)</f>
        <v>0</v>
      </c>
      <c r="P692" s="108" t="n">
        <f aca="false">IF(SQRT($B$5)*$I692+SQRT(1-$B$5)*L692&lt;$C$10,1,0)</f>
        <v>0</v>
      </c>
      <c r="Q692" s="108" t="n">
        <f aca="false">IF(SQRT($B$5)*$I692+SQRT(1-$B$5)*M692&lt;$C$11,1,0)</f>
        <v>0</v>
      </c>
      <c r="R692" s="110" t="n">
        <f aca="false">N692*$D$8+O692*$D$9+P692*$D$10+Q692*$D$11</f>
        <v>0</v>
      </c>
      <c r="S692" s="108" t="n">
        <f aca="false">SUM(N692:Q692)</f>
        <v>0</v>
      </c>
    </row>
    <row r="693" customFormat="false" ht="15" hidden="false" customHeight="false" outlineLevel="0" collapsed="false">
      <c r="H693" s="108" t="n">
        <v>685</v>
      </c>
      <c r="I693" s="109" t="n">
        <v>0.4632</v>
      </c>
      <c r="J693" s="109" t="n">
        <v>0.0048</v>
      </c>
      <c r="K693" s="109" t="n">
        <v>-1.1448</v>
      </c>
      <c r="L693" s="109" t="n">
        <v>-2.0416</v>
      </c>
      <c r="M693" s="109" t="n">
        <v>0.1612</v>
      </c>
      <c r="N693" s="108" t="n">
        <f aca="false">IF(SQRT($B$5)*$I693+SQRT(1-$B$5)*J693&lt;$C$8,1,0)</f>
        <v>0</v>
      </c>
      <c r="O693" s="108" t="n">
        <f aca="false">IF(SQRT($B$5)*$I693+SQRT(1-$B$5)*K693&lt;$C$9,1,0)</f>
        <v>0</v>
      </c>
      <c r="P693" s="108" t="n">
        <f aca="false">IF(SQRT($B$5)*$I693+SQRT(1-$B$5)*L693&lt;$C$10,1,0)</f>
        <v>0</v>
      </c>
      <c r="Q693" s="108" t="n">
        <f aca="false">IF(SQRT($B$5)*$I693+SQRT(1-$B$5)*M693&lt;$C$11,1,0)</f>
        <v>0</v>
      </c>
      <c r="R693" s="110" t="n">
        <f aca="false">N693*$D$8+O693*$D$9+P693*$D$10+Q693*$D$11</f>
        <v>0</v>
      </c>
      <c r="S693" s="108" t="n">
        <f aca="false">SUM(N693:Q693)</f>
        <v>0</v>
      </c>
    </row>
    <row r="694" customFormat="false" ht="15" hidden="false" customHeight="false" outlineLevel="0" collapsed="false">
      <c r="H694" s="108" t="n">
        <v>686</v>
      </c>
      <c r="I694" s="109" t="n">
        <v>-2.6244</v>
      </c>
      <c r="J694" s="109" t="n">
        <v>-1.3668</v>
      </c>
      <c r="K694" s="109" t="n">
        <v>2.0809</v>
      </c>
      <c r="L694" s="109" t="n">
        <v>-0.7127</v>
      </c>
      <c r="M694" s="109" t="n">
        <v>1.456</v>
      </c>
      <c r="N694" s="108" t="n">
        <f aca="false">IF(SQRT($B$5)*$I694+SQRT(1-$B$5)*J694&lt;$C$8,1,0)</f>
        <v>1</v>
      </c>
      <c r="O694" s="108" t="n">
        <f aca="false">IF(SQRT($B$5)*$I694+SQRT(1-$B$5)*K694&lt;$C$9,1,0)</f>
        <v>0</v>
      </c>
      <c r="P694" s="108" t="n">
        <f aca="false">IF(SQRT($B$5)*$I694+SQRT(1-$B$5)*L694&lt;$C$10,1,0)</f>
        <v>1</v>
      </c>
      <c r="Q694" s="108" t="n">
        <f aca="false">IF(SQRT($B$5)*$I694+SQRT(1-$B$5)*M694&lt;$C$11,1,0)</f>
        <v>0</v>
      </c>
      <c r="R694" s="110" t="n">
        <f aca="false">N694*$D$8+O694*$D$9+P694*$D$10+Q694*$D$11</f>
        <v>34</v>
      </c>
      <c r="S694" s="108" t="n">
        <f aca="false">SUM(N694:Q694)</f>
        <v>2</v>
      </c>
    </row>
    <row r="695" customFormat="false" ht="15" hidden="false" customHeight="false" outlineLevel="0" collapsed="false">
      <c r="H695" s="108" t="n">
        <v>687</v>
      </c>
      <c r="I695" s="109" t="n">
        <v>-0.617</v>
      </c>
      <c r="J695" s="109" t="n">
        <v>0.3719</v>
      </c>
      <c r="K695" s="109" t="n">
        <v>0.7074</v>
      </c>
      <c r="L695" s="109" t="n">
        <v>1.1649</v>
      </c>
      <c r="M695" s="109" t="n">
        <v>-0.2603</v>
      </c>
      <c r="N695" s="108" t="n">
        <f aca="false">IF(SQRT($B$5)*$I695+SQRT(1-$B$5)*J695&lt;$C$8,1,0)</f>
        <v>0</v>
      </c>
      <c r="O695" s="108" t="n">
        <f aca="false">IF(SQRT($B$5)*$I695+SQRT(1-$B$5)*K695&lt;$C$9,1,0)</f>
        <v>0</v>
      </c>
      <c r="P695" s="108" t="n">
        <f aca="false">IF(SQRT($B$5)*$I695+SQRT(1-$B$5)*L695&lt;$C$10,1,0)</f>
        <v>0</v>
      </c>
      <c r="Q695" s="108" t="n">
        <f aca="false">IF(SQRT($B$5)*$I695+SQRT(1-$B$5)*M695&lt;$C$11,1,0)</f>
        <v>0</v>
      </c>
      <c r="R695" s="110" t="n">
        <f aca="false">N695*$D$8+O695*$D$9+P695*$D$10+Q695*$D$11</f>
        <v>0</v>
      </c>
      <c r="S695" s="108" t="n">
        <f aca="false">SUM(N695:Q695)</f>
        <v>0</v>
      </c>
    </row>
    <row r="696" customFormat="false" ht="15" hidden="false" customHeight="false" outlineLevel="0" collapsed="false">
      <c r="H696" s="108" t="n">
        <v>688</v>
      </c>
      <c r="I696" s="109" t="n">
        <v>-1.1264</v>
      </c>
      <c r="J696" s="109" t="n">
        <v>-0.0005</v>
      </c>
      <c r="K696" s="109" t="n">
        <v>-1.5024</v>
      </c>
      <c r="L696" s="109" t="n">
        <v>-1.475</v>
      </c>
      <c r="M696" s="109" t="n">
        <v>1.009</v>
      </c>
      <c r="N696" s="108" t="n">
        <f aca="false">IF(SQRT($B$5)*$I696+SQRT(1-$B$5)*J696&lt;$C$8,1,0)</f>
        <v>0</v>
      </c>
      <c r="O696" s="108" t="n">
        <f aca="false">IF(SQRT($B$5)*$I696+SQRT(1-$B$5)*K696&lt;$C$9,1,0)</f>
        <v>0</v>
      </c>
      <c r="P696" s="108" t="n">
        <f aca="false">IF(SQRT($B$5)*$I696+SQRT(1-$B$5)*L696&lt;$C$10,1,0)</f>
        <v>1</v>
      </c>
      <c r="Q696" s="108" t="n">
        <f aca="false">IF(SQRT($B$5)*$I696+SQRT(1-$B$5)*M696&lt;$C$11,1,0)</f>
        <v>0</v>
      </c>
      <c r="R696" s="110" t="n">
        <f aca="false">N696*$D$8+O696*$D$9+P696*$D$10+Q696*$D$11</f>
        <v>14</v>
      </c>
      <c r="S696" s="108" t="n">
        <f aca="false">SUM(N696:Q696)</f>
        <v>1</v>
      </c>
    </row>
    <row r="697" customFormat="false" ht="15" hidden="false" customHeight="false" outlineLevel="0" collapsed="false">
      <c r="H697" s="108" t="n">
        <v>689</v>
      </c>
      <c r="I697" s="109" t="n">
        <v>-0.8466</v>
      </c>
      <c r="J697" s="109" t="n">
        <v>1.2305</v>
      </c>
      <c r="K697" s="109" t="n">
        <v>1.1766</v>
      </c>
      <c r="L697" s="109" t="n">
        <v>-0.7916</v>
      </c>
      <c r="M697" s="109" t="n">
        <v>-0.4063</v>
      </c>
      <c r="N697" s="108" t="n">
        <f aca="false">IF(SQRT($B$5)*$I697+SQRT(1-$B$5)*J697&lt;$C$8,1,0)</f>
        <v>0</v>
      </c>
      <c r="O697" s="108" t="n">
        <f aca="false">IF(SQRT($B$5)*$I697+SQRT(1-$B$5)*K697&lt;$C$9,1,0)</f>
        <v>0</v>
      </c>
      <c r="P697" s="108" t="n">
        <f aca="false">IF(SQRT($B$5)*$I697+SQRT(1-$B$5)*L697&lt;$C$10,1,0)</f>
        <v>0</v>
      </c>
      <c r="Q697" s="108" t="n">
        <f aca="false">IF(SQRT($B$5)*$I697+SQRT(1-$B$5)*M697&lt;$C$11,1,0)</f>
        <v>0</v>
      </c>
      <c r="R697" s="110" t="n">
        <f aca="false">N697*$D$8+O697*$D$9+P697*$D$10+Q697*$D$11</f>
        <v>0</v>
      </c>
      <c r="S697" s="108" t="n">
        <f aca="false">SUM(N697:Q697)</f>
        <v>0</v>
      </c>
    </row>
    <row r="698" customFormat="false" ht="15" hidden="false" customHeight="false" outlineLevel="0" collapsed="false">
      <c r="H698" s="108" t="n">
        <v>690</v>
      </c>
      <c r="I698" s="109" t="n">
        <v>-0.2042</v>
      </c>
      <c r="J698" s="109" t="n">
        <v>1.0638</v>
      </c>
      <c r="K698" s="109" t="n">
        <v>0.069</v>
      </c>
      <c r="L698" s="109" t="n">
        <v>1.2536</v>
      </c>
      <c r="M698" s="109" t="n">
        <v>0.0619</v>
      </c>
      <c r="N698" s="108" t="n">
        <f aca="false">IF(SQRT($B$5)*$I698+SQRT(1-$B$5)*J698&lt;$C$8,1,0)</f>
        <v>0</v>
      </c>
      <c r="O698" s="108" t="n">
        <f aca="false">IF(SQRT($B$5)*$I698+SQRT(1-$B$5)*K698&lt;$C$9,1,0)</f>
        <v>0</v>
      </c>
      <c r="P698" s="108" t="n">
        <f aca="false">IF(SQRT($B$5)*$I698+SQRT(1-$B$5)*L698&lt;$C$10,1,0)</f>
        <v>0</v>
      </c>
      <c r="Q698" s="108" t="n">
        <f aca="false">IF(SQRT($B$5)*$I698+SQRT(1-$B$5)*M698&lt;$C$11,1,0)</f>
        <v>0</v>
      </c>
      <c r="R698" s="110" t="n">
        <f aca="false">N698*$D$8+O698*$D$9+P698*$D$10+Q698*$D$11</f>
        <v>0</v>
      </c>
      <c r="S698" s="108" t="n">
        <f aca="false">SUM(N698:Q698)</f>
        <v>0</v>
      </c>
    </row>
    <row r="699" customFormat="false" ht="15" hidden="false" customHeight="false" outlineLevel="0" collapsed="false">
      <c r="H699" s="108" t="n">
        <v>691</v>
      </c>
      <c r="I699" s="109" t="n">
        <v>1.2372</v>
      </c>
      <c r="J699" s="109" t="n">
        <v>-0.0719</v>
      </c>
      <c r="K699" s="109" t="n">
        <v>1.4519</v>
      </c>
      <c r="L699" s="109" t="n">
        <v>0.9747</v>
      </c>
      <c r="M699" s="109" t="n">
        <v>1.4963</v>
      </c>
      <c r="N699" s="108" t="n">
        <f aca="false">IF(SQRT($B$5)*$I699+SQRT(1-$B$5)*J699&lt;$C$8,1,0)</f>
        <v>0</v>
      </c>
      <c r="O699" s="108" t="n">
        <f aca="false">IF(SQRT($B$5)*$I699+SQRT(1-$B$5)*K699&lt;$C$9,1,0)</f>
        <v>0</v>
      </c>
      <c r="P699" s="108" t="n">
        <f aca="false">IF(SQRT($B$5)*$I699+SQRT(1-$B$5)*L699&lt;$C$10,1,0)</f>
        <v>0</v>
      </c>
      <c r="Q699" s="108" t="n">
        <f aca="false">IF(SQRT($B$5)*$I699+SQRT(1-$B$5)*M699&lt;$C$11,1,0)</f>
        <v>0</v>
      </c>
      <c r="R699" s="110" t="n">
        <f aca="false">N699*$D$8+O699*$D$9+P699*$D$10+Q699*$D$11</f>
        <v>0</v>
      </c>
      <c r="S699" s="108" t="n">
        <f aca="false">SUM(N699:Q699)</f>
        <v>0</v>
      </c>
    </row>
    <row r="700" customFormat="false" ht="15" hidden="false" customHeight="false" outlineLevel="0" collapsed="false">
      <c r="H700" s="108" t="n">
        <v>692</v>
      </c>
      <c r="I700" s="109" t="n">
        <v>1.1394</v>
      </c>
      <c r="J700" s="109" t="n">
        <v>-1.5061</v>
      </c>
      <c r="K700" s="109" t="n">
        <v>2.0412</v>
      </c>
      <c r="L700" s="109" t="n">
        <v>0.3057</v>
      </c>
      <c r="M700" s="109" t="n">
        <v>-1.2638</v>
      </c>
      <c r="N700" s="108" t="n">
        <f aca="false">IF(SQRT($B$5)*$I700+SQRT(1-$B$5)*J700&lt;$C$8,1,0)</f>
        <v>0</v>
      </c>
      <c r="O700" s="108" t="n">
        <f aca="false">IF(SQRT($B$5)*$I700+SQRT(1-$B$5)*K700&lt;$C$9,1,0)</f>
        <v>0</v>
      </c>
      <c r="P700" s="108" t="n">
        <f aca="false">IF(SQRT($B$5)*$I700+SQRT(1-$B$5)*L700&lt;$C$10,1,0)</f>
        <v>0</v>
      </c>
      <c r="Q700" s="108" t="n">
        <f aca="false">IF(SQRT($B$5)*$I700+SQRT(1-$B$5)*M700&lt;$C$11,1,0)</f>
        <v>0</v>
      </c>
      <c r="R700" s="110" t="n">
        <f aca="false">N700*$D$8+O700*$D$9+P700*$D$10+Q700*$D$11</f>
        <v>0</v>
      </c>
      <c r="S700" s="108" t="n">
        <f aca="false">SUM(N700:Q700)</f>
        <v>0</v>
      </c>
    </row>
    <row r="701" customFormat="false" ht="15" hidden="false" customHeight="false" outlineLevel="0" collapsed="false">
      <c r="H701" s="108" t="n">
        <v>693</v>
      </c>
      <c r="I701" s="109" t="n">
        <v>-0.4269</v>
      </c>
      <c r="J701" s="109" t="n">
        <v>-0.7614</v>
      </c>
      <c r="K701" s="109" t="n">
        <v>0.7909</v>
      </c>
      <c r="L701" s="109" t="n">
        <v>-0.1997</v>
      </c>
      <c r="M701" s="109" t="n">
        <v>0.1563</v>
      </c>
      <c r="N701" s="108" t="n">
        <f aca="false">IF(SQRT($B$5)*$I701+SQRT(1-$B$5)*J701&lt;$C$8,1,0)</f>
        <v>0</v>
      </c>
      <c r="O701" s="108" t="n">
        <f aca="false">IF(SQRT($B$5)*$I701+SQRT(1-$B$5)*K701&lt;$C$9,1,0)</f>
        <v>0</v>
      </c>
      <c r="P701" s="108" t="n">
        <f aca="false">IF(SQRT($B$5)*$I701+SQRT(1-$B$5)*L701&lt;$C$10,1,0)</f>
        <v>0</v>
      </c>
      <c r="Q701" s="108" t="n">
        <f aca="false">IF(SQRT($B$5)*$I701+SQRT(1-$B$5)*M701&lt;$C$11,1,0)</f>
        <v>0</v>
      </c>
      <c r="R701" s="110" t="n">
        <f aca="false">N701*$D$8+O701*$D$9+P701*$D$10+Q701*$D$11</f>
        <v>0</v>
      </c>
      <c r="S701" s="108" t="n">
        <f aca="false">SUM(N701:Q701)</f>
        <v>0</v>
      </c>
    </row>
    <row r="702" customFormat="false" ht="15" hidden="false" customHeight="false" outlineLevel="0" collapsed="false">
      <c r="H702" s="108" t="n">
        <v>694</v>
      </c>
      <c r="I702" s="109" t="n">
        <v>1.1134</v>
      </c>
      <c r="J702" s="109" t="n">
        <v>-1.376</v>
      </c>
      <c r="K702" s="109" t="n">
        <v>-1.3379</v>
      </c>
      <c r="L702" s="109" t="n">
        <v>0.3154</v>
      </c>
      <c r="M702" s="109" t="n">
        <v>-1.4035</v>
      </c>
      <c r="N702" s="108" t="n">
        <f aca="false">IF(SQRT($B$5)*$I702+SQRT(1-$B$5)*J702&lt;$C$8,1,0)</f>
        <v>0</v>
      </c>
      <c r="O702" s="108" t="n">
        <f aca="false">IF(SQRT($B$5)*$I702+SQRT(1-$B$5)*K702&lt;$C$9,1,0)</f>
        <v>0</v>
      </c>
      <c r="P702" s="108" t="n">
        <f aca="false">IF(SQRT($B$5)*$I702+SQRT(1-$B$5)*L702&lt;$C$10,1,0)</f>
        <v>0</v>
      </c>
      <c r="Q702" s="108" t="n">
        <f aca="false">IF(SQRT($B$5)*$I702+SQRT(1-$B$5)*M702&lt;$C$11,1,0)</f>
        <v>0</v>
      </c>
      <c r="R702" s="110" t="n">
        <f aca="false">N702*$D$8+O702*$D$9+P702*$D$10+Q702*$D$11</f>
        <v>0</v>
      </c>
      <c r="S702" s="108" t="n">
        <f aca="false">SUM(N702:Q702)</f>
        <v>0</v>
      </c>
    </row>
    <row r="703" customFormat="false" ht="15" hidden="false" customHeight="false" outlineLevel="0" collapsed="false">
      <c r="H703" s="108" t="n">
        <v>695</v>
      </c>
      <c r="I703" s="109" t="n">
        <v>0.9406</v>
      </c>
      <c r="J703" s="109" t="n">
        <v>-1.0726</v>
      </c>
      <c r="K703" s="109" t="n">
        <v>-0.8885</v>
      </c>
      <c r="L703" s="109" t="n">
        <v>0.8556</v>
      </c>
      <c r="M703" s="109" t="n">
        <v>1.6262</v>
      </c>
      <c r="N703" s="108" t="n">
        <f aca="false">IF(SQRT($B$5)*$I703+SQRT(1-$B$5)*J703&lt;$C$8,1,0)</f>
        <v>0</v>
      </c>
      <c r="O703" s="108" t="n">
        <f aca="false">IF(SQRT($B$5)*$I703+SQRT(1-$B$5)*K703&lt;$C$9,1,0)</f>
        <v>0</v>
      </c>
      <c r="P703" s="108" t="n">
        <f aca="false">IF(SQRT($B$5)*$I703+SQRT(1-$B$5)*L703&lt;$C$10,1,0)</f>
        <v>0</v>
      </c>
      <c r="Q703" s="108" t="n">
        <f aca="false">IF(SQRT($B$5)*$I703+SQRT(1-$B$5)*M703&lt;$C$11,1,0)</f>
        <v>0</v>
      </c>
      <c r="R703" s="110" t="n">
        <f aca="false">N703*$D$8+O703*$D$9+P703*$D$10+Q703*$D$11</f>
        <v>0</v>
      </c>
      <c r="S703" s="108" t="n">
        <f aca="false">SUM(N703:Q703)</f>
        <v>0</v>
      </c>
    </row>
    <row r="704" customFormat="false" ht="15" hidden="false" customHeight="false" outlineLevel="0" collapsed="false">
      <c r="H704" s="108" t="n">
        <v>696</v>
      </c>
      <c r="I704" s="109" t="n">
        <v>0.0266</v>
      </c>
      <c r="J704" s="109" t="n">
        <v>-0.384</v>
      </c>
      <c r="K704" s="109" t="n">
        <v>-1.3387</v>
      </c>
      <c r="L704" s="109" t="n">
        <v>-0.304</v>
      </c>
      <c r="M704" s="109" t="n">
        <v>-0.4109</v>
      </c>
      <c r="N704" s="108" t="n">
        <f aca="false">IF(SQRT($B$5)*$I704+SQRT(1-$B$5)*J704&lt;$C$8,1,0)</f>
        <v>0</v>
      </c>
      <c r="O704" s="108" t="n">
        <f aca="false">IF(SQRT($B$5)*$I704+SQRT(1-$B$5)*K704&lt;$C$9,1,0)</f>
        <v>0</v>
      </c>
      <c r="P704" s="108" t="n">
        <f aca="false">IF(SQRT($B$5)*$I704+SQRT(1-$B$5)*L704&lt;$C$10,1,0)</f>
        <v>0</v>
      </c>
      <c r="Q704" s="108" t="n">
        <f aca="false">IF(SQRT($B$5)*$I704+SQRT(1-$B$5)*M704&lt;$C$11,1,0)</f>
        <v>0</v>
      </c>
      <c r="R704" s="110" t="n">
        <f aca="false">N704*$D$8+O704*$D$9+P704*$D$10+Q704*$D$11</f>
        <v>0</v>
      </c>
      <c r="S704" s="108" t="n">
        <f aca="false">SUM(N704:Q704)</f>
        <v>0</v>
      </c>
    </row>
    <row r="705" customFormat="false" ht="15" hidden="false" customHeight="false" outlineLevel="0" collapsed="false">
      <c r="H705" s="108" t="n">
        <v>697</v>
      </c>
      <c r="I705" s="109" t="n">
        <v>-1.0742</v>
      </c>
      <c r="J705" s="109" t="n">
        <v>-0.4545</v>
      </c>
      <c r="K705" s="109" t="n">
        <v>0.8904</v>
      </c>
      <c r="L705" s="109" t="n">
        <v>0.1387</v>
      </c>
      <c r="M705" s="109" t="n">
        <v>-2.5146</v>
      </c>
      <c r="N705" s="108" t="n">
        <f aca="false">IF(SQRT($B$5)*$I705+SQRT(1-$B$5)*J705&lt;$C$8,1,0)</f>
        <v>0</v>
      </c>
      <c r="O705" s="108" t="n">
        <f aca="false">IF(SQRT($B$5)*$I705+SQRT(1-$B$5)*K705&lt;$C$9,1,0)</f>
        <v>0</v>
      </c>
      <c r="P705" s="108" t="n">
        <f aca="false">IF(SQRT($B$5)*$I705+SQRT(1-$B$5)*L705&lt;$C$10,1,0)</f>
        <v>0</v>
      </c>
      <c r="Q705" s="108" t="n">
        <f aca="false">IF(SQRT($B$5)*$I705+SQRT(1-$B$5)*M705&lt;$C$11,1,0)</f>
        <v>1</v>
      </c>
      <c r="R705" s="110" t="n">
        <f aca="false">N705*$D$8+O705*$D$9+P705*$D$10+Q705*$D$11</f>
        <v>17.5</v>
      </c>
      <c r="S705" s="108" t="n">
        <f aca="false">SUM(N705:Q705)</f>
        <v>1</v>
      </c>
    </row>
    <row r="706" customFormat="false" ht="15" hidden="false" customHeight="false" outlineLevel="0" collapsed="false">
      <c r="H706" s="108" t="n">
        <v>698</v>
      </c>
      <c r="I706" s="109" t="n">
        <v>1.6487</v>
      </c>
      <c r="J706" s="109" t="n">
        <v>1.1268</v>
      </c>
      <c r="K706" s="109" t="n">
        <v>-1.2313</v>
      </c>
      <c r="L706" s="109" t="n">
        <v>1.251</v>
      </c>
      <c r="M706" s="109" t="n">
        <v>-1.1651</v>
      </c>
      <c r="N706" s="108" t="n">
        <f aca="false">IF(SQRT($B$5)*$I706+SQRT(1-$B$5)*J706&lt;$C$8,1,0)</f>
        <v>0</v>
      </c>
      <c r="O706" s="108" t="n">
        <f aca="false">IF(SQRT($B$5)*$I706+SQRT(1-$B$5)*K706&lt;$C$9,1,0)</f>
        <v>0</v>
      </c>
      <c r="P706" s="108" t="n">
        <f aca="false">IF(SQRT($B$5)*$I706+SQRT(1-$B$5)*L706&lt;$C$10,1,0)</f>
        <v>0</v>
      </c>
      <c r="Q706" s="108" t="n">
        <f aca="false">IF(SQRT($B$5)*$I706+SQRT(1-$B$5)*M706&lt;$C$11,1,0)</f>
        <v>0</v>
      </c>
      <c r="R706" s="110" t="n">
        <f aca="false">N706*$D$8+O706*$D$9+P706*$D$10+Q706*$D$11</f>
        <v>0</v>
      </c>
      <c r="S706" s="108" t="n">
        <f aca="false">SUM(N706:Q706)</f>
        <v>0</v>
      </c>
    </row>
    <row r="707" customFormat="false" ht="15" hidden="false" customHeight="false" outlineLevel="0" collapsed="false">
      <c r="H707" s="108" t="n">
        <v>699</v>
      </c>
      <c r="I707" s="109" t="n">
        <v>0.5813</v>
      </c>
      <c r="J707" s="109" t="n">
        <v>0.1863</v>
      </c>
      <c r="K707" s="109" t="n">
        <v>-0.9219</v>
      </c>
      <c r="L707" s="109" t="n">
        <v>0.3855</v>
      </c>
      <c r="M707" s="109" t="n">
        <v>0.1753</v>
      </c>
      <c r="N707" s="108" t="n">
        <f aca="false">IF(SQRT($B$5)*$I707+SQRT(1-$B$5)*J707&lt;$C$8,1,0)</f>
        <v>0</v>
      </c>
      <c r="O707" s="108" t="n">
        <f aca="false">IF(SQRT($B$5)*$I707+SQRT(1-$B$5)*K707&lt;$C$9,1,0)</f>
        <v>0</v>
      </c>
      <c r="P707" s="108" t="n">
        <f aca="false">IF(SQRT($B$5)*$I707+SQRT(1-$B$5)*L707&lt;$C$10,1,0)</f>
        <v>0</v>
      </c>
      <c r="Q707" s="108" t="n">
        <f aca="false">IF(SQRT($B$5)*$I707+SQRT(1-$B$5)*M707&lt;$C$11,1,0)</f>
        <v>0</v>
      </c>
      <c r="R707" s="110" t="n">
        <f aca="false">N707*$D$8+O707*$D$9+P707*$D$10+Q707*$D$11</f>
        <v>0</v>
      </c>
      <c r="S707" s="108" t="n">
        <f aca="false">SUM(N707:Q707)</f>
        <v>0</v>
      </c>
    </row>
    <row r="708" customFormat="false" ht="15" hidden="false" customHeight="false" outlineLevel="0" collapsed="false">
      <c r="H708" s="108" t="n">
        <v>700</v>
      </c>
      <c r="I708" s="109" t="n">
        <v>0.2315</v>
      </c>
      <c r="J708" s="109" t="n">
        <v>-1.242</v>
      </c>
      <c r="K708" s="109" t="n">
        <v>0.7917</v>
      </c>
      <c r="L708" s="109" t="n">
        <v>-0.2048</v>
      </c>
      <c r="M708" s="109" t="n">
        <v>1.3991</v>
      </c>
      <c r="N708" s="108" t="n">
        <f aca="false">IF(SQRT($B$5)*$I708+SQRT(1-$B$5)*J708&lt;$C$8,1,0)</f>
        <v>0</v>
      </c>
      <c r="O708" s="108" t="n">
        <f aca="false">IF(SQRT($B$5)*$I708+SQRT(1-$B$5)*K708&lt;$C$9,1,0)</f>
        <v>0</v>
      </c>
      <c r="P708" s="108" t="n">
        <f aca="false">IF(SQRT($B$5)*$I708+SQRT(1-$B$5)*L708&lt;$C$10,1,0)</f>
        <v>0</v>
      </c>
      <c r="Q708" s="108" t="n">
        <f aca="false">IF(SQRT($B$5)*$I708+SQRT(1-$B$5)*M708&lt;$C$11,1,0)</f>
        <v>0</v>
      </c>
      <c r="R708" s="110" t="n">
        <f aca="false">N708*$D$8+O708*$D$9+P708*$D$10+Q708*$D$11</f>
        <v>0</v>
      </c>
      <c r="S708" s="108" t="n">
        <f aca="false">SUM(N708:Q708)</f>
        <v>0</v>
      </c>
    </row>
    <row r="709" customFormat="false" ht="15" hidden="false" customHeight="false" outlineLevel="0" collapsed="false">
      <c r="H709" s="108" t="n">
        <v>701</v>
      </c>
      <c r="I709" s="109" t="n">
        <v>0.8887</v>
      </c>
      <c r="J709" s="109" t="n">
        <v>0.7276</v>
      </c>
      <c r="K709" s="109" t="n">
        <v>-1.0259</v>
      </c>
      <c r="L709" s="109" t="n">
        <v>2.0191</v>
      </c>
      <c r="M709" s="109" t="n">
        <v>0.4126</v>
      </c>
      <c r="N709" s="108" t="n">
        <f aca="false">IF(SQRT($B$5)*$I709+SQRT(1-$B$5)*J709&lt;$C$8,1,0)</f>
        <v>0</v>
      </c>
      <c r="O709" s="108" t="n">
        <f aca="false">IF(SQRT($B$5)*$I709+SQRT(1-$B$5)*K709&lt;$C$9,1,0)</f>
        <v>0</v>
      </c>
      <c r="P709" s="108" t="n">
        <f aca="false">IF(SQRT($B$5)*$I709+SQRT(1-$B$5)*L709&lt;$C$10,1,0)</f>
        <v>0</v>
      </c>
      <c r="Q709" s="108" t="n">
        <f aca="false">IF(SQRT($B$5)*$I709+SQRT(1-$B$5)*M709&lt;$C$11,1,0)</f>
        <v>0</v>
      </c>
      <c r="R709" s="110" t="n">
        <f aca="false">N709*$D$8+O709*$D$9+P709*$D$10+Q709*$D$11</f>
        <v>0</v>
      </c>
      <c r="S709" s="108" t="n">
        <f aca="false">SUM(N709:Q709)</f>
        <v>0</v>
      </c>
    </row>
    <row r="710" customFormat="false" ht="15" hidden="false" customHeight="false" outlineLevel="0" collapsed="false">
      <c r="H710" s="108" t="n">
        <v>702</v>
      </c>
      <c r="I710" s="109" t="n">
        <v>0.03</v>
      </c>
      <c r="J710" s="109" t="n">
        <v>-0.5118</v>
      </c>
      <c r="K710" s="109" t="n">
        <v>0.0261</v>
      </c>
      <c r="L710" s="109" t="n">
        <v>1.144</v>
      </c>
      <c r="M710" s="109" t="n">
        <v>-1.9725</v>
      </c>
      <c r="N710" s="108" t="n">
        <f aca="false">IF(SQRT($B$5)*$I710+SQRT(1-$B$5)*J710&lt;$C$8,1,0)</f>
        <v>0</v>
      </c>
      <c r="O710" s="108" t="n">
        <f aca="false">IF(SQRT($B$5)*$I710+SQRT(1-$B$5)*K710&lt;$C$9,1,0)</f>
        <v>0</v>
      </c>
      <c r="P710" s="108" t="n">
        <f aca="false">IF(SQRT($B$5)*$I710+SQRT(1-$B$5)*L710&lt;$C$10,1,0)</f>
        <v>0</v>
      </c>
      <c r="Q710" s="108" t="n">
        <f aca="false">IF(SQRT($B$5)*$I710+SQRT(1-$B$5)*M710&lt;$C$11,1,0)</f>
        <v>0</v>
      </c>
      <c r="R710" s="110" t="n">
        <f aca="false">N710*$D$8+O710*$D$9+P710*$D$10+Q710*$D$11</f>
        <v>0</v>
      </c>
      <c r="S710" s="108" t="n">
        <f aca="false">SUM(N710:Q710)</f>
        <v>0</v>
      </c>
    </row>
    <row r="711" customFormat="false" ht="15" hidden="false" customHeight="false" outlineLevel="0" collapsed="false">
      <c r="H711" s="108" t="n">
        <v>703</v>
      </c>
      <c r="I711" s="109" t="n">
        <v>0.5234</v>
      </c>
      <c r="J711" s="109" t="n">
        <v>-1.1966</v>
      </c>
      <c r="K711" s="109" t="n">
        <v>-0.8465</v>
      </c>
      <c r="L711" s="109" t="n">
        <v>0.5052</v>
      </c>
      <c r="M711" s="109" t="n">
        <v>0.5758</v>
      </c>
      <c r="N711" s="108" t="n">
        <f aca="false">IF(SQRT($B$5)*$I711+SQRT(1-$B$5)*J711&lt;$C$8,1,0)</f>
        <v>0</v>
      </c>
      <c r="O711" s="108" t="n">
        <f aca="false">IF(SQRT($B$5)*$I711+SQRT(1-$B$5)*K711&lt;$C$9,1,0)</f>
        <v>0</v>
      </c>
      <c r="P711" s="108" t="n">
        <f aca="false">IF(SQRT($B$5)*$I711+SQRT(1-$B$5)*L711&lt;$C$10,1,0)</f>
        <v>0</v>
      </c>
      <c r="Q711" s="108" t="n">
        <f aca="false">IF(SQRT($B$5)*$I711+SQRT(1-$B$5)*M711&lt;$C$11,1,0)</f>
        <v>0</v>
      </c>
      <c r="R711" s="110" t="n">
        <f aca="false">N711*$D$8+O711*$D$9+P711*$D$10+Q711*$D$11</f>
        <v>0</v>
      </c>
      <c r="S711" s="108" t="n">
        <f aca="false">SUM(N711:Q711)</f>
        <v>0</v>
      </c>
    </row>
    <row r="712" customFormat="false" ht="15" hidden="false" customHeight="false" outlineLevel="0" collapsed="false">
      <c r="H712" s="108" t="n">
        <v>704</v>
      </c>
      <c r="I712" s="109" t="n">
        <v>-0.1949</v>
      </c>
      <c r="J712" s="109" t="n">
        <v>0.3904</v>
      </c>
      <c r="K712" s="109" t="n">
        <v>1.5434</v>
      </c>
      <c r="L712" s="109" t="n">
        <v>0.1734</v>
      </c>
      <c r="M712" s="109" t="n">
        <v>-1.0172</v>
      </c>
      <c r="N712" s="108" t="n">
        <f aca="false">IF(SQRT($B$5)*$I712+SQRT(1-$B$5)*J712&lt;$C$8,1,0)</f>
        <v>0</v>
      </c>
      <c r="O712" s="108" t="n">
        <f aca="false">IF(SQRT($B$5)*$I712+SQRT(1-$B$5)*K712&lt;$C$9,1,0)</f>
        <v>0</v>
      </c>
      <c r="P712" s="108" t="n">
        <f aca="false">IF(SQRT($B$5)*$I712+SQRT(1-$B$5)*L712&lt;$C$10,1,0)</f>
        <v>0</v>
      </c>
      <c r="Q712" s="108" t="n">
        <f aca="false">IF(SQRT($B$5)*$I712+SQRT(1-$B$5)*M712&lt;$C$11,1,0)</f>
        <v>0</v>
      </c>
      <c r="R712" s="110" t="n">
        <f aca="false">N712*$D$8+O712*$D$9+P712*$D$10+Q712*$D$11</f>
        <v>0</v>
      </c>
      <c r="S712" s="108" t="n">
        <f aca="false">SUM(N712:Q712)</f>
        <v>0</v>
      </c>
    </row>
    <row r="713" customFormat="false" ht="15" hidden="false" customHeight="false" outlineLevel="0" collapsed="false">
      <c r="H713" s="108" t="n">
        <v>705</v>
      </c>
      <c r="I713" s="109" t="n">
        <v>-0.2711</v>
      </c>
      <c r="J713" s="109" t="n">
        <v>-0.3041</v>
      </c>
      <c r="K713" s="109" t="n">
        <v>1.4674</v>
      </c>
      <c r="L713" s="109" t="n">
        <v>-0.3118</v>
      </c>
      <c r="M713" s="109" t="n">
        <v>-1.6241</v>
      </c>
      <c r="N713" s="108" t="n">
        <f aca="false">IF(SQRT($B$5)*$I713+SQRT(1-$B$5)*J713&lt;$C$8,1,0)</f>
        <v>0</v>
      </c>
      <c r="O713" s="108" t="n">
        <f aca="false">IF(SQRT($B$5)*$I713+SQRT(1-$B$5)*K713&lt;$C$9,1,0)</f>
        <v>0</v>
      </c>
      <c r="P713" s="108" t="n">
        <f aca="false">IF(SQRT($B$5)*$I713+SQRT(1-$B$5)*L713&lt;$C$10,1,0)</f>
        <v>0</v>
      </c>
      <c r="Q713" s="108" t="n">
        <f aca="false">IF(SQRT($B$5)*$I713+SQRT(1-$B$5)*M713&lt;$C$11,1,0)</f>
        <v>0</v>
      </c>
      <c r="R713" s="110" t="n">
        <f aca="false">N713*$D$8+O713*$D$9+P713*$D$10+Q713*$D$11</f>
        <v>0</v>
      </c>
      <c r="S713" s="108" t="n">
        <f aca="false">SUM(N713:Q713)</f>
        <v>0</v>
      </c>
    </row>
    <row r="714" customFormat="false" ht="15" hidden="false" customHeight="false" outlineLevel="0" collapsed="false">
      <c r="H714" s="108" t="n">
        <v>706</v>
      </c>
      <c r="I714" s="109" t="n">
        <v>-1.2798</v>
      </c>
      <c r="J714" s="109" t="n">
        <v>1.2566</v>
      </c>
      <c r="K714" s="109" t="n">
        <v>0.5457</v>
      </c>
      <c r="L714" s="109" t="n">
        <v>-1.0757</v>
      </c>
      <c r="M714" s="109" t="n">
        <v>-1.371</v>
      </c>
      <c r="N714" s="108" t="n">
        <f aca="false">IF(SQRT($B$5)*$I714+SQRT(1-$B$5)*J714&lt;$C$8,1,0)</f>
        <v>0</v>
      </c>
      <c r="O714" s="108" t="n">
        <f aca="false">IF(SQRT($B$5)*$I714+SQRT(1-$B$5)*K714&lt;$C$9,1,0)</f>
        <v>0</v>
      </c>
      <c r="P714" s="108" t="n">
        <f aca="false">IF(SQRT($B$5)*$I714+SQRT(1-$B$5)*L714&lt;$C$10,1,0)</f>
        <v>0</v>
      </c>
      <c r="Q714" s="108" t="n">
        <f aca="false">IF(SQRT($B$5)*$I714+SQRT(1-$B$5)*M714&lt;$C$11,1,0)</f>
        <v>0</v>
      </c>
      <c r="R714" s="110" t="n">
        <f aca="false">N714*$D$8+O714*$D$9+P714*$D$10+Q714*$D$11</f>
        <v>0</v>
      </c>
      <c r="S714" s="108" t="n">
        <f aca="false">SUM(N714:Q714)</f>
        <v>0</v>
      </c>
    </row>
    <row r="715" customFormat="false" ht="15" hidden="false" customHeight="false" outlineLevel="0" collapsed="false">
      <c r="H715" s="108" t="n">
        <v>707</v>
      </c>
      <c r="I715" s="109" t="n">
        <v>0.8061</v>
      </c>
      <c r="J715" s="109" t="n">
        <v>-1.2286</v>
      </c>
      <c r="K715" s="109" t="n">
        <v>-0.2053</v>
      </c>
      <c r="L715" s="109" t="n">
        <v>0.8123</v>
      </c>
      <c r="M715" s="109" t="n">
        <v>0.6604</v>
      </c>
      <c r="N715" s="108" t="n">
        <f aca="false">IF(SQRT($B$5)*$I715+SQRT(1-$B$5)*J715&lt;$C$8,1,0)</f>
        <v>0</v>
      </c>
      <c r="O715" s="108" t="n">
        <f aca="false">IF(SQRT($B$5)*$I715+SQRT(1-$B$5)*K715&lt;$C$9,1,0)</f>
        <v>0</v>
      </c>
      <c r="P715" s="108" t="n">
        <f aca="false">IF(SQRT($B$5)*$I715+SQRT(1-$B$5)*L715&lt;$C$10,1,0)</f>
        <v>0</v>
      </c>
      <c r="Q715" s="108" t="n">
        <f aca="false">IF(SQRT($B$5)*$I715+SQRT(1-$B$5)*M715&lt;$C$11,1,0)</f>
        <v>0</v>
      </c>
      <c r="R715" s="110" t="n">
        <f aca="false">N715*$D$8+O715*$D$9+P715*$D$10+Q715*$D$11</f>
        <v>0</v>
      </c>
      <c r="S715" s="108" t="n">
        <f aca="false">SUM(N715:Q715)</f>
        <v>0</v>
      </c>
    </row>
    <row r="716" customFormat="false" ht="15" hidden="false" customHeight="false" outlineLevel="0" collapsed="false">
      <c r="H716" s="108" t="n">
        <v>708</v>
      </c>
      <c r="I716" s="109" t="n">
        <v>-0.9328</v>
      </c>
      <c r="J716" s="109" t="n">
        <v>0.5419</v>
      </c>
      <c r="K716" s="109" t="n">
        <v>-1.5942</v>
      </c>
      <c r="L716" s="109" t="n">
        <v>0.2331</v>
      </c>
      <c r="M716" s="109" t="n">
        <v>-0.6045</v>
      </c>
      <c r="N716" s="108" t="n">
        <f aca="false">IF(SQRT($B$5)*$I716+SQRT(1-$B$5)*J716&lt;$C$8,1,0)</f>
        <v>0</v>
      </c>
      <c r="O716" s="108" t="n">
        <f aca="false">IF(SQRT($B$5)*$I716+SQRT(1-$B$5)*K716&lt;$C$9,1,0)</f>
        <v>0</v>
      </c>
      <c r="P716" s="108" t="n">
        <f aca="false">IF(SQRT($B$5)*$I716+SQRT(1-$B$5)*L716&lt;$C$10,1,0)</f>
        <v>0</v>
      </c>
      <c r="Q716" s="108" t="n">
        <f aca="false">IF(SQRT($B$5)*$I716+SQRT(1-$B$5)*M716&lt;$C$11,1,0)</f>
        <v>0</v>
      </c>
      <c r="R716" s="110" t="n">
        <f aca="false">N716*$D$8+O716*$D$9+P716*$D$10+Q716*$D$11</f>
        <v>0</v>
      </c>
      <c r="S716" s="108" t="n">
        <f aca="false">SUM(N716:Q716)</f>
        <v>0</v>
      </c>
    </row>
    <row r="717" customFormat="false" ht="15" hidden="false" customHeight="false" outlineLevel="0" collapsed="false">
      <c r="H717" s="108" t="n">
        <v>709</v>
      </c>
      <c r="I717" s="109" t="n">
        <v>-1.9127</v>
      </c>
      <c r="J717" s="109" t="n">
        <v>1.2335</v>
      </c>
      <c r="K717" s="109" t="n">
        <v>-0.2472</v>
      </c>
      <c r="L717" s="109" t="n">
        <v>0.4073</v>
      </c>
      <c r="M717" s="109" t="n">
        <v>-0.485</v>
      </c>
      <c r="N717" s="108" t="n">
        <f aca="false">IF(SQRT($B$5)*$I717+SQRT(1-$B$5)*J717&lt;$C$8,1,0)</f>
        <v>0</v>
      </c>
      <c r="O717" s="108" t="n">
        <f aca="false">IF(SQRT($B$5)*$I717+SQRT(1-$B$5)*K717&lt;$C$9,1,0)</f>
        <v>0</v>
      </c>
      <c r="P717" s="108" t="n">
        <f aca="false">IF(SQRT($B$5)*$I717+SQRT(1-$B$5)*L717&lt;$C$10,1,0)</f>
        <v>0</v>
      </c>
      <c r="Q717" s="108" t="n">
        <f aca="false">IF(SQRT($B$5)*$I717+SQRT(1-$B$5)*M717&lt;$C$11,1,0)</f>
        <v>0</v>
      </c>
      <c r="R717" s="110" t="n">
        <f aca="false">N717*$D$8+O717*$D$9+P717*$D$10+Q717*$D$11</f>
        <v>0</v>
      </c>
      <c r="S717" s="108" t="n">
        <f aca="false">SUM(N717:Q717)</f>
        <v>0</v>
      </c>
    </row>
    <row r="718" customFormat="false" ht="15" hidden="false" customHeight="false" outlineLevel="0" collapsed="false">
      <c r="H718" s="108" t="n">
        <v>710</v>
      </c>
      <c r="I718" s="109" t="n">
        <v>2.7985</v>
      </c>
      <c r="J718" s="109" t="n">
        <v>1.5329</v>
      </c>
      <c r="K718" s="109" t="n">
        <v>-0.231</v>
      </c>
      <c r="L718" s="109" t="n">
        <v>1.9777</v>
      </c>
      <c r="M718" s="109" t="n">
        <v>0.9175</v>
      </c>
      <c r="N718" s="108" t="n">
        <f aca="false">IF(SQRT($B$5)*$I718+SQRT(1-$B$5)*J718&lt;$C$8,1,0)</f>
        <v>0</v>
      </c>
      <c r="O718" s="108" t="n">
        <f aca="false">IF(SQRT($B$5)*$I718+SQRT(1-$B$5)*K718&lt;$C$9,1,0)</f>
        <v>0</v>
      </c>
      <c r="P718" s="108" t="n">
        <f aca="false">IF(SQRT($B$5)*$I718+SQRT(1-$B$5)*L718&lt;$C$10,1,0)</f>
        <v>0</v>
      </c>
      <c r="Q718" s="108" t="n">
        <f aca="false">IF(SQRT($B$5)*$I718+SQRT(1-$B$5)*M718&lt;$C$11,1,0)</f>
        <v>0</v>
      </c>
      <c r="R718" s="110" t="n">
        <f aca="false">N718*$D$8+O718*$D$9+P718*$D$10+Q718*$D$11</f>
        <v>0</v>
      </c>
      <c r="S718" s="108" t="n">
        <f aca="false">SUM(N718:Q718)</f>
        <v>0</v>
      </c>
    </row>
    <row r="719" customFormat="false" ht="15" hidden="false" customHeight="false" outlineLevel="0" collapsed="false">
      <c r="H719" s="108" t="n">
        <v>711</v>
      </c>
      <c r="I719" s="109" t="n">
        <v>1.6315</v>
      </c>
      <c r="J719" s="109" t="n">
        <v>-2.0322</v>
      </c>
      <c r="K719" s="109" t="n">
        <v>0.2939</v>
      </c>
      <c r="L719" s="109" t="n">
        <v>-1.0837</v>
      </c>
      <c r="M719" s="109" t="n">
        <v>-0.1475</v>
      </c>
      <c r="N719" s="108" t="n">
        <f aca="false">IF(SQRT($B$5)*$I719+SQRT(1-$B$5)*J719&lt;$C$8,1,0)</f>
        <v>0</v>
      </c>
      <c r="O719" s="108" t="n">
        <f aca="false">IF(SQRT($B$5)*$I719+SQRT(1-$B$5)*K719&lt;$C$9,1,0)</f>
        <v>0</v>
      </c>
      <c r="P719" s="108" t="n">
        <f aca="false">IF(SQRT($B$5)*$I719+SQRT(1-$B$5)*L719&lt;$C$10,1,0)</f>
        <v>0</v>
      </c>
      <c r="Q719" s="108" t="n">
        <f aca="false">IF(SQRT($B$5)*$I719+SQRT(1-$B$5)*M719&lt;$C$11,1,0)</f>
        <v>0</v>
      </c>
      <c r="R719" s="110" t="n">
        <f aca="false">N719*$D$8+O719*$D$9+P719*$D$10+Q719*$D$11</f>
        <v>0</v>
      </c>
      <c r="S719" s="108" t="n">
        <f aca="false">SUM(N719:Q719)</f>
        <v>0</v>
      </c>
    </row>
    <row r="720" customFormat="false" ht="15" hidden="false" customHeight="false" outlineLevel="0" collapsed="false">
      <c r="H720" s="108" t="n">
        <v>712</v>
      </c>
      <c r="I720" s="109" t="n">
        <v>-0.3712</v>
      </c>
      <c r="J720" s="109" t="n">
        <v>0.2616</v>
      </c>
      <c r="K720" s="109" t="n">
        <v>-2.025</v>
      </c>
      <c r="L720" s="109" t="n">
        <v>-0.3813</v>
      </c>
      <c r="M720" s="109" t="n">
        <v>-1.4664</v>
      </c>
      <c r="N720" s="108" t="n">
        <f aca="false">IF(SQRT($B$5)*$I720+SQRT(1-$B$5)*J720&lt;$C$8,1,0)</f>
        <v>0</v>
      </c>
      <c r="O720" s="108" t="n">
        <f aca="false">IF(SQRT($B$5)*$I720+SQRT(1-$B$5)*K720&lt;$C$9,1,0)</f>
        <v>0</v>
      </c>
      <c r="P720" s="108" t="n">
        <f aca="false">IF(SQRT($B$5)*$I720+SQRT(1-$B$5)*L720&lt;$C$10,1,0)</f>
        <v>0</v>
      </c>
      <c r="Q720" s="108" t="n">
        <f aca="false">IF(SQRT($B$5)*$I720+SQRT(1-$B$5)*M720&lt;$C$11,1,0)</f>
        <v>0</v>
      </c>
      <c r="R720" s="110" t="n">
        <f aca="false">N720*$D$8+O720*$D$9+P720*$D$10+Q720*$D$11</f>
        <v>0</v>
      </c>
      <c r="S720" s="108" t="n">
        <f aca="false">SUM(N720:Q720)</f>
        <v>0</v>
      </c>
    </row>
    <row r="721" customFormat="false" ht="15" hidden="false" customHeight="false" outlineLevel="0" collapsed="false">
      <c r="H721" s="108" t="n">
        <v>713</v>
      </c>
      <c r="I721" s="109" t="n">
        <v>1.0273</v>
      </c>
      <c r="J721" s="109" t="n">
        <v>0.2532</v>
      </c>
      <c r="K721" s="109" t="n">
        <v>0.6089</v>
      </c>
      <c r="L721" s="109" t="n">
        <v>0.9896</v>
      </c>
      <c r="M721" s="109" t="n">
        <v>0.7418</v>
      </c>
      <c r="N721" s="108" t="n">
        <f aca="false">IF(SQRT($B$5)*$I721+SQRT(1-$B$5)*J721&lt;$C$8,1,0)</f>
        <v>0</v>
      </c>
      <c r="O721" s="108" t="n">
        <f aca="false">IF(SQRT($B$5)*$I721+SQRT(1-$B$5)*K721&lt;$C$9,1,0)</f>
        <v>0</v>
      </c>
      <c r="P721" s="108" t="n">
        <f aca="false">IF(SQRT($B$5)*$I721+SQRT(1-$B$5)*L721&lt;$C$10,1,0)</f>
        <v>0</v>
      </c>
      <c r="Q721" s="108" t="n">
        <f aca="false">IF(SQRT($B$5)*$I721+SQRT(1-$B$5)*M721&lt;$C$11,1,0)</f>
        <v>0</v>
      </c>
      <c r="R721" s="110" t="n">
        <f aca="false">N721*$D$8+O721*$D$9+P721*$D$10+Q721*$D$11</f>
        <v>0</v>
      </c>
      <c r="S721" s="108" t="n">
        <f aca="false">SUM(N721:Q721)</f>
        <v>0</v>
      </c>
    </row>
    <row r="722" customFormat="false" ht="15" hidden="false" customHeight="false" outlineLevel="0" collapsed="false">
      <c r="H722" s="108" t="n">
        <v>714</v>
      </c>
      <c r="I722" s="109" t="n">
        <v>-0.652</v>
      </c>
      <c r="J722" s="109" t="n">
        <v>0.0561</v>
      </c>
      <c r="K722" s="109" t="n">
        <v>-1.9019</v>
      </c>
      <c r="L722" s="109" t="n">
        <v>-0.4851</v>
      </c>
      <c r="M722" s="109" t="n">
        <v>-0.412</v>
      </c>
      <c r="N722" s="108" t="n">
        <f aca="false">IF(SQRT($B$5)*$I722+SQRT(1-$B$5)*J722&lt;$C$8,1,0)</f>
        <v>0</v>
      </c>
      <c r="O722" s="108" t="n">
        <f aca="false">IF(SQRT($B$5)*$I722+SQRT(1-$B$5)*K722&lt;$C$9,1,0)</f>
        <v>0</v>
      </c>
      <c r="P722" s="108" t="n">
        <f aca="false">IF(SQRT($B$5)*$I722+SQRT(1-$B$5)*L722&lt;$C$10,1,0)</f>
        <v>0</v>
      </c>
      <c r="Q722" s="108" t="n">
        <f aca="false">IF(SQRT($B$5)*$I722+SQRT(1-$B$5)*M722&lt;$C$11,1,0)</f>
        <v>0</v>
      </c>
      <c r="R722" s="110" t="n">
        <f aca="false">N722*$D$8+O722*$D$9+P722*$D$10+Q722*$D$11</f>
        <v>0</v>
      </c>
      <c r="S722" s="108" t="n">
        <f aca="false">SUM(N722:Q722)</f>
        <v>0</v>
      </c>
    </row>
    <row r="723" customFormat="false" ht="15" hidden="false" customHeight="false" outlineLevel="0" collapsed="false">
      <c r="H723" s="108" t="n">
        <v>715</v>
      </c>
      <c r="I723" s="109" t="n">
        <v>-0.2782</v>
      </c>
      <c r="J723" s="109" t="n">
        <v>0.3018</v>
      </c>
      <c r="K723" s="109" t="n">
        <v>-0.0283</v>
      </c>
      <c r="L723" s="109" t="n">
        <v>1.7179</v>
      </c>
      <c r="M723" s="109" t="n">
        <v>0.9499</v>
      </c>
      <c r="N723" s="108" t="n">
        <f aca="false">IF(SQRT($B$5)*$I723+SQRT(1-$B$5)*J723&lt;$C$8,1,0)</f>
        <v>0</v>
      </c>
      <c r="O723" s="108" t="n">
        <f aca="false">IF(SQRT($B$5)*$I723+SQRT(1-$B$5)*K723&lt;$C$9,1,0)</f>
        <v>0</v>
      </c>
      <c r="P723" s="108" t="n">
        <f aca="false">IF(SQRT($B$5)*$I723+SQRT(1-$B$5)*L723&lt;$C$10,1,0)</f>
        <v>0</v>
      </c>
      <c r="Q723" s="108" t="n">
        <f aca="false">IF(SQRT($B$5)*$I723+SQRT(1-$B$5)*M723&lt;$C$11,1,0)</f>
        <v>0</v>
      </c>
      <c r="R723" s="110" t="n">
        <f aca="false">N723*$D$8+O723*$D$9+P723*$D$10+Q723*$D$11</f>
        <v>0</v>
      </c>
      <c r="S723" s="108" t="n">
        <f aca="false">SUM(N723:Q723)</f>
        <v>0</v>
      </c>
    </row>
    <row r="724" customFormat="false" ht="15" hidden="false" customHeight="false" outlineLevel="0" collapsed="false">
      <c r="H724" s="108" t="n">
        <v>716</v>
      </c>
      <c r="I724" s="109" t="n">
        <v>0.0615</v>
      </c>
      <c r="J724" s="109" t="n">
        <v>-0.2818</v>
      </c>
      <c r="K724" s="109" t="n">
        <v>-0.5199</v>
      </c>
      <c r="L724" s="109" t="n">
        <v>1.2186</v>
      </c>
      <c r="M724" s="109" t="n">
        <v>-0.7504</v>
      </c>
      <c r="N724" s="108" t="n">
        <f aca="false">IF(SQRT($B$5)*$I724+SQRT(1-$B$5)*J724&lt;$C$8,1,0)</f>
        <v>0</v>
      </c>
      <c r="O724" s="108" t="n">
        <f aca="false">IF(SQRT($B$5)*$I724+SQRT(1-$B$5)*K724&lt;$C$9,1,0)</f>
        <v>0</v>
      </c>
      <c r="P724" s="108" t="n">
        <f aca="false">IF(SQRT($B$5)*$I724+SQRT(1-$B$5)*L724&lt;$C$10,1,0)</f>
        <v>0</v>
      </c>
      <c r="Q724" s="108" t="n">
        <f aca="false">IF(SQRT($B$5)*$I724+SQRT(1-$B$5)*M724&lt;$C$11,1,0)</f>
        <v>0</v>
      </c>
      <c r="R724" s="110" t="n">
        <f aca="false">N724*$D$8+O724*$D$9+P724*$D$10+Q724*$D$11</f>
        <v>0</v>
      </c>
      <c r="S724" s="108" t="n">
        <f aca="false">SUM(N724:Q724)</f>
        <v>0</v>
      </c>
    </row>
    <row r="725" customFormat="false" ht="15" hidden="false" customHeight="false" outlineLevel="0" collapsed="false">
      <c r="H725" s="108" t="n">
        <v>717</v>
      </c>
      <c r="I725" s="109" t="n">
        <v>0.9296</v>
      </c>
      <c r="J725" s="109" t="n">
        <v>-1.0866</v>
      </c>
      <c r="K725" s="109" t="n">
        <v>-0.0782</v>
      </c>
      <c r="L725" s="109" t="n">
        <v>-1.2658</v>
      </c>
      <c r="M725" s="109" t="n">
        <v>0.4676</v>
      </c>
      <c r="N725" s="108" t="n">
        <f aca="false">IF(SQRT($B$5)*$I725+SQRT(1-$B$5)*J725&lt;$C$8,1,0)</f>
        <v>0</v>
      </c>
      <c r="O725" s="108" t="n">
        <f aca="false">IF(SQRT($B$5)*$I725+SQRT(1-$B$5)*K725&lt;$C$9,1,0)</f>
        <v>0</v>
      </c>
      <c r="P725" s="108" t="n">
        <f aca="false">IF(SQRT($B$5)*$I725+SQRT(1-$B$5)*L725&lt;$C$10,1,0)</f>
        <v>0</v>
      </c>
      <c r="Q725" s="108" t="n">
        <f aca="false">IF(SQRT($B$5)*$I725+SQRT(1-$B$5)*M725&lt;$C$11,1,0)</f>
        <v>0</v>
      </c>
      <c r="R725" s="110" t="n">
        <f aca="false">N725*$D$8+O725*$D$9+P725*$D$10+Q725*$D$11</f>
        <v>0</v>
      </c>
      <c r="S725" s="108" t="n">
        <f aca="false">SUM(N725:Q725)</f>
        <v>0</v>
      </c>
    </row>
    <row r="726" customFormat="false" ht="15" hidden="false" customHeight="false" outlineLevel="0" collapsed="false">
      <c r="H726" s="108" t="n">
        <v>718</v>
      </c>
      <c r="I726" s="109" t="n">
        <v>0.2214</v>
      </c>
      <c r="J726" s="109" t="n">
        <v>-0.4842</v>
      </c>
      <c r="K726" s="109" t="n">
        <v>-1.588</v>
      </c>
      <c r="L726" s="109" t="n">
        <v>-2.7196</v>
      </c>
      <c r="M726" s="109" t="n">
        <v>-0.5606</v>
      </c>
      <c r="N726" s="108" t="n">
        <f aca="false">IF(SQRT($B$5)*$I726+SQRT(1-$B$5)*J726&lt;$C$8,1,0)</f>
        <v>0</v>
      </c>
      <c r="O726" s="108" t="n">
        <f aca="false">IF(SQRT($B$5)*$I726+SQRT(1-$B$5)*K726&lt;$C$9,1,0)</f>
        <v>0</v>
      </c>
      <c r="P726" s="108" t="n">
        <f aca="false">IF(SQRT($B$5)*$I726+SQRT(1-$B$5)*L726&lt;$C$10,1,0)</f>
        <v>1</v>
      </c>
      <c r="Q726" s="108" t="n">
        <f aca="false">IF(SQRT($B$5)*$I726+SQRT(1-$B$5)*M726&lt;$C$11,1,0)</f>
        <v>0</v>
      </c>
      <c r="R726" s="110" t="n">
        <f aca="false">N726*$D$8+O726*$D$9+P726*$D$10+Q726*$D$11</f>
        <v>14</v>
      </c>
      <c r="S726" s="108" t="n">
        <f aca="false">SUM(N726:Q726)</f>
        <v>1</v>
      </c>
    </row>
    <row r="727" customFormat="false" ht="15" hidden="false" customHeight="false" outlineLevel="0" collapsed="false">
      <c r="H727" s="108" t="n">
        <v>719</v>
      </c>
      <c r="I727" s="109" t="n">
        <v>1.0016</v>
      </c>
      <c r="J727" s="109" t="n">
        <v>-0.9749</v>
      </c>
      <c r="K727" s="109" t="n">
        <v>0.2148</v>
      </c>
      <c r="L727" s="109" t="n">
        <v>-0.9588</v>
      </c>
      <c r="M727" s="109" t="n">
        <v>0.6007</v>
      </c>
      <c r="N727" s="108" t="n">
        <f aca="false">IF(SQRT($B$5)*$I727+SQRT(1-$B$5)*J727&lt;$C$8,1,0)</f>
        <v>0</v>
      </c>
      <c r="O727" s="108" t="n">
        <f aca="false">IF(SQRT($B$5)*$I727+SQRT(1-$B$5)*K727&lt;$C$9,1,0)</f>
        <v>0</v>
      </c>
      <c r="P727" s="108" t="n">
        <f aca="false">IF(SQRT($B$5)*$I727+SQRT(1-$B$5)*L727&lt;$C$10,1,0)</f>
        <v>0</v>
      </c>
      <c r="Q727" s="108" t="n">
        <f aca="false">IF(SQRT($B$5)*$I727+SQRT(1-$B$5)*M727&lt;$C$11,1,0)</f>
        <v>0</v>
      </c>
      <c r="R727" s="110" t="n">
        <f aca="false">N727*$D$8+O727*$D$9+P727*$D$10+Q727*$D$11</f>
        <v>0</v>
      </c>
      <c r="S727" s="108" t="n">
        <f aca="false">SUM(N727:Q727)</f>
        <v>0</v>
      </c>
    </row>
    <row r="728" customFormat="false" ht="15" hidden="false" customHeight="false" outlineLevel="0" collapsed="false">
      <c r="H728" s="108" t="n">
        <v>720</v>
      </c>
      <c r="I728" s="109" t="n">
        <v>-0.949</v>
      </c>
      <c r="J728" s="109" t="n">
        <v>1.2467</v>
      </c>
      <c r="K728" s="109" t="n">
        <v>-0.9317</v>
      </c>
      <c r="L728" s="109" t="n">
        <v>-0.3145</v>
      </c>
      <c r="M728" s="109" t="n">
        <v>1.6895</v>
      </c>
      <c r="N728" s="108" t="n">
        <f aca="false">IF(SQRT($B$5)*$I728+SQRT(1-$B$5)*J728&lt;$C$8,1,0)</f>
        <v>0</v>
      </c>
      <c r="O728" s="108" t="n">
        <f aca="false">IF(SQRT($B$5)*$I728+SQRT(1-$B$5)*K728&lt;$C$9,1,0)</f>
        <v>0</v>
      </c>
      <c r="P728" s="108" t="n">
        <f aca="false">IF(SQRT($B$5)*$I728+SQRT(1-$B$5)*L728&lt;$C$10,1,0)</f>
        <v>0</v>
      </c>
      <c r="Q728" s="108" t="n">
        <f aca="false">IF(SQRT($B$5)*$I728+SQRT(1-$B$5)*M728&lt;$C$11,1,0)</f>
        <v>0</v>
      </c>
      <c r="R728" s="110" t="n">
        <f aca="false">N728*$D$8+O728*$D$9+P728*$D$10+Q728*$D$11</f>
        <v>0</v>
      </c>
      <c r="S728" s="108" t="n">
        <f aca="false">SUM(N728:Q728)</f>
        <v>0</v>
      </c>
    </row>
    <row r="729" customFormat="false" ht="15" hidden="false" customHeight="false" outlineLevel="0" collapsed="false">
      <c r="H729" s="108" t="n">
        <v>721</v>
      </c>
      <c r="I729" s="109" t="n">
        <v>0.2785</v>
      </c>
      <c r="J729" s="109" t="n">
        <v>0.0969</v>
      </c>
      <c r="K729" s="109" t="n">
        <v>-0.1305</v>
      </c>
      <c r="L729" s="109" t="n">
        <v>0.424</v>
      </c>
      <c r="M729" s="109" t="n">
        <v>-0.9782</v>
      </c>
      <c r="N729" s="108" t="n">
        <f aca="false">IF(SQRT($B$5)*$I729+SQRT(1-$B$5)*J729&lt;$C$8,1,0)</f>
        <v>0</v>
      </c>
      <c r="O729" s="108" t="n">
        <f aca="false">IF(SQRT($B$5)*$I729+SQRT(1-$B$5)*K729&lt;$C$9,1,0)</f>
        <v>0</v>
      </c>
      <c r="P729" s="108" t="n">
        <f aca="false">IF(SQRT($B$5)*$I729+SQRT(1-$B$5)*L729&lt;$C$10,1,0)</f>
        <v>0</v>
      </c>
      <c r="Q729" s="108" t="n">
        <f aca="false">IF(SQRT($B$5)*$I729+SQRT(1-$B$5)*M729&lt;$C$11,1,0)</f>
        <v>0</v>
      </c>
      <c r="R729" s="110" t="n">
        <f aca="false">N729*$D$8+O729*$D$9+P729*$D$10+Q729*$D$11</f>
        <v>0</v>
      </c>
      <c r="S729" s="108" t="n">
        <f aca="false">SUM(N729:Q729)</f>
        <v>0</v>
      </c>
    </row>
    <row r="730" customFormat="false" ht="15" hidden="false" customHeight="false" outlineLevel="0" collapsed="false">
      <c r="H730" s="108" t="n">
        <v>722</v>
      </c>
      <c r="I730" s="109" t="n">
        <v>-1.1055</v>
      </c>
      <c r="J730" s="109" t="n">
        <v>1.4984</v>
      </c>
      <c r="K730" s="109" t="n">
        <v>0.0203</v>
      </c>
      <c r="L730" s="109" t="n">
        <v>0.2332</v>
      </c>
      <c r="M730" s="109" t="n">
        <v>0.0046</v>
      </c>
      <c r="N730" s="108" t="n">
        <f aca="false">IF(SQRT($B$5)*$I730+SQRT(1-$B$5)*J730&lt;$C$8,1,0)</f>
        <v>0</v>
      </c>
      <c r="O730" s="108" t="n">
        <f aca="false">IF(SQRT($B$5)*$I730+SQRT(1-$B$5)*K730&lt;$C$9,1,0)</f>
        <v>0</v>
      </c>
      <c r="P730" s="108" t="n">
        <f aca="false">IF(SQRT($B$5)*$I730+SQRT(1-$B$5)*L730&lt;$C$10,1,0)</f>
        <v>0</v>
      </c>
      <c r="Q730" s="108" t="n">
        <f aca="false">IF(SQRT($B$5)*$I730+SQRT(1-$B$5)*M730&lt;$C$11,1,0)</f>
        <v>0</v>
      </c>
      <c r="R730" s="110" t="n">
        <f aca="false">N730*$D$8+O730*$D$9+P730*$D$10+Q730*$D$11</f>
        <v>0</v>
      </c>
      <c r="S730" s="108" t="n">
        <f aca="false">SUM(N730:Q730)</f>
        <v>0</v>
      </c>
    </row>
    <row r="731" customFormat="false" ht="15" hidden="false" customHeight="false" outlineLevel="0" collapsed="false">
      <c r="H731" s="108" t="n">
        <v>723</v>
      </c>
      <c r="I731" s="109" t="n">
        <v>0.143</v>
      </c>
      <c r="J731" s="109" t="n">
        <v>1.2027</v>
      </c>
      <c r="K731" s="109" t="n">
        <v>0.2313</v>
      </c>
      <c r="L731" s="109" t="n">
        <v>-0.0796</v>
      </c>
      <c r="M731" s="109" t="n">
        <v>-0.5842</v>
      </c>
      <c r="N731" s="108" t="n">
        <f aca="false">IF(SQRT($B$5)*$I731+SQRT(1-$B$5)*J731&lt;$C$8,1,0)</f>
        <v>0</v>
      </c>
      <c r="O731" s="108" t="n">
        <f aca="false">IF(SQRT($B$5)*$I731+SQRT(1-$B$5)*K731&lt;$C$9,1,0)</f>
        <v>0</v>
      </c>
      <c r="P731" s="108" t="n">
        <f aca="false">IF(SQRT($B$5)*$I731+SQRT(1-$B$5)*L731&lt;$C$10,1,0)</f>
        <v>0</v>
      </c>
      <c r="Q731" s="108" t="n">
        <f aca="false">IF(SQRT($B$5)*$I731+SQRT(1-$B$5)*M731&lt;$C$11,1,0)</f>
        <v>0</v>
      </c>
      <c r="R731" s="110" t="n">
        <f aca="false">N731*$D$8+O731*$D$9+P731*$D$10+Q731*$D$11</f>
        <v>0</v>
      </c>
      <c r="S731" s="108" t="n">
        <f aca="false">SUM(N731:Q731)</f>
        <v>0</v>
      </c>
    </row>
    <row r="732" customFormat="false" ht="15" hidden="false" customHeight="false" outlineLevel="0" collapsed="false">
      <c r="H732" s="108" t="n">
        <v>724</v>
      </c>
      <c r="I732" s="109" t="n">
        <v>0.2195</v>
      </c>
      <c r="J732" s="109" t="n">
        <v>1.1728</v>
      </c>
      <c r="K732" s="109" t="n">
        <v>-0.481</v>
      </c>
      <c r="L732" s="109" t="n">
        <v>-0.3766</v>
      </c>
      <c r="M732" s="109" t="n">
        <v>1.2441</v>
      </c>
      <c r="N732" s="108" t="n">
        <f aca="false">IF(SQRT($B$5)*$I732+SQRT(1-$B$5)*J732&lt;$C$8,1,0)</f>
        <v>0</v>
      </c>
      <c r="O732" s="108" t="n">
        <f aca="false">IF(SQRT($B$5)*$I732+SQRT(1-$B$5)*K732&lt;$C$9,1,0)</f>
        <v>0</v>
      </c>
      <c r="P732" s="108" t="n">
        <f aca="false">IF(SQRT($B$5)*$I732+SQRT(1-$B$5)*L732&lt;$C$10,1,0)</f>
        <v>0</v>
      </c>
      <c r="Q732" s="108" t="n">
        <f aca="false">IF(SQRT($B$5)*$I732+SQRT(1-$B$5)*M732&lt;$C$11,1,0)</f>
        <v>0</v>
      </c>
      <c r="R732" s="110" t="n">
        <f aca="false">N732*$D$8+O732*$D$9+P732*$D$10+Q732*$D$11</f>
        <v>0</v>
      </c>
      <c r="S732" s="108" t="n">
        <f aca="false">SUM(N732:Q732)</f>
        <v>0</v>
      </c>
    </row>
    <row r="733" customFormat="false" ht="15" hidden="false" customHeight="false" outlineLevel="0" collapsed="false">
      <c r="H733" s="108" t="n">
        <v>725</v>
      </c>
      <c r="I733" s="109" t="n">
        <v>0.2824</v>
      </c>
      <c r="J733" s="109" t="n">
        <v>1.1586</v>
      </c>
      <c r="K733" s="109" t="n">
        <v>-0.9728</v>
      </c>
      <c r="L733" s="109" t="n">
        <v>-0.6727</v>
      </c>
      <c r="M733" s="109" t="n">
        <v>-0.968</v>
      </c>
      <c r="N733" s="108" t="n">
        <f aca="false">IF(SQRT($B$5)*$I733+SQRT(1-$B$5)*J733&lt;$C$8,1,0)</f>
        <v>0</v>
      </c>
      <c r="O733" s="108" t="n">
        <f aca="false">IF(SQRT($B$5)*$I733+SQRT(1-$B$5)*K733&lt;$C$9,1,0)</f>
        <v>0</v>
      </c>
      <c r="P733" s="108" t="n">
        <f aca="false">IF(SQRT($B$5)*$I733+SQRT(1-$B$5)*L733&lt;$C$10,1,0)</f>
        <v>0</v>
      </c>
      <c r="Q733" s="108" t="n">
        <f aca="false">IF(SQRT($B$5)*$I733+SQRT(1-$B$5)*M733&lt;$C$11,1,0)</f>
        <v>0</v>
      </c>
      <c r="R733" s="110" t="n">
        <f aca="false">N733*$D$8+O733*$D$9+P733*$D$10+Q733*$D$11</f>
        <v>0</v>
      </c>
      <c r="S733" s="108" t="n">
        <f aca="false">SUM(N733:Q733)</f>
        <v>0</v>
      </c>
    </row>
    <row r="734" customFormat="false" ht="15" hidden="false" customHeight="false" outlineLevel="0" collapsed="false">
      <c r="H734" s="108" t="n">
        <v>726</v>
      </c>
      <c r="I734" s="109" t="n">
        <v>0.4875</v>
      </c>
      <c r="J734" s="109" t="n">
        <v>-1.4394</v>
      </c>
      <c r="K734" s="109" t="n">
        <v>0.609</v>
      </c>
      <c r="L734" s="109" t="n">
        <v>0.0374</v>
      </c>
      <c r="M734" s="109" t="n">
        <v>0.5757</v>
      </c>
      <c r="N734" s="108" t="n">
        <f aca="false">IF(SQRT($B$5)*$I734+SQRT(1-$B$5)*J734&lt;$C$8,1,0)</f>
        <v>0</v>
      </c>
      <c r="O734" s="108" t="n">
        <f aca="false">IF(SQRT($B$5)*$I734+SQRT(1-$B$5)*K734&lt;$C$9,1,0)</f>
        <v>0</v>
      </c>
      <c r="P734" s="108" t="n">
        <f aca="false">IF(SQRT($B$5)*$I734+SQRT(1-$B$5)*L734&lt;$C$10,1,0)</f>
        <v>0</v>
      </c>
      <c r="Q734" s="108" t="n">
        <f aca="false">IF(SQRT($B$5)*$I734+SQRT(1-$B$5)*M734&lt;$C$11,1,0)</f>
        <v>0</v>
      </c>
      <c r="R734" s="110" t="n">
        <f aca="false">N734*$D$8+O734*$D$9+P734*$D$10+Q734*$D$11</f>
        <v>0</v>
      </c>
      <c r="S734" s="108" t="n">
        <f aca="false">SUM(N734:Q734)</f>
        <v>0</v>
      </c>
    </row>
    <row r="735" customFormat="false" ht="15" hidden="false" customHeight="false" outlineLevel="0" collapsed="false">
      <c r="H735" s="108" t="n">
        <v>727</v>
      </c>
      <c r="I735" s="109" t="n">
        <v>0.909</v>
      </c>
      <c r="J735" s="109" t="n">
        <v>1.0571</v>
      </c>
      <c r="K735" s="109" t="n">
        <v>-2.2452</v>
      </c>
      <c r="L735" s="109" t="n">
        <v>0.7136</v>
      </c>
      <c r="M735" s="109" t="n">
        <v>1.2107</v>
      </c>
      <c r="N735" s="108" t="n">
        <f aca="false">IF(SQRT($B$5)*$I735+SQRT(1-$B$5)*J735&lt;$C$8,1,0)</f>
        <v>0</v>
      </c>
      <c r="O735" s="108" t="n">
        <f aca="false">IF(SQRT($B$5)*$I735+SQRT(1-$B$5)*K735&lt;$C$9,1,0)</f>
        <v>0</v>
      </c>
      <c r="P735" s="108" t="n">
        <f aca="false">IF(SQRT($B$5)*$I735+SQRT(1-$B$5)*L735&lt;$C$10,1,0)</f>
        <v>0</v>
      </c>
      <c r="Q735" s="108" t="n">
        <f aca="false">IF(SQRT($B$5)*$I735+SQRT(1-$B$5)*M735&lt;$C$11,1,0)</f>
        <v>0</v>
      </c>
      <c r="R735" s="110" t="n">
        <f aca="false">N735*$D$8+O735*$D$9+P735*$D$10+Q735*$D$11</f>
        <v>0</v>
      </c>
      <c r="S735" s="108" t="n">
        <f aca="false">SUM(N735:Q735)</f>
        <v>0</v>
      </c>
    </row>
    <row r="736" customFormat="false" ht="15" hidden="false" customHeight="false" outlineLevel="0" collapsed="false">
      <c r="H736" s="108" t="n">
        <v>728</v>
      </c>
      <c r="I736" s="109" t="n">
        <v>-0.292</v>
      </c>
      <c r="J736" s="109" t="n">
        <v>0.7916</v>
      </c>
      <c r="K736" s="109" t="n">
        <v>0.7462</v>
      </c>
      <c r="L736" s="109" t="n">
        <v>0.858</v>
      </c>
      <c r="M736" s="109" t="n">
        <v>-0.9579</v>
      </c>
      <c r="N736" s="108" t="n">
        <f aca="false">IF(SQRT($B$5)*$I736+SQRT(1-$B$5)*J736&lt;$C$8,1,0)</f>
        <v>0</v>
      </c>
      <c r="O736" s="108" t="n">
        <f aca="false">IF(SQRT($B$5)*$I736+SQRT(1-$B$5)*K736&lt;$C$9,1,0)</f>
        <v>0</v>
      </c>
      <c r="P736" s="108" t="n">
        <f aca="false">IF(SQRT($B$5)*$I736+SQRT(1-$B$5)*L736&lt;$C$10,1,0)</f>
        <v>0</v>
      </c>
      <c r="Q736" s="108" t="n">
        <f aca="false">IF(SQRT($B$5)*$I736+SQRT(1-$B$5)*M736&lt;$C$11,1,0)</f>
        <v>0</v>
      </c>
      <c r="R736" s="110" t="n">
        <f aca="false">N736*$D$8+O736*$D$9+P736*$D$10+Q736*$D$11</f>
        <v>0</v>
      </c>
      <c r="S736" s="108" t="n">
        <f aca="false">SUM(N736:Q736)</f>
        <v>0</v>
      </c>
    </row>
    <row r="737" customFormat="false" ht="15" hidden="false" customHeight="false" outlineLevel="0" collapsed="false">
      <c r="H737" s="108" t="n">
        <v>729</v>
      </c>
      <c r="I737" s="109" t="n">
        <v>1.4356</v>
      </c>
      <c r="J737" s="109" t="n">
        <v>-1.171</v>
      </c>
      <c r="K737" s="109" t="n">
        <v>0.6725</v>
      </c>
      <c r="L737" s="109" t="n">
        <v>0.8124</v>
      </c>
      <c r="M737" s="109" t="n">
        <v>0.7488</v>
      </c>
      <c r="N737" s="108" t="n">
        <f aca="false">IF(SQRT($B$5)*$I737+SQRT(1-$B$5)*J737&lt;$C$8,1,0)</f>
        <v>0</v>
      </c>
      <c r="O737" s="108" t="n">
        <f aca="false">IF(SQRT($B$5)*$I737+SQRT(1-$B$5)*K737&lt;$C$9,1,0)</f>
        <v>0</v>
      </c>
      <c r="P737" s="108" t="n">
        <f aca="false">IF(SQRT($B$5)*$I737+SQRT(1-$B$5)*L737&lt;$C$10,1,0)</f>
        <v>0</v>
      </c>
      <c r="Q737" s="108" t="n">
        <f aca="false">IF(SQRT($B$5)*$I737+SQRT(1-$B$5)*M737&lt;$C$11,1,0)</f>
        <v>0</v>
      </c>
      <c r="R737" s="110" t="n">
        <f aca="false">N737*$D$8+O737*$D$9+P737*$D$10+Q737*$D$11</f>
        <v>0</v>
      </c>
      <c r="S737" s="108" t="n">
        <f aca="false">SUM(N737:Q737)</f>
        <v>0</v>
      </c>
    </row>
    <row r="738" customFormat="false" ht="15" hidden="false" customHeight="false" outlineLevel="0" collapsed="false">
      <c r="H738" s="108" t="n">
        <v>730</v>
      </c>
      <c r="I738" s="109" t="n">
        <v>0.6217</v>
      </c>
      <c r="J738" s="109" t="n">
        <v>1.7165</v>
      </c>
      <c r="K738" s="109" t="n">
        <v>0.9321</v>
      </c>
      <c r="L738" s="109" t="n">
        <v>0.6318</v>
      </c>
      <c r="M738" s="109" t="n">
        <v>1.42</v>
      </c>
      <c r="N738" s="108" t="n">
        <f aca="false">IF(SQRT($B$5)*$I738+SQRT(1-$B$5)*J738&lt;$C$8,1,0)</f>
        <v>0</v>
      </c>
      <c r="O738" s="108" t="n">
        <f aca="false">IF(SQRT($B$5)*$I738+SQRT(1-$B$5)*K738&lt;$C$9,1,0)</f>
        <v>0</v>
      </c>
      <c r="P738" s="108" t="n">
        <f aca="false">IF(SQRT($B$5)*$I738+SQRT(1-$B$5)*L738&lt;$C$10,1,0)</f>
        <v>0</v>
      </c>
      <c r="Q738" s="108" t="n">
        <f aca="false">IF(SQRT($B$5)*$I738+SQRT(1-$B$5)*M738&lt;$C$11,1,0)</f>
        <v>0</v>
      </c>
      <c r="R738" s="110" t="n">
        <f aca="false">N738*$D$8+O738*$D$9+P738*$D$10+Q738*$D$11</f>
        <v>0</v>
      </c>
      <c r="S738" s="108" t="n">
        <f aca="false">SUM(N738:Q738)</f>
        <v>0</v>
      </c>
    </row>
    <row r="739" customFormat="false" ht="15" hidden="false" customHeight="false" outlineLevel="0" collapsed="false">
      <c r="H739" s="108" t="n">
        <v>731</v>
      </c>
      <c r="I739" s="109" t="n">
        <v>-1.166</v>
      </c>
      <c r="J739" s="109" t="n">
        <v>-0.1906</v>
      </c>
      <c r="K739" s="109" t="n">
        <v>-0.9581</v>
      </c>
      <c r="L739" s="109" t="n">
        <v>-1.0621</v>
      </c>
      <c r="M739" s="109" t="n">
        <v>1.1943</v>
      </c>
      <c r="N739" s="108" t="n">
        <f aca="false">IF(SQRT($B$5)*$I739+SQRT(1-$B$5)*J739&lt;$C$8,1,0)</f>
        <v>0</v>
      </c>
      <c r="O739" s="108" t="n">
        <f aca="false">IF(SQRT($B$5)*$I739+SQRT(1-$B$5)*K739&lt;$C$9,1,0)</f>
        <v>0</v>
      </c>
      <c r="P739" s="108" t="n">
        <f aca="false">IF(SQRT($B$5)*$I739+SQRT(1-$B$5)*L739&lt;$C$10,1,0)</f>
        <v>0</v>
      </c>
      <c r="Q739" s="108" t="n">
        <f aca="false">IF(SQRT($B$5)*$I739+SQRT(1-$B$5)*M739&lt;$C$11,1,0)</f>
        <v>0</v>
      </c>
      <c r="R739" s="110" t="n">
        <f aca="false">N739*$D$8+O739*$D$9+P739*$D$10+Q739*$D$11</f>
        <v>0</v>
      </c>
      <c r="S739" s="108" t="n">
        <f aca="false">SUM(N739:Q739)</f>
        <v>0</v>
      </c>
    </row>
    <row r="740" customFormat="false" ht="15" hidden="false" customHeight="false" outlineLevel="0" collapsed="false">
      <c r="H740" s="108" t="n">
        <v>732</v>
      </c>
      <c r="I740" s="109" t="n">
        <v>0.3547</v>
      </c>
      <c r="J740" s="109" t="n">
        <v>1.7141</v>
      </c>
      <c r="K740" s="109" t="n">
        <v>0.8489</v>
      </c>
      <c r="L740" s="109" t="n">
        <v>-2.8262</v>
      </c>
      <c r="M740" s="109" t="n">
        <v>-0.2189</v>
      </c>
      <c r="N740" s="108" t="n">
        <f aca="false">IF(SQRT($B$5)*$I740+SQRT(1-$B$5)*J740&lt;$C$8,1,0)</f>
        <v>0</v>
      </c>
      <c r="O740" s="108" t="n">
        <f aca="false">IF(SQRT($B$5)*$I740+SQRT(1-$B$5)*K740&lt;$C$9,1,0)</f>
        <v>0</v>
      </c>
      <c r="P740" s="108" t="n">
        <f aca="false">IF(SQRT($B$5)*$I740+SQRT(1-$B$5)*L740&lt;$C$10,1,0)</f>
        <v>1</v>
      </c>
      <c r="Q740" s="108" t="n">
        <f aca="false">IF(SQRT($B$5)*$I740+SQRT(1-$B$5)*M740&lt;$C$11,1,0)</f>
        <v>0</v>
      </c>
      <c r="R740" s="110" t="n">
        <f aca="false">N740*$D$8+O740*$D$9+P740*$D$10+Q740*$D$11</f>
        <v>14</v>
      </c>
      <c r="S740" s="108" t="n">
        <f aca="false">SUM(N740:Q740)</f>
        <v>1</v>
      </c>
    </row>
    <row r="741" customFormat="false" ht="15" hidden="false" customHeight="false" outlineLevel="0" collapsed="false">
      <c r="H741" s="108" t="n">
        <v>733</v>
      </c>
      <c r="I741" s="109" t="n">
        <v>-0.3727</v>
      </c>
      <c r="J741" s="109" t="n">
        <v>-0.5807</v>
      </c>
      <c r="K741" s="109" t="n">
        <v>1.764</v>
      </c>
      <c r="L741" s="109" t="n">
        <v>-0.4921</v>
      </c>
      <c r="M741" s="109" t="n">
        <v>1.1314</v>
      </c>
      <c r="N741" s="108" t="n">
        <f aca="false">IF(SQRT($B$5)*$I741+SQRT(1-$B$5)*J741&lt;$C$8,1,0)</f>
        <v>0</v>
      </c>
      <c r="O741" s="108" t="n">
        <f aca="false">IF(SQRT($B$5)*$I741+SQRT(1-$B$5)*K741&lt;$C$9,1,0)</f>
        <v>0</v>
      </c>
      <c r="P741" s="108" t="n">
        <f aca="false">IF(SQRT($B$5)*$I741+SQRT(1-$B$5)*L741&lt;$C$10,1,0)</f>
        <v>0</v>
      </c>
      <c r="Q741" s="108" t="n">
        <f aca="false">IF(SQRT($B$5)*$I741+SQRT(1-$B$5)*M741&lt;$C$11,1,0)</f>
        <v>0</v>
      </c>
      <c r="R741" s="110" t="n">
        <f aca="false">N741*$D$8+O741*$D$9+P741*$D$10+Q741*$D$11</f>
        <v>0</v>
      </c>
      <c r="S741" s="108" t="n">
        <f aca="false">SUM(N741:Q741)</f>
        <v>0</v>
      </c>
    </row>
    <row r="742" customFormat="false" ht="15" hidden="false" customHeight="false" outlineLevel="0" collapsed="false">
      <c r="H742" s="108" t="n">
        <v>734</v>
      </c>
      <c r="I742" s="109" t="n">
        <v>-0.0493</v>
      </c>
      <c r="J742" s="109" t="n">
        <v>-0.0792</v>
      </c>
      <c r="K742" s="109" t="n">
        <v>-0.5663</v>
      </c>
      <c r="L742" s="109" t="n">
        <v>1.7668</v>
      </c>
      <c r="M742" s="109" t="n">
        <v>0.0141</v>
      </c>
      <c r="N742" s="108" t="n">
        <f aca="false">IF(SQRT($B$5)*$I742+SQRT(1-$B$5)*J742&lt;$C$8,1,0)</f>
        <v>0</v>
      </c>
      <c r="O742" s="108" t="n">
        <f aca="false">IF(SQRT($B$5)*$I742+SQRT(1-$B$5)*K742&lt;$C$9,1,0)</f>
        <v>0</v>
      </c>
      <c r="P742" s="108" t="n">
        <f aca="false">IF(SQRT($B$5)*$I742+SQRT(1-$B$5)*L742&lt;$C$10,1,0)</f>
        <v>0</v>
      </c>
      <c r="Q742" s="108" t="n">
        <f aca="false">IF(SQRT($B$5)*$I742+SQRT(1-$B$5)*M742&lt;$C$11,1,0)</f>
        <v>0</v>
      </c>
      <c r="R742" s="110" t="n">
        <f aca="false">N742*$D$8+O742*$D$9+P742*$D$10+Q742*$D$11</f>
        <v>0</v>
      </c>
      <c r="S742" s="108" t="n">
        <f aca="false">SUM(N742:Q742)</f>
        <v>0</v>
      </c>
    </row>
    <row r="743" customFormat="false" ht="15" hidden="false" customHeight="false" outlineLevel="0" collapsed="false">
      <c r="H743" s="108" t="n">
        <v>735</v>
      </c>
      <c r="I743" s="109" t="n">
        <v>-0.9908</v>
      </c>
      <c r="J743" s="109" t="n">
        <v>0.1928</v>
      </c>
      <c r="K743" s="109" t="n">
        <v>-1.4046</v>
      </c>
      <c r="L743" s="109" t="n">
        <v>1.3624</v>
      </c>
      <c r="M743" s="109" t="n">
        <v>-1.1713</v>
      </c>
      <c r="N743" s="108" t="n">
        <f aca="false">IF(SQRT($B$5)*$I743+SQRT(1-$B$5)*J743&lt;$C$8,1,0)</f>
        <v>0</v>
      </c>
      <c r="O743" s="108" t="n">
        <f aca="false">IF(SQRT($B$5)*$I743+SQRT(1-$B$5)*K743&lt;$C$9,1,0)</f>
        <v>0</v>
      </c>
      <c r="P743" s="108" t="n">
        <f aca="false">IF(SQRT($B$5)*$I743+SQRT(1-$B$5)*L743&lt;$C$10,1,0)</f>
        <v>0</v>
      </c>
      <c r="Q743" s="108" t="n">
        <f aca="false">IF(SQRT($B$5)*$I743+SQRT(1-$B$5)*M743&lt;$C$11,1,0)</f>
        <v>0</v>
      </c>
      <c r="R743" s="110" t="n">
        <f aca="false">N743*$D$8+O743*$D$9+P743*$D$10+Q743*$D$11</f>
        <v>0</v>
      </c>
      <c r="S743" s="108" t="n">
        <f aca="false">SUM(N743:Q743)</f>
        <v>0</v>
      </c>
    </row>
    <row r="744" customFormat="false" ht="15" hidden="false" customHeight="false" outlineLevel="0" collapsed="false">
      <c r="H744" s="108" t="n">
        <v>736</v>
      </c>
      <c r="I744" s="109" t="n">
        <v>-0.6469</v>
      </c>
      <c r="J744" s="109" t="n">
        <v>0.2497</v>
      </c>
      <c r="K744" s="109" t="n">
        <v>-0.9928</v>
      </c>
      <c r="L744" s="109" t="n">
        <v>1.4993</v>
      </c>
      <c r="M744" s="109" t="n">
        <v>-0.0031</v>
      </c>
      <c r="N744" s="108" t="n">
        <f aca="false">IF(SQRT($B$5)*$I744+SQRT(1-$B$5)*J744&lt;$C$8,1,0)</f>
        <v>0</v>
      </c>
      <c r="O744" s="108" t="n">
        <f aca="false">IF(SQRT($B$5)*$I744+SQRT(1-$B$5)*K744&lt;$C$9,1,0)</f>
        <v>0</v>
      </c>
      <c r="P744" s="108" t="n">
        <f aca="false">IF(SQRT($B$5)*$I744+SQRT(1-$B$5)*L744&lt;$C$10,1,0)</f>
        <v>0</v>
      </c>
      <c r="Q744" s="108" t="n">
        <f aca="false">IF(SQRT($B$5)*$I744+SQRT(1-$B$5)*M744&lt;$C$11,1,0)</f>
        <v>0</v>
      </c>
      <c r="R744" s="110" t="n">
        <f aca="false">N744*$D$8+O744*$D$9+P744*$D$10+Q744*$D$11</f>
        <v>0</v>
      </c>
      <c r="S744" s="108" t="n">
        <f aca="false">SUM(N744:Q744)</f>
        <v>0</v>
      </c>
    </row>
    <row r="745" customFormat="false" ht="15" hidden="false" customHeight="false" outlineLevel="0" collapsed="false">
      <c r="H745" s="108" t="n">
        <v>737</v>
      </c>
      <c r="I745" s="109" t="n">
        <v>0.1409</v>
      </c>
      <c r="J745" s="109" t="n">
        <v>0.1073</v>
      </c>
      <c r="K745" s="109" t="n">
        <v>0.0201</v>
      </c>
      <c r="L745" s="109" t="n">
        <v>0.1536</v>
      </c>
      <c r="M745" s="109" t="n">
        <v>2.0044</v>
      </c>
      <c r="N745" s="108" t="n">
        <f aca="false">IF(SQRT($B$5)*$I745+SQRT(1-$B$5)*J745&lt;$C$8,1,0)</f>
        <v>0</v>
      </c>
      <c r="O745" s="108" t="n">
        <f aca="false">IF(SQRT($B$5)*$I745+SQRT(1-$B$5)*K745&lt;$C$9,1,0)</f>
        <v>0</v>
      </c>
      <c r="P745" s="108" t="n">
        <f aca="false">IF(SQRT($B$5)*$I745+SQRT(1-$B$5)*L745&lt;$C$10,1,0)</f>
        <v>0</v>
      </c>
      <c r="Q745" s="108" t="n">
        <f aca="false">IF(SQRT($B$5)*$I745+SQRT(1-$B$5)*M745&lt;$C$11,1,0)</f>
        <v>0</v>
      </c>
      <c r="R745" s="110" t="n">
        <f aca="false">N745*$D$8+O745*$D$9+P745*$D$10+Q745*$D$11</f>
        <v>0</v>
      </c>
      <c r="S745" s="108" t="n">
        <f aca="false">SUM(N745:Q745)</f>
        <v>0</v>
      </c>
    </row>
    <row r="746" customFormat="false" ht="15" hidden="false" customHeight="false" outlineLevel="0" collapsed="false">
      <c r="H746" s="108" t="n">
        <v>738</v>
      </c>
      <c r="I746" s="109" t="n">
        <v>-0.1908</v>
      </c>
      <c r="J746" s="109" t="n">
        <v>-0.9643</v>
      </c>
      <c r="K746" s="109" t="n">
        <v>1.3069</v>
      </c>
      <c r="L746" s="109" t="n">
        <v>1.0174</v>
      </c>
      <c r="M746" s="109" t="n">
        <v>-0.3953</v>
      </c>
      <c r="N746" s="108" t="n">
        <f aca="false">IF(SQRT($B$5)*$I746+SQRT(1-$B$5)*J746&lt;$C$8,1,0)</f>
        <v>0</v>
      </c>
      <c r="O746" s="108" t="n">
        <f aca="false">IF(SQRT($B$5)*$I746+SQRT(1-$B$5)*K746&lt;$C$9,1,0)</f>
        <v>0</v>
      </c>
      <c r="P746" s="108" t="n">
        <f aca="false">IF(SQRT($B$5)*$I746+SQRT(1-$B$5)*L746&lt;$C$10,1,0)</f>
        <v>0</v>
      </c>
      <c r="Q746" s="108" t="n">
        <f aca="false">IF(SQRT($B$5)*$I746+SQRT(1-$B$5)*M746&lt;$C$11,1,0)</f>
        <v>0</v>
      </c>
      <c r="R746" s="110" t="n">
        <f aca="false">N746*$D$8+O746*$D$9+P746*$D$10+Q746*$D$11</f>
        <v>0</v>
      </c>
      <c r="S746" s="108" t="n">
        <f aca="false">SUM(N746:Q746)</f>
        <v>0</v>
      </c>
    </row>
    <row r="747" customFormat="false" ht="15" hidden="false" customHeight="false" outlineLevel="0" collapsed="false">
      <c r="H747" s="108" t="n">
        <v>739</v>
      </c>
      <c r="I747" s="109" t="n">
        <v>-0.4035</v>
      </c>
      <c r="J747" s="109" t="n">
        <v>1.3341</v>
      </c>
      <c r="K747" s="109" t="n">
        <v>0.1981</v>
      </c>
      <c r="L747" s="109" t="n">
        <v>-0.0171</v>
      </c>
      <c r="M747" s="109" t="n">
        <v>-0.1019</v>
      </c>
      <c r="N747" s="108" t="n">
        <f aca="false">IF(SQRT($B$5)*$I747+SQRT(1-$B$5)*J747&lt;$C$8,1,0)</f>
        <v>0</v>
      </c>
      <c r="O747" s="108" t="n">
        <f aca="false">IF(SQRT($B$5)*$I747+SQRT(1-$B$5)*K747&lt;$C$9,1,0)</f>
        <v>0</v>
      </c>
      <c r="P747" s="108" t="n">
        <f aca="false">IF(SQRT($B$5)*$I747+SQRT(1-$B$5)*L747&lt;$C$10,1,0)</f>
        <v>0</v>
      </c>
      <c r="Q747" s="108" t="n">
        <f aca="false">IF(SQRT($B$5)*$I747+SQRT(1-$B$5)*M747&lt;$C$11,1,0)</f>
        <v>0</v>
      </c>
      <c r="R747" s="110" t="n">
        <f aca="false">N747*$D$8+O747*$D$9+P747*$D$10+Q747*$D$11</f>
        <v>0</v>
      </c>
      <c r="S747" s="108" t="n">
        <f aca="false">SUM(N747:Q747)</f>
        <v>0</v>
      </c>
    </row>
    <row r="748" customFormat="false" ht="15" hidden="false" customHeight="false" outlineLevel="0" collapsed="false">
      <c r="H748" s="108" t="n">
        <v>740</v>
      </c>
      <c r="I748" s="109" t="n">
        <v>-0.6128</v>
      </c>
      <c r="J748" s="109" t="n">
        <v>0.6554</v>
      </c>
      <c r="K748" s="109" t="n">
        <v>-1.3434</v>
      </c>
      <c r="L748" s="109" t="n">
        <v>-1.1411</v>
      </c>
      <c r="M748" s="109" t="n">
        <v>-1.7955</v>
      </c>
      <c r="N748" s="108" t="n">
        <f aca="false">IF(SQRT($B$5)*$I748+SQRT(1-$B$5)*J748&lt;$C$8,1,0)</f>
        <v>0</v>
      </c>
      <c r="O748" s="108" t="n">
        <f aca="false">IF(SQRT($B$5)*$I748+SQRT(1-$B$5)*K748&lt;$C$9,1,0)</f>
        <v>0</v>
      </c>
      <c r="P748" s="108" t="n">
        <f aca="false">IF(SQRT($B$5)*$I748+SQRT(1-$B$5)*L748&lt;$C$10,1,0)</f>
        <v>0</v>
      </c>
      <c r="Q748" s="108" t="n">
        <f aca="false">IF(SQRT($B$5)*$I748+SQRT(1-$B$5)*M748&lt;$C$11,1,0)</f>
        <v>0</v>
      </c>
      <c r="R748" s="110" t="n">
        <f aca="false">N748*$D$8+O748*$D$9+P748*$D$10+Q748*$D$11</f>
        <v>0</v>
      </c>
      <c r="S748" s="108" t="n">
        <f aca="false">SUM(N748:Q748)</f>
        <v>0</v>
      </c>
    </row>
    <row r="749" customFormat="false" ht="15" hidden="false" customHeight="false" outlineLevel="0" collapsed="false">
      <c r="H749" s="108" t="n">
        <v>741</v>
      </c>
      <c r="I749" s="109" t="n">
        <v>-0.5977</v>
      </c>
      <c r="J749" s="109" t="n">
        <v>-1.1265</v>
      </c>
      <c r="K749" s="109" t="n">
        <v>0.2719</v>
      </c>
      <c r="L749" s="109" t="n">
        <v>-0.7303</v>
      </c>
      <c r="M749" s="109" t="n">
        <v>-0.1877</v>
      </c>
      <c r="N749" s="108" t="n">
        <f aca="false">IF(SQRT($B$5)*$I749+SQRT(1-$B$5)*J749&lt;$C$8,1,0)</f>
        <v>0</v>
      </c>
      <c r="O749" s="108" t="n">
        <f aca="false">IF(SQRT($B$5)*$I749+SQRT(1-$B$5)*K749&lt;$C$9,1,0)</f>
        <v>0</v>
      </c>
      <c r="P749" s="108" t="n">
        <f aca="false">IF(SQRT($B$5)*$I749+SQRT(1-$B$5)*L749&lt;$C$10,1,0)</f>
        <v>0</v>
      </c>
      <c r="Q749" s="108" t="n">
        <f aca="false">IF(SQRT($B$5)*$I749+SQRT(1-$B$5)*M749&lt;$C$11,1,0)</f>
        <v>0</v>
      </c>
      <c r="R749" s="110" t="n">
        <f aca="false">N749*$D$8+O749*$D$9+P749*$D$10+Q749*$D$11</f>
        <v>0</v>
      </c>
      <c r="S749" s="108" t="n">
        <f aca="false">SUM(N749:Q749)</f>
        <v>0</v>
      </c>
    </row>
    <row r="750" customFormat="false" ht="15" hidden="false" customHeight="false" outlineLevel="0" collapsed="false">
      <c r="H750" s="108" t="n">
        <v>742</v>
      </c>
      <c r="I750" s="109" t="n">
        <v>0.6481</v>
      </c>
      <c r="J750" s="109" t="n">
        <v>0.0693</v>
      </c>
      <c r="K750" s="109" t="n">
        <v>-0.6631</v>
      </c>
      <c r="L750" s="109" t="n">
        <v>-0.5331</v>
      </c>
      <c r="M750" s="109" t="n">
        <v>-0.7556</v>
      </c>
      <c r="N750" s="108" t="n">
        <f aca="false">IF(SQRT($B$5)*$I750+SQRT(1-$B$5)*J750&lt;$C$8,1,0)</f>
        <v>0</v>
      </c>
      <c r="O750" s="108" t="n">
        <f aca="false">IF(SQRT($B$5)*$I750+SQRT(1-$B$5)*K750&lt;$C$9,1,0)</f>
        <v>0</v>
      </c>
      <c r="P750" s="108" t="n">
        <f aca="false">IF(SQRT($B$5)*$I750+SQRT(1-$B$5)*L750&lt;$C$10,1,0)</f>
        <v>0</v>
      </c>
      <c r="Q750" s="108" t="n">
        <f aca="false">IF(SQRT($B$5)*$I750+SQRT(1-$B$5)*M750&lt;$C$11,1,0)</f>
        <v>0</v>
      </c>
      <c r="R750" s="110" t="n">
        <f aca="false">N750*$D$8+O750*$D$9+P750*$D$10+Q750*$D$11</f>
        <v>0</v>
      </c>
      <c r="S750" s="108" t="n">
        <f aca="false">SUM(N750:Q750)</f>
        <v>0</v>
      </c>
    </row>
    <row r="751" customFormat="false" ht="15" hidden="false" customHeight="false" outlineLevel="0" collapsed="false">
      <c r="H751" s="108" t="n">
        <v>743</v>
      </c>
      <c r="I751" s="109" t="n">
        <v>0.053</v>
      </c>
      <c r="J751" s="109" t="n">
        <v>0.1012</v>
      </c>
      <c r="K751" s="109" t="n">
        <v>1.3542</v>
      </c>
      <c r="L751" s="109" t="n">
        <v>0.7716</v>
      </c>
      <c r="M751" s="109" t="n">
        <v>0.4015</v>
      </c>
      <c r="N751" s="108" t="n">
        <f aca="false">IF(SQRT($B$5)*$I751+SQRT(1-$B$5)*J751&lt;$C$8,1,0)</f>
        <v>0</v>
      </c>
      <c r="O751" s="108" t="n">
        <f aca="false">IF(SQRT($B$5)*$I751+SQRT(1-$B$5)*K751&lt;$C$9,1,0)</f>
        <v>0</v>
      </c>
      <c r="P751" s="108" t="n">
        <f aca="false">IF(SQRT($B$5)*$I751+SQRT(1-$B$5)*L751&lt;$C$10,1,0)</f>
        <v>0</v>
      </c>
      <c r="Q751" s="108" t="n">
        <f aca="false">IF(SQRT($B$5)*$I751+SQRT(1-$B$5)*M751&lt;$C$11,1,0)</f>
        <v>0</v>
      </c>
      <c r="R751" s="110" t="n">
        <f aca="false">N751*$D$8+O751*$D$9+P751*$D$10+Q751*$D$11</f>
        <v>0</v>
      </c>
      <c r="S751" s="108" t="n">
        <f aca="false">SUM(N751:Q751)</f>
        <v>0</v>
      </c>
    </row>
    <row r="752" customFormat="false" ht="15" hidden="false" customHeight="false" outlineLevel="0" collapsed="false">
      <c r="H752" s="108" t="n">
        <v>744</v>
      </c>
      <c r="I752" s="109" t="n">
        <v>-0.582</v>
      </c>
      <c r="J752" s="109" t="n">
        <v>0.3745</v>
      </c>
      <c r="K752" s="109" t="n">
        <v>-1.0144</v>
      </c>
      <c r="L752" s="109" t="n">
        <v>-1.8929</v>
      </c>
      <c r="M752" s="109" t="n">
        <v>0.5026</v>
      </c>
      <c r="N752" s="108" t="n">
        <f aca="false">IF(SQRT($B$5)*$I752+SQRT(1-$B$5)*J752&lt;$C$8,1,0)</f>
        <v>0</v>
      </c>
      <c r="O752" s="108" t="n">
        <f aca="false">IF(SQRT($B$5)*$I752+SQRT(1-$B$5)*K752&lt;$C$9,1,0)</f>
        <v>0</v>
      </c>
      <c r="P752" s="108" t="n">
        <f aca="false">IF(SQRT($B$5)*$I752+SQRT(1-$B$5)*L752&lt;$C$10,1,0)</f>
        <v>1</v>
      </c>
      <c r="Q752" s="108" t="n">
        <f aca="false">IF(SQRT($B$5)*$I752+SQRT(1-$B$5)*M752&lt;$C$11,1,0)</f>
        <v>0</v>
      </c>
      <c r="R752" s="110" t="n">
        <f aca="false">N752*$D$8+O752*$D$9+P752*$D$10+Q752*$D$11</f>
        <v>14</v>
      </c>
      <c r="S752" s="108" t="n">
        <f aca="false">SUM(N752:Q752)</f>
        <v>1</v>
      </c>
    </row>
    <row r="753" customFormat="false" ht="15" hidden="false" customHeight="false" outlineLevel="0" collapsed="false">
      <c r="H753" s="108" t="n">
        <v>745</v>
      </c>
      <c r="I753" s="109" t="n">
        <v>0.8507</v>
      </c>
      <c r="J753" s="109" t="n">
        <v>-3.2258</v>
      </c>
      <c r="K753" s="109" t="n">
        <v>0.9771</v>
      </c>
      <c r="L753" s="109" t="n">
        <v>-1.6977</v>
      </c>
      <c r="M753" s="109" t="n">
        <v>-1.0873</v>
      </c>
      <c r="N753" s="108" t="n">
        <f aca="false">IF(SQRT($B$5)*$I753+SQRT(1-$B$5)*J753&lt;$C$8,1,0)</f>
        <v>1</v>
      </c>
      <c r="O753" s="108" t="n">
        <f aca="false">IF(SQRT($B$5)*$I753+SQRT(1-$B$5)*K753&lt;$C$9,1,0)</f>
        <v>0</v>
      </c>
      <c r="P753" s="108" t="n">
        <f aca="false">IF(SQRT($B$5)*$I753+SQRT(1-$B$5)*L753&lt;$C$10,1,0)</f>
        <v>0</v>
      </c>
      <c r="Q753" s="108" t="n">
        <f aca="false">IF(SQRT($B$5)*$I753+SQRT(1-$B$5)*M753&lt;$C$11,1,0)</f>
        <v>0</v>
      </c>
      <c r="R753" s="110" t="n">
        <f aca="false">N753*$D$8+O753*$D$9+P753*$D$10+Q753*$D$11</f>
        <v>20</v>
      </c>
      <c r="S753" s="108" t="n">
        <f aca="false">SUM(N753:Q753)</f>
        <v>1</v>
      </c>
    </row>
    <row r="754" customFormat="false" ht="15" hidden="false" customHeight="false" outlineLevel="0" collapsed="false">
      <c r="H754" s="108" t="n">
        <v>746</v>
      </c>
      <c r="I754" s="109" t="n">
        <v>0.4136</v>
      </c>
      <c r="J754" s="109" t="n">
        <v>-0.2729</v>
      </c>
      <c r="K754" s="109" t="n">
        <v>-0.1287</v>
      </c>
      <c r="L754" s="109" t="n">
        <v>-1.1546</v>
      </c>
      <c r="M754" s="109" t="n">
        <v>1.192</v>
      </c>
      <c r="N754" s="108" t="n">
        <f aca="false">IF(SQRT($B$5)*$I754+SQRT(1-$B$5)*J754&lt;$C$8,1,0)</f>
        <v>0</v>
      </c>
      <c r="O754" s="108" t="n">
        <f aca="false">IF(SQRT($B$5)*$I754+SQRT(1-$B$5)*K754&lt;$C$9,1,0)</f>
        <v>0</v>
      </c>
      <c r="P754" s="108" t="n">
        <f aca="false">IF(SQRT($B$5)*$I754+SQRT(1-$B$5)*L754&lt;$C$10,1,0)</f>
        <v>0</v>
      </c>
      <c r="Q754" s="108" t="n">
        <f aca="false">IF(SQRT($B$5)*$I754+SQRT(1-$B$5)*M754&lt;$C$11,1,0)</f>
        <v>0</v>
      </c>
      <c r="R754" s="110" t="n">
        <f aca="false">N754*$D$8+O754*$D$9+P754*$D$10+Q754*$D$11</f>
        <v>0</v>
      </c>
      <c r="S754" s="108" t="n">
        <f aca="false">SUM(N754:Q754)</f>
        <v>0</v>
      </c>
    </row>
    <row r="755" customFormat="false" ht="15" hidden="false" customHeight="false" outlineLevel="0" collapsed="false">
      <c r="H755" s="108" t="n">
        <v>747</v>
      </c>
      <c r="I755" s="109" t="n">
        <v>-0.2092</v>
      </c>
      <c r="J755" s="109" t="n">
        <v>-0.2783</v>
      </c>
      <c r="K755" s="109" t="n">
        <v>1.6136</v>
      </c>
      <c r="L755" s="109" t="n">
        <v>-0.023</v>
      </c>
      <c r="M755" s="109" t="n">
        <v>0.5685</v>
      </c>
      <c r="N755" s="108" t="n">
        <f aca="false">IF(SQRT($B$5)*$I755+SQRT(1-$B$5)*J755&lt;$C$8,1,0)</f>
        <v>0</v>
      </c>
      <c r="O755" s="108" t="n">
        <f aca="false">IF(SQRT($B$5)*$I755+SQRT(1-$B$5)*K755&lt;$C$9,1,0)</f>
        <v>0</v>
      </c>
      <c r="P755" s="108" t="n">
        <f aca="false">IF(SQRT($B$5)*$I755+SQRT(1-$B$5)*L755&lt;$C$10,1,0)</f>
        <v>0</v>
      </c>
      <c r="Q755" s="108" t="n">
        <f aca="false">IF(SQRT($B$5)*$I755+SQRT(1-$B$5)*M755&lt;$C$11,1,0)</f>
        <v>0</v>
      </c>
      <c r="R755" s="110" t="n">
        <f aca="false">N755*$D$8+O755*$D$9+P755*$D$10+Q755*$D$11</f>
        <v>0</v>
      </c>
      <c r="S755" s="108" t="n">
        <f aca="false">SUM(N755:Q755)</f>
        <v>0</v>
      </c>
    </row>
    <row r="756" customFormat="false" ht="15" hidden="false" customHeight="false" outlineLevel="0" collapsed="false">
      <c r="H756" s="108" t="n">
        <v>748</v>
      </c>
      <c r="I756" s="109" t="n">
        <v>0.7907</v>
      </c>
      <c r="J756" s="109" t="n">
        <v>-0.0013</v>
      </c>
      <c r="K756" s="109" t="n">
        <v>-1.3283</v>
      </c>
      <c r="L756" s="109" t="n">
        <v>0.5925</v>
      </c>
      <c r="M756" s="109" t="n">
        <v>-0.6654</v>
      </c>
      <c r="N756" s="108" t="n">
        <f aca="false">IF(SQRT($B$5)*$I756+SQRT(1-$B$5)*J756&lt;$C$8,1,0)</f>
        <v>0</v>
      </c>
      <c r="O756" s="108" t="n">
        <f aca="false">IF(SQRT($B$5)*$I756+SQRT(1-$B$5)*K756&lt;$C$9,1,0)</f>
        <v>0</v>
      </c>
      <c r="P756" s="108" t="n">
        <f aca="false">IF(SQRT($B$5)*$I756+SQRT(1-$B$5)*L756&lt;$C$10,1,0)</f>
        <v>0</v>
      </c>
      <c r="Q756" s="108" t="n">
        <f aca="false">IF(SQRT($B$5)*$I756+SQRT(1-$B$5)*M756&lt;$C$11,1,0)</f>
        <v>0</v>
      </c>
      <c r="R756" s="110" t="n">
        <f aca="false">N756*$D$8+O756*$D$9+P756*$D$10+Q756*$D$11</f>
        <v>0</v>
      </c>
      <c r="S756" s="108" t="n">
        <f aca="false">SUM(N756:Q756)</f>
        <v>0</v>
      </c>
    </row>
    <row r="757" customFormat="false" ht="15" hidden="false" customHeight="false" outlineLevel="0" collapsed="false">
      <c r="H757" s="108" t="n">
        <v>749</v>
      </c>
      <c r="I757" s="109" t="n">
        <v>1.3312</v>
      </c>
      <c r="J757" s="109" t="n">
        <v>1.1414</v>
      </c>
      <c r="K757" s="109" t="n">
        <v>-3.0805</v>
      </c>
      <c r="L757" s="109" t="n">
        <v>2.0534</v>
      </c>
      <c r="M757" s="109" t="n">
        <v>-1.2701</v>
      </c>
      <c r="N757" s="108" t="n">
        <f aca="false">IF(SQRT($B$5)*$I757+SQRT(1-$B$5)*J757&lt;$C$8,1,0)</f>
        <v>0</v>
      </c>
      <c r="O757" s="108" t="n">
        <f aca="false">IF(SQRT($B$5)*$I757+SQRT(1-$B$5)*K757&lt;$C$9,1,0)</f>
        <v>0</v>
      </c>
      <c r="P757" s="108" t="n">
        <f aca="false">IF(SQRT($B$5)*$I757+SQRT(1-$B$5)*L757&lt;$C$10,1,0)</f>
        <v>0</v>
      </c>
      <c r="Q757" s="108" t="n">
        <f aca="false">IF(SQRT($B$5)*$I757+SQRT(1-$B$5)*M757&lt;$C$11,1,0)</f>
        <v>0</v>
      </c>
      <c r="R757" s="110" t="n">
        <f aca="false">N757*$D$8+O757*$D$9+P757*$D$10+Q757*$D$11</f>
        <v>0</v>
      </c>
      <c r="S757" s="108" t="n">
        <f aca="false">SUM(N757:Q757)</f>
        <v>0</v>
      </c>
    </row>
    <row r="758" customFormat="false" ht="15" hidden="false" customHeight="false" outlineLevel="0" collapsed="false">
      <c r="H758" s="108" t="n">
        <v>750</v>
      </c>
      <c r="I758" s="109" t="n">
        <v>0.2698</v>
      </c>
      <c r="J758" s="109" t="n">
        <v>0.4348</v>
      </c>
      <c r="K758" s="109" t="n">
        <v>-0.0483</v>
      </c>
      <c r="L758" s="109" t="n">
        <v>0.3756</v>
      </c>
      <c r="M758" s="109" t="n">
        <v>1.3687</v>
      </c>
      <c r="N758" s="108" t="n">
        <f aca="false">IF(SQRT($B$5)*$I758+SQRT(1-$B$5)*J758&lt;$C$8,1,0)</f>
        <v>0</v>
      </c>
      <c r="O758" s="108" t="n">
        <f aca="false">IF(SQRT($B$5)*$I758+SQRT(1-$B$5)*K758&lt;$C$9,1,0)</f>
        <v>0</v>
      </c>
      <c r="P758" s="108" t="n">
        <f aca="false">IF(SQRT($B$5)*$I758+SQRT(1-$B$5)*L758&lt;$C$10,1,0)</f>
        <v>0</v>
      </c>
      <c r="Q758" s="108" t="n">
        <f aca="false">IF(SQRT($B$5)*$I758+SQRT(1-$B$5)*M758&lt;$C$11,1,0)</f>
        <v>0</v>
      </c>
      <c r="R758" s="110" t="n">
        <f aca="false">N758*$D$8+O758*$D$9+P758*$D$10+Q758*$D$11</f>
        <v>0</v>
      </c>
      <c r="S758" s="108" t="n">
        <f aca="false">SUM(N758:Q758)</f>
        <v>0</v>
      </c>
    </row>
    <row r="759" customFormat="false" ht="15" hidden="false" customHeight="false" outlineLevel="0" collapsed="false">
      <c r="H759" s="108" t="n">
        <v>751</v>
      </c>
      <c r="I759" s="109" t="n">
        <v>0.3488</v>
      </c>
      <c r="J759" s="109" t="n">
        <v>-0.1367</v>
      </c>
      <c r="K759" s="109" t="n">
        <v>0.146</v>
      </c>
      <c r="L759" s="109" t="n">
        <v>-0.0013</v>
      </c>
      <c r="M759" s="109" t="n">
        <v>-0.1076</v>
      </c>
      <c r="N759" s="108" t="n">
        <f aca="false">IF(SQRT($B$5)*$I759+SQRT(1-$B$5)*J759&lt;$C$8,1,0)</f>
        <v>0</v>
      </c>
      <c r="O759" s="108" t="n">
        <f aca="false">IF(SQRT($B$5)*$I759+SQRT(1-$B$5)*K759&lt;$C$9,1,0)</f>
        <v>0</v>
      </c>
      <c r="P759" s="108" t="n">
        <f aca="false">IF(SQRT($B$5)*$I759+SQRT(1-$B$5)*L759&lt;$C$10,1,0)</f>
        <v>0</v>
      </c>
      <c r="Q759" s="108" t="n">
        <f aca="false">IF(SQRT($B$5)*$I759+SQRT(1-$B$5)*M759&lt;$C$11,1,0)</f>
        <v>0</v>
      </c>
      <c r="R759" s="110" t="n">
        <f aca="false">N759*$D$8+O759*$D$9+P759*$D$10+Q759*$D$11</f>
        <v>0</v>
      </c>
      <c r="S759" s="108" t="n">
        <f aca="false">SUM(N759:Q759)</f>
        <v>0</v>
      </c>
    </row>
    <row r="760" customFormat="false" ht="15" hidden="false" customHeight="false" outlineLevel="0" collapsed="false">
      <c r="H760" s="108" t="n">
        <v>752</v>
      </c>
      <c r="I760" s="109" t="n">
        <v>-0.0078</v>
      </c>
      <c r="J760" s="109" t="n">
        <v>-0.078</v>
      </c>
      <c r="K760" s="109" t="n">
        <v>1.0077</v>
      </c>
      <c r="L760" s="109" t="n">
        <v>-0.5577</v>
      </c>
      <c r="M760" s="109" t="n">
        <v>-0.9739</v>
      </c>
      <c r="N760" s="108" t="n">
        <f aca="false">IF(SQRT($B$5)*$I760+SQRT(1-$B$5)*J760&lt;$C$8,1,0)</f>
        <v>0</v>
      </c>
      <c r="O760" s="108" t="n">
        <f aca="false">IF(SQRT($B$5)*$I760+SQRT(1-$B$5)*K760&lt;$C$9,1,0)</f>
        <v>0</v>
      </c>
      <c r="P760" s="108" t="n">
        <f aca="false">IF(SQRT($B$5)*$I760+SQRT(1-$B$5)*L760&lt;$C$10,1,0)</f>
        <v>0</v>
      </c>
      <c r="Q760" s="108" t="n">
        <f aca="false">IF(SQRT($B$5)*$I760+SQRT(1-$B$5)*M760&lt;$C$11,1,0)</f>
        <v>0</v>
      </c>
      <c r="R760" s="110" t="n">
        <f aca="false">N760*$D$8+O760*$D$9+P760*$D$10+Q760*$D$11</f>
        <v>0</v>
      </c>
      <c r="S760" s="108" t="n">
        <f aca="false">SUM(N760:Q760)</f>
        <v>0</v>
      </c>
    </row>
    <row r="761" customFormat="false" ht="15" hidden="false" customHeight="false" outlineLevel="0" collapsed="false">
      <c r="H761" s="108" t="n">
        <v>753</v>
      </c>
      <c r="I761" s="109" t="n">
        <v>1.434</v>
      </c>
      <c r="J761" s="109" t="n">
        <v>-0.1009</v>
      </c>
      <c r="K761" s="109" t="n">
        <v>1.4617</v>
      </c>
      <c r="L761" s="109" t="n">
        <v>0.2965</v>
      </c>
      <c r="M761" s="109" t="n">
        <v>-0.6977</v>
      </c>
      <c r="N761" s="108" t="n">
        <f aca="false">IF(SQRT($B$5)*$I761+SQRT(1-$B$5)*J761&lt;$C$8,1,0)</f>
        <v>0</v>
      </c>
      <c r="O761" s="108" t="n">
        <f aca="false">IF(SQRT($B$5)*$I761+SQRT(1-$B$5)*K761&lt;$C$9,1,0)</f>
        <v>0</v>
      </c>
      <c r="P761" s="108" t="n">
        <f aca="false">IF(SQRT($B$5)*$I761+SQRT(1-$B$5)*L761&lt;$C$10,1,0)</f>
        <v>0</v>
      </c>
      <c r="Q761" s="108" t="n">
        <f aca="false">IF(SQRT($B$5)*$I761+SQRT(1-$B$5)*M761&lt;$C$11,1,0)</f>
        <v>0</v>
      </c>
      <c r="R761" s="110" t="n">
        <f aca="false">N761*$D$8+O761*$D$9+P761*$D$10+Q761*$D$11</f>
        <v>0</v>
      </c>
      <c r="S761" s="108" t="n">
        <f aca="false">SUM(N761:Q761)</f>
        <v>0</v>
      </c>
    </row>
    <row r="762" customFormat="false" ht="15" hidden="false" customHeight="false" outlineLevel="0" collapsed="false">
      <c r="H762" s="108" t="n">
        <v>754</v>
      </c>
      <c r="I762" s="109" t="n">
        <v>0.6065</v>
      </c>
      <c r="J762" s="109" t="n">
        <v>2.0926</v>
      </c>
      <c r="K762" s="109" t="n">
        <v>-0.5922</v>
      </c>
      <c r="L762" s="109" t="n">
        <v>-0.1491</v>
      </c>
      <c r="M762" s="109" t="n">
        <v>-1.3552</v>
      </c>
      <c r="N762" s="108" t="n">
        <f aca="false">IF(SQRT($B$5)*$I762+SQRT(1-$B$5)*J762&lt;$C$8,1,0)</f>
        <v>0</v>
      </c>
      <c r="O762" s="108" t="n">
        <f aca="false">IF(SQRT($B$5)*$I762+SQRT(1-$B$5)*K762&lt;$C$9,1,0)</f>
        <v>0</v>
      </c>
      <c r="P762" s="108" t="n">
        <f aca="false">IF(SQRT($B$5)*$I762+SQRT(1-$B$5)*L762&lt;$C$10,1,0)</f>
        <v>0</v>
      </c>
      <c r="Q762" s="108" t="n">
        <f aca="false">IF(SQRT($B$5)*$I762+SQRT(1-$B$5)*M762&lt;$C$11,1,0)</f>
        <v>0</v>
      </c>
      <c r="R762" s="110" t="n">
        <f aca="false">N762*$D$8+O762*$D$9+P762*$D$10+Q762*$D$11</f>
        <v>0</v>
      </c>
      <c r="S762" s="108" t="n">
        <f aca="false">SUM(N762:Q762)</f>
        <v>0</v>
      </c>
    </row>
    <row r="763" customFormat="false" ht="15" hidden="false" customHeight="false" outlineLevel="0" collapsed="false">
      <c r="H763" s="108" t="n">
        <v>755</v>
      </c>
      <c r="I763" s="109" t="n">
        <v>0.4648</v>
      </c>
      <c r="J763" s="109" t="n">
        <v>0.0592</v>
      </c>
      <c r="K763" s="109" t="n">
        <v>2.3919</v>
      </c>
      <c r="L763" s="109" t="n">
        <v>-2.0423</v>
      </c>
      <c r="M763" s="109" t="n">
        <v>0.7044</v>
      </c>
      <c r="N763" s="108" t="n">
        <f aca="false">IF(SQRT($B$5)*$I763+SQRT(1-$B$5)*J763&lt;$C$8,1,0)</f>
        <v>0</v>
      </c>
      <c r="O763" s="108" t="n">
        <f aca="false">IF(SQRT($B$5)*$I763+SQRT(1-$B$5)*K763&lt;$C$9,1,0)</f>
        <v>0</v>
      </c>
      <c r="P763" s="108" t="n">
        <f aca="false">IF(SQRT($B$5)*$I763+SQRT(1-$B$5)*L763&lt;$C$10,1,0)</f>
        <v>0</v>
      </c>
      <c r="Q763" s="108" t="n">
        <f aca="false">IF(SQRT($B$5)*$I763+SQRT(1-$B$5)*M763&lt;$C$11,1,0)</f>
        <v>0</v>
      </c>
      <c r="R763" s="110" t="n">
        <f aca="false">N763*$D$8+O763*$D$9+P763*$D$10+Q763*$D$11</f>
        <v>0</v>
      </c>
      <c r="S763" s="108" t="n">
        <f aca="false">SUM(N763:Q763)</f>
        <v>0</v>
      </c>
    </row>
    <row r="764" customFormat="false" ht="15" hidden="false" customHeight="false" outlineLevel="0" collapsed="false">
      <c r="H764" s="108" t="n">
        <v>756</v>
      </c>
      <c r="I764" s="109" t="n">
        <v>0.2926</v>
      </c>
      <c r="J764" s="109" t="n">
        <v>0.7889</v>
      </c>
      <c r="K764" s="109" t="n">
        <v>-0.0501</v>
      </c>
      <c r="L764" s="109" t="n">
        <v>0.4298</v>
      </c>
      <c r="M764" s="109" t="n">
        <v>-0.3749</v>
      </c>
      <c r="N764" s="108" t="n">
        <f aca="false">IF(SQRT($B$5)*$I764+SQRT(1-$B$5)*J764&lt;$C$8,1,0)</f>
        <v>0</v>
      </c>
      <c r="O764" s="108" t="n">
        <f aca="false">IF(SQRT($B$5)*$I764+SQRT(1-$B$5)*K764&lt;$C$9,1,0)</f>
        <v>0</v>
      </c>
      <c r="P764" s="108" t="n">
        <f aca="false">IF(SQRT($B$5)*$I764+SQRT(1-$B$5)*L764&lt;$C$10,1,0)</f>
        <v>0</v>
      </c>
      <c r="Q764" s="108" t="n">
        <f aca="false">IF(SQRT($B$5)*$I764+SQRT(1-$B$5)*M764&lt;$C$11,1,0)</f>
        <v>0</v>
      </c>
      <c r="R764" s="110" t="n">
        <f aca="false">N764*$D$8+O764*$D$9+P764*$D$10+Q764*$D$11</f>
        <v>0</v>
      </c>
      <c r="S764" s="108" t="n">
        <f aca="false">SUM(N764:Q764)</f>
        <v>0</v>
      </c>
    </row>
    <row r="765" customFormat="false" ht="15" hidden="false" customHeight="false" outlineLevel="0" collapsed="false">
      <c r="H765" s="108" t="n">
        <v>757</v>
      </c>
      <c r="I765" s="109" t="n">
        <v>-0.2199</v>
      </c>
      <c r="J765" s="109" t="n">
        <v>1.0371</v>
      </c>
      <c r="K765" s="109" t="n">
        <v>-2.3109</v>
      </c>
      <c r="L765" s="109" t="n">
        <v>1.2985</v>
      </c>
      <c r="M765" s="109" t="n">
        <v>-0.5276</v>
      </c>
      <c r="N765" s="108" t="n">
        <f aca="false">IF(SQRT($B$5)*$I765+SQRT(1-$B$5)*J765&lt;$C$8,1,0)</f>
        <v>0</v>
      </c>
      <c r="O765" s="108" t="n">
        <f aca="false">IF(SQRT($B$5)*$I765+SQRT(1-$B$5)*K765&lt;$C$9,1,0)</f>
        <v>0</v>
      </c>
      <c r="P765" s="108" t="n">
        <f aca="false">IF(SQRT($B$5)*$I765+SQRT(1-$B$5)*L765&lt;$C$10,1,0)</f>
        <v>0</v>
      </c>
      <c r="Q765" s="108" t="n">
        <f aca="false">IF(SQRT($B$5)*$I765+SQRT(1-$B$5)*M765&lt;$C$11,1,0)</f>
        <v>0</v>
      </c>
      <c r="R765" s="110" t="n">
        <f aca="false">N765*$D$8+O765*$D$9+P765*$D$10+Q765*$D$11</f>
        <v>0</v>
      </c>
      <c r="S765" s="108" t="n">
        <f aca="false">SUM(N765:Q765)</f>
        <v>0</v>
      </c>
    </row>
    <row r="766" customFormat="false" ht="15" hidden="false" customHeight="false" outlineLevel="0" collapsed="false">
      <c r="H766" s="108" t="n">
        <v>758</v>
      </c>
      <c r="I766" s="109" t="n">
        <v>0.1224</v>
      </c>
      <c r="J766" s="109" t="n">
        <v>1.3714</v>
      </c>
      <c r="K766" s="109" t="n">
        <v>1.3671</v>
      </c>
      <c r="L766" s="109" t="n">
        <v>0.3753</v>
      </c>
      <c r="M766" s="109" t="n">
        <v>0.1087</v>
      </c>
      <c r="N766" s="108" t="n">
        <f aca="false">IF(SQRT($B$5)*$I766+SQRT(1-$B$5)*J766&lt;$C$8,1,0)</f>
        <v>0</v>
      </c>
      <c r="O766" s="108" t="n">
        <f aca="false">IF(SQRT($B$5)*$I766+SQRT(1-$B$5)*K766&lt;$C$9,1,0)</f>
        <v>0</v>
      </c>
      <c r="P766" s="108" t="n">
        <f aca="false">IF(SQRT($B$5)*$I766+SQRT(1-$B$5)*L766&lt;$C$10,1,0)</f>
        <v>0</v>
      </c>
      <c r="Q766" s="108" t="n">
        <f aca="false">IF(SQRT($B$5)*$I766+SQRT(1-$B$5)*M766&lt;$C$11,1,0)</f>
        <v>0</v>
      </c>
      <c r="R766" s="110" t="n">
        <f aca="false">N766*$D$8+O766*$D$9+P766*$D$10+Q766*$D$11</f>
        <v>0</v>
      </c>
      <c r="S766" s="108" t="n">
        <f aca="false">SUM(N766:Q766)</f>
        <v>0</v>
      </c>
    </row>
    <row r="767" customFormat="false" ht="15" hidden="false" customHeight="false" outlineLevel="0" collapsed="false">
      <c r="H767" s="108" t="n">
        <v>759</v>
      </c>
      <c r="I767" s="109" t="n">
        <v>-1.3317</v>
      </c>
      <c r="J767" s="109" t="n">
        <v>0.1494</v>
      </c>
      <c r="K767" s="109" t="n">
        <v>-0.164</v>
      </c>
      <c r="L767" s="109" t="n">
        <v>-0.4236</v>
      </c>
      <c r="M767" s="109" t="n">
        <v>-1.0145</v>
      </c>
      <c r="N767" s="108" t="n">
        <f aca="false">IF(SQRT($B$5)*$I767+SQRT(1-$B$5)*J767&lt;$C$8,1,0)</f>
        <v>0</v>
      </c>
      <c r="O767" s="108" t="n">
        <f aca="false">IF(SQRT($B$5)*$I767+SQRT(1-$B$5)*K767&lt;$C$9,1,0)</f>
        <v>0</v>
      </c>
      <c r="P767" s="108" t="n">
        <f aca="false">IF(SQRT($B$5)*$I767+SQRT(1-$B$5)*L767&lt;$C$10,1,0)</f>
        <v>0</v>
      </c>
      <c r="Q767" s="108" t="n">
        <f aca="false">IF(SQRT($B$5)*$I767+SQRT(1-$B$5)*M767&lt;$C$11,1,0)</f>
        <v>0</v>
      </c>
      <c r="R767" s="110" t="n">
        <f aca="false">N767*$D$8+O767*$D$9+P767*$D$10+Q767*$D$11</f>
        <v>0</v>
      </c>
      <c r="S767" s="108" t="n">
        <f aca="false">SUM(N767:Q767)</f>
        <v>0</v>
      </c>
    </row>
    <row r="768" customFormat="false" ht="15" hidden="false" customHeight="false" outlineLevel="0" collapsed="false">
      <c r="H768" s="108" t="n">
        <v>760</v>
      </c>
      <c r="I768" s="109" t="n">
        <v>0.0003</v>
      </c>
      <c r="J768" s="109" t="n">
        <v>0.5514</v>
      </c>
      <c r="K768" s="109" t="n">
        <v>-0.6078</v>
      </c>
      <c r="L768" s="109" t="n">
        <v>-1.5972</v>
      </c>
      <c r="M768" s="109" t="n">
        <v>0.5168</v>
      </c>
      <c r="N768" s="108" t="n">
        <f aca="false">IF(SQRT($B$5)*$I768+SQRT(1-$B$5)*J768&lt;$C$8,1,0)</f>
        <v>0</v>
      </c>
      <c r="O768" s="108" t="n">
        <f aca="false">IF(SQRT($B$5)*$I768+SQRT(1-$B$5)*K768&lt;$C$9,1,0)</f>
        <v>0</v>
      </c>
      <c r="P768" s="108" t="n">
        <f aca="false">IF(SQRT($B$5)*$I768+SQRT(1-$B$5)*L768&lt;$C$10,1,0)</f>
        <v>0</v>
      </c>
      <c r="Q768" s="108" t="n">
        <f aca="false">IF(SQRT($B$5)*$I768+SQRT(1-$B$5)*M768&lt;$C$11,1,0)</f>
        <v>0</v>
      </c>
      <c r="R768" s="110" t="n">
        <f aca="false">N768*$D$8+O768*$D$9+P768*$D$10+Q768*$D$11</f>
        <v>0</v>
      </c>
      <c r="S768" s="108" t="n">
        <f aca="false">SUM(N768:Q768)</f>
        <v>0</v>
      </c>
    </row>
    <row r="769" customFormat="false" ht="15" hidden="false" customHeight="false" outlineLevel="0" collapsed="false">
      <c r="H769" s="108" t="n">
        <v>761</v>
      </c>
      <c r="I769" s="109" t="n">
        <v>-1.0518</v>
      </c>
      <c r="J769" s="109" t="n">
        <v>-0.6882</v>
      </c>
      <c r="K769" s="109" t="n">
        <v>-0.3972</v>
      </c>
      <c r="L769" s="109" t="n">
        <v>-0.55</v>
      </c>
      <c r="M769" s="109" t="n">
        <v>-1.1608</v>
      </c>
      <c r="N769" s="108" t="n">
        <f aca="false">IF(SQRT($B$5)*$I769+SQRT(1-$B$5)*J769&lt;$C$8,1,0)</f>
        <v>0</v>
      </c>
      <c r="O769" s="108" t="n">
        <f aca="false">IF(SQRT($B$5)*$I769+SQRT(1-$B$5)*K769&lt;$C$9,1,0)</f>
        <v>0</v>
      </c>
      <c r="P769" s="108" t="n">
        <f aca="false">IF(SQRT($B$5)*$I769+SQRT(1-$B$5)*L769&lt;$C$10,1,0)</f>
        <v>0</v>
      </c>
      <c r="Q769" s="108" t="n">
        <f aca="false">IF(SQRT($B$5)*$I769+SQRT(1-$B$5)*M769&lt;$C$11,1,0)</f>
        <v>0</v>
      </c>
      <c r="R769" s="110" t="n">
        <f aca="false">N769*$D$8+O769*$D$9+P769*$D$10+Q769*$D$11</f>
        <v>0</v>
      </c>
      <c r="S769" s="108" t="n">
        <f aca="false">SUM(N769:Q769)</f>
        <v>0</v>
      </c>
    </row>
    <row r="770" customFormat="false" ht="15" hidden="false" customHeight="false" outlineLevel="0" collapsed="false">
      <c r="H770" s="108" t="n">
        <v>762</v>
      </c>
      <c r="I770" s="109" t="n">
        <v>-0.9012</v>
      </c>
      <c r="J770" s="109" t="n">
        <v>-0.1674</v>
      </c>
      <c r="K770" s="109" t="n">
        <v>-0.6082</v>
      </c>
      <c r="L770" s="109" t="n">
        <v>0.0312</v>
      </c>
      <c r="M770" s="109" t="n">
        <v>0.6933</v>
      </c>
      <c r="N770" s="108" t="n">
        <f aca="false">IF(SQRT($B$5)*$I770+SQRT(1-$B$5)*J770&lt;$C$8,1,0)</f>
        <v>0</v>
      </c>
      <c r="O770" s="108" t="n">
        <f aca="false">IF(SQRT($B$5)*$I770+SQRT(1-$B$5)*K770&lt;$C$9,1,0)</f>
        <v>0</v>
      </c>
      <c r="P770" s="108" t="n">
        <f aca="false">IF(SQRT($B$5)*$I770+SQRT(1-$B$5)*L770&lt;$C$10,1,0)</f>
        <v>0</v>
      </c>
      <c r="Q770" s="108" t="n">
        <f aca="false">IF(SQRT($B$5)*$I770+SQRT(1-$B$5)*M770&lt;$C$11,1,0)</f>
        <v>0</v>
      </c>
      <c r="R770" s="110" t="n">
        <f aca="false">N770*$D$8+O770*$D$9+P770*$D$10+Q770*$D$11</f>
        <v>0</v>
      </c>
      <c r="S770" s="108" t="n">
        <f aca="false">SUM(N770:Q770)</f>
        <v>0</v>
      </c>
    </row>
    <row r="771" customFormat="false" ht="15" hidden="false" customHeight="false" outlineLevel="0" collapsed="false">
      <c r="H771" s="108" t="n">
        <v>763</v>
      </c>
      <c r="I771" s="109" t="n">
        <v>1.0178</v>
      </c>
      <c r="J771" s="109" t="n">
        <v>-1.1356</v>
      </c>
      <c r="K771" s="109" t="n">
        <v>-0.7556</v>
      </c>
      <c r="L771" s="109" t="n">
        <v>-0.4367</v>
      </c>
      <c r="M771" s="109" t="n">
        <v>-0.3997</v>
      </c>
      <c r="N771" s="108" t="n">
        <f aca="false">IF(SQRT($B$5)*$I771+SQRT(1-$B$5)*J771&lt;$C$8,1,0)</f>
        <v>0</v>
      </c>
      <c r="O771" s="108" t="n">
        <f aca="false">IF(SQRT($B$5)*$I771+SQRT(1-$B$5)*K771&lt;$C$9,1,0)</f>
        <v>0</v>
      </c>
      <c r="P771" s="108" t="n">
        <f aca="false">IF(SQRT($B$5)*$I771+SQRT(1-$B$5)*L771&lt;$C$10,1,0)</f>
        <v>0</v>
      </c>
      <c r="Q771" s="108" t="n">
        <f aca="false">IF(SQRT($B$5)*$I771+SQRT(1-$B$5)*M771&lt;$C$11,1,0)</f>
        <v>0</v>
      </c>
      <c r="R771" s="110" t="n">
        <f aca="false">N771*$D$8+O771*$D$9+P771*$D$10+Q771*$D$11</f>
        <v>0</v>
      </c>
      <c r="S771" s="108" t="n">
        <f aca="false">SUM(N771:Q771)</f>
        <v>0</v>
      </c>
    </row>
    <row r="772" customFormat="false" ht="15" hidden="false" customHeight="false" outlineLevel="0" collapsed="false">
      <c r="H772" s="108" t="n">
        <v>764</v>
      </c>
      <c r="I772" s="109" t="n">
        <v>0.2174</v>
      </c>
      <c r="J772" s="109" t="n">
        <v>-0.0953</v>
      </c>
      <c r="K772" s="109" t="n">
        <v>-1.9302</v>
      </c>
      <c r="L772" s="109" t="n">
        <v>-1.7229</v>
      </c>
      <c r="M772" s="109" t="n">
        <v>0.0928</v>
      </c>
      <c r="N772" s="108" t="n">
        <f aca="false">IF(SQRT($B$5)*$I772+SQRT(1-$B$5)*J772&lt;$C$8,1,0)</f>
        <v>0</v>
      </c>
      <c r="O772" s="108" t="n">
        <f aca="false">IF(SQRT($B$5)*$I772+SQRT(1-$B$5)*K772&lt;$C$9,1,0)</f>
        <v>0</v>
      </c>
      <c r="P772" s="108" t="n">
        <f aca="false">IF(SQRT($B$5)*$I772+SQRT(1-$B$5)*L772&lt;$C$10,1,0)</f>
        <v>0</v>
      </c>
      <c r="Q772" s="108" t="n">
        <f aca="false">IF(SQRT($B$5)*$I772+SQRT(1-$B$5)*M772&lt;$C$11,1,0)</f>
        <v>0</v>
      </c>
      <c r="R772" s="110" t="n">
        <f aca="false">N772*$D$8+O772*$D$9+P772*$D$10+Q772*$D$11</f>
        <v>0</v>
      </c>
      <c r="S772" s="108" t="n">
        <f aca="false">SUM(N772:Q772)</f>
        <v>0</v>
      </c>
    </row>
    <row r="773" customFormat="false" ht="15" hidden="false" customHeight="false" outlineLevel="0" collapsed="false">
      <c r="H773" s="108" t="n">
        <v>765</v>
      </c>
      <c r="I773" s="109" t="n">
        <v>0.9404</v>
      </c>
      <c r="J773" s="109" t="n">
        <v>1.0047</v>
      </c>
      <c r="K773" s="109" t="n">
        <v>0.2618</v>
      </c>
      <c r="L773" s="109" t="n">
        <v>0.2173</v>
      </c>
      <c r="M773" s="109" t="n">
        <v>-1.4621</v>
      </c>
      <c r="N773" s="108" t="n">
        <f aca="false">IF(SQRT($B$5)*$I773+SQRT(1-$B$5)*J773&lt;$C$8,1,0)</f>
        <v>0</v>
      </c>
      <c r="O773" s="108" t="n">
        <f aca="false">IF(SQRT($B$5)*$I773+SQRT(1-$B$5)*K773&lt;$C$9,1,0)</f>
        <v>0</v>
      </c>
      <c r="P773" s="108" t="n">
        <f aca="false">IF(SQRT($B$5)*$I773+SQRT(1-$B$5)*L773&lt;$C$10,1,0)</f>
        <v>0</v>
      </c>
      <c r="Q773" s="108" t="n">
        <f aca="false">IF(SQRT($B$5)*$I773+SQRT(1-$B$5)*M773&lt;$C$11,1,0)</f>
        <v>0</v>
      </c>
      <c r="R773" s="110" t="n">
        <f aca="false">N773*$D$8+O773*$D$9+P773*$D$10+Q773*$D$11</f>
        <v>0</v>
      </c>
      <c r="S773" s="108" t="n">
        <f aca="false">SUM(N773:Q773)</f>
        <v>0</v>
      </c>
    </row>
    <row r="774" customFormat="false" ht="15" hidden="false" customHeight="false" outlineLevel="0" collapsed="false">
      <c r="H774" s="108" t="n">
        <v>766</v>
      </c>
      <c r="I774" s="109" t="n">
        <v>-1.6762</v>
      </c>
      <c r="J774" s="109" t="n">
        <v>-0.2432</v>
      </c>
      <c r="K774" s="109" t="n">
        <v>2.6297</v>
      </c>
      <c r="L774" s="109" t="n">
        <v>0.9053</v>
      </c>
      <c r="M774" s="109" t="n">
        <v>-0.5386</v>
      </c>
      <c r="N774" s="108" t="n">
        <f aca="false">IF(SQRT($B$5)*$I774+SQRT(1-$B$5)*J774&lt;$C$8,1,0)</f>
        <v>0</v>
      </c>
      <c r="O774" s="108" t="n">
        <f aca="false">IF(SQRT($B$5)*$I774+SQRT(1-$B$5)*K774&lt;$C$9,1,0)</f>
        <v>0</v>
      </c>
      <c r="P774" s="108" t="n">
        <f aca="false">IF(SQRT($B$5)*$I774+SQRT(1-$B$5)*L774&lt;$C$10,1,0)</f>
        <v>0</v>
      </c>
      <c r="Q774" s="108" t="n">
        <f aca="false">IF(SQRT($B$5)*$I774+SQRT(1-$B$5)*M774&lt;$C$11,1,0)</f>
        <v>0</v>
      </c>
      <c r="R774" s="110" t="n">
        <f aca="false">N774*$D$8+O774*$D$9+P774*$D$10+Q774*$D$11</f>
        <v>0</v>
      </c>
      <c r="S774" s="108" t="n">
        <f aca="false">SUM(N774:Q774)</f>
        <v>0</v>
      </c>
    </row>
    <row r="775" customFormat="false" ht="15" hidden="false" customHeight="false" outlineLevel="0" collapsed="false">
      <c r="H775" s="108" t="n">
        <v>767</v>
      </c>
      <c r="I775" s="109" t="n">
        <v>-0.8628</v>
      </c>
      <c r="J775" s="109" t="n">
        <v>-0.6666</v>
      </c>
      <c r="K775" s="109" t="n">
        <v>-0.8322</v>
      </c>
      <c r="L775" s="109" t="n">
        <v>1.1777</v>
      </c>
      <c r="M775" s="109" t="n">
        <v>-1.1951</v>
      </c>
      <c r="N775" s="108" t="n">
        <f aca="false">IF(SQRT($B$5)*$I775+SQRT(1-$B$5)*J775&lt;$C$8,1,0)</f>
        <v>0</v>
      </c>
      <c r="O775" s="108" t="n">
        <f aca="false">IF(SQRT($B$5)*$I775+SQRT(1-$B$5)*K775&lt;$C$9,1,0)</f>
        <v>0</v>
      </c>
      <c r="P775" s="108" t="n">
        <f aca="false">IF(SQRT($B$5)*$I775+SQRT(1-$B$5)*L775&lt;$C$10,1,0)</f>
        <v>0</v>
      </c>
      <c r="Q775" s="108" t="n">
        <f aca="false">IF(SQRT($B$5)*$I775+SQRT(1-$B$5)*M775&lt;$C$11,1,0)</f>
        <v>0</v>
      </c>
      <c r="R775" s="110" t="n">
        <f aca="false">N775*$D$8+O775*$D$9+P775*$D$10+Q775*$D$11</f>
        <v>0</v>
      </c>
      <c r="S775" s="108" t="n">
        <f aca="false">SUM(N775:Q775)</f>
        <v>0</v>
      </c>
    </row>
    <row r="776" customFormat="false" ht="15" hidden="false" customHeight="false" outlineLevel="0" collapsed="false">
      <c r="H776" s="108" t="n">
        <v>768</v>
      </c>
      <c r="I776" s="109" t="n">
        <v>0.3814</v>
      </c>
      <c r="J776" s="109" t="n">
        <v>-0.707</v>
      </c>
      <c r="K776" s="109" t="n">
        <v>0.1969</v>
      </c>
      <c r="L776" s="109" t="n">
        <v>0.9912</v>
      </c>
      <c r="M776" s="109" t="n">
        <v>-0.0182</v>
      </c>
      <c r="N776" s="108" t="n">
        <f aca="false">IF(SQRT($B$5)*$I776+SQRT(1-$B$5)*J776&lt;$C$8,1,0)</f>
        <v>0</v>
      </c>
      <c r="O776" s="108" t="n">
        <f aca="false">IF(SQRT($B$5)*$I776+SQRT(1-$B$5)*K776&lt;$C$9,1,0)</f>
        <v>0</v>
      </c>
      <c r="P776" s="108" t="n">
        <f aca="false">IF(SQRT($B$5)*$I776+SQRT(1-$B$5)*L776&lt;$C$10,1,0)</f>
        <v>0</v>
      </c>
      <c r="Q776" s="108" t="n">
        <f aca="false">IF(SQRT($B$5)*$I776+SQRT(1-$B$5)*M776&lt;$C$11,1,0)</f>
        <v>0</v>
      </c>
      <c r="R776" s="110" t="n">
        <f aca="false">N776*$D$8+O776*$D$9+P776*$D$10+Q776*$D$11</f>
        <v>0</v>
      </c>
      <c r="S776" s="108" t="n">
        <f aca="false">SUM(N776:Q776)</f>
        <v>0</v>
      </c>
    </row>
    <row r="777" customFormat="false" ht="15" hidden="false" customHeight="false" outlineLevel="0" collapsed="false">
      <c r="H777" s="108" t="n">
        <v>769</v>
      </c>
      <c r="I777" s="109" t="n">
        <v>0.0355</v>
      </c>
      <c r="J777" s="109" t="n">
        <v>-0.8721</v>
      </c>
      <c r="K777" s="109" t="n">
        <v>-0.7476</v>
      </c>
      <c r="L777" s="109" t="n">
        <v>1.5646</v>
      </c>
      <c r="M777" s="109" t="n">
        <v>-0.6437</v>
      </c>
      <c r="N777" s="108" t="n">
        <f aca="false">IF(SQRT($B$5)*$I777+SQRT(1-$B$5)*J777&lt;$C$8,1,0)</f>
        <v>0</v>
      </c>
      <c r="O777" s="108" t="n">
        <f aca="false">IF(SQRT($B$5)*$I777+SQRT(1-$B$5)*K777&lt;$C$9,1,0)</f>
        <v>0</v>
      </c>
      <c r="P777" s="108" t="n">
        <f aca="false">IF(SQRT($B$5)*$I777+SQRT(1-$B$5)*L777&lt;$C$10,1,0)</f>
        <v>0</v>
      </c>
      <c r="Q777" s="108" t="n">
        <f aca="false">IF(SQRT($B$5)*$I777+SQRT(1-$B$5)*M777&lt;$C$11,1,0)</f>
        <v>0</v>
      </c>
      <c r="R777" s="110" t="n">
        <f aca="false">N777*$D$8+O777*$D$9+P777*$D$10+Q777*$D$11</f>
        <v>0</v>
      </c>
      <c r="S777" s="108" t="n">
        <f aca="false">SUM(N777:Q777)</f>
        <v>0</v>
      </c>
    </row>
    <row r="778" customFormat="false" ht="15" hidden="false" customHeight="false" outlineLevel="0" collapsed="false">
      <c r="H778" s="108" t="n">
        <v>770</v>
      </c>
      <c r="I778" s="109" t="n">
        <v>-0.199</v>
      </c>
      <c r="J778" s="109" t="n">
        <v>-1.2056</v>
      </c>
      <c r="K778" s="109" t="n">
        <v>0.3974</v>
      </c>
      <c r="L778" s="109" t="n">
        <v>-0.9482</v>
      </c>
      <c r="M778" s="109" t="n">
        <v>0.2137</v>
      </c>
      <c r="N778" s="108" t="n">
        <f aca="false">IF(SQRT($B$5)*$I778+SQRT(1-$B$5)*J778&lt;$C$8,1,0)</f>
        <v>0</v>
      </c>
      <c r="O778" s="108" t="n">
        <f aca="false">IF(SQRT($B$5)*$I778+SQRT(1-$B$5)*K778&lt;$C$9,1,0)</f>
        <v>0</v>
      </c>
      <c r="P778" s="108" t="n">
        <f aca="false">IF(SQRT($B$5)*$I778+SQRT(1-$B$5)*L778&lt;$C$10,1,0)</f>
        <v>0</v>
      </c>
      <c r="Q778" s="108" t="n">
        <f aca="false">IF(SQRT($B$5)*$I778+SQRT(1-$B$5)*M778&lt;$C$11,1,0)</f>
        <v>0</v>
      </c>
      <c r="R778" s="110" t="n">
        <f aca="false">N778*$D$8+O778*$D$9+P778*$D$10+Q778*$D$11</f>
        <v>0</v>
      </c>
      <c r="S778" s="108" t="n">
        <f aca="false">SUM(N778:Q778)</f>
        <v>0</v>
      </c>
    </row>
    <row r="779" customFormat="false" ht="15" hidden="false" customHeight="false" outlineLevel="0" collapsed="false">
      <c r="H779" s="108" t="n">
        <v>771</v>
      </c>
      <c r="I779" s="109" t="n">
        <v>-0.4366</v>
      </c>
      <c r="J779" s="109" t="n">
        <v>-0.7462</v>
      </c>
      <c r="K779" s="109" t="n">
        <v>0.3256</v>
      </c>
      <c r="L779" s="109" t="n">
        <v>0.7522</v>
      </c>
      <c r="M779" s="109" t="n">
        <v>-1.1565</v>
      </c>
      <c r="N779" s="108" t="n">
        <f aca="false">IF(SQRT($B$5)*$I779+SQRT(1-$B$5)*J779&lt;$C$8,1,0)</f>
        <v>0</v>
      </c>
      <c r="O779" s="108" t="n">
        <f aca="false">IF(SQRT($B$5)*$I779+SQRT(1-$B$5)*K779&lt;$C$9,1,0)</f>
        <v>0</v>
      </c>
      <c r="P779" s="108" t="n">
        <f aca="false">IF(SQRT($B$5)*$I779+SQRT(1-$B$5)*L779&lt;$C$10,1,0)</f>
        <v>0</v>
      </c>
      <c r="Q779" s="108" t="n">
        <f aca="false">IF(SQRT($B$5)*$I779+SQRT(1-$B$5)*M779&lt;$C$11,1,0)</f>
        <v>0</v>
      </c>
      <c r="R779" s="110" t="n">
        <f aca="false">N779*$D$8+O779*$D$9+P779*$D$10+Q779*$D$11</f>
        <v>0</v>
      </c>
      <c r="S779" s="108" t="n">
        <f aca="false">SUM(N779:Q779)</f>
        <v>0</v>
      </c>
    </row>
    <row r="780" customFormat="false" ht="15" hidden="false" customHeight="false" outlineLevel="0" collapsed="false">
      <c r="H780" s="108" t="n">
        <v>772</v>
      </c>
      <c r="I780" s="109" t="n">
        <v>0.9512</v>
      </c>
      <c r="J780" s="109" t="n">
        <v>0.1512</v>
      </c>
      <c r="K780" s="109" t="n">
        <v>0.7874</v>
      </c>
      <c r="L780" s="109" t="n">
        <v>1.046</v>
      </c>
      <c r="M780" s="109" t="n">
        <v>-0.5426</v>
      </c>
      <c r="N780" s="108" t="n">
        <f aca="false">IF(SQRT($B$5)*$I780+SQRT(1-$B$5)*J780&lt;$C$8,1,0)</f>
        <v>0</v>
      </c>
      <c r="O780" s="108" t="n">
        <f aca="false">IF(SQRT($B$5)*$I780+SQRT(1-$B$5)*K780&lt;$C$9,1,0)</f>
        <v>0</v>
      </c>
      <c r="P780" s="108" t="n">
        <f aca="false">IF(SQRT($B$5)*$I780+SQRT(1-$B$5)*L780&lt;$C$10,1,0)</f>
        <v>0</v>
      </c>
      <c r="Q780" s="108" t="n">
        <f aca="false">IF(SQRT($B$5)*$I780+SQRT(1-$B$5)*M780&lt;$C$11,1,0)</f>
        <v>0</v>
      </c>
      <c r="R780" s="110" t="n">
        <f aca="false">N780*$D$8+O780*$D$9+P780*$D$10+Q780*$D$11</f>
        <v>0</v>
      </c>
      <c r="S780" s="108" t="n">
        <f aca="false">SUM(N780:Q780)</f>
        <v>0</v>
      </c>
    </row>
    <row r="781" customFormat="false" ht="15" hidden="false" customHeight="false" outlineLevel="0" collapsed="false">
      <c r="H781" s="108" t="n">
        <v>773</v>
      </c>
      <c r="I781" s="109" t="n">
        <v>-0.3009</v>
      </c>
      <c r="J781" s="109" t="n">
        <v>0.2193</v>
      </c>
      <c r="K781" s="109" t="n">
        <v>1.05</v>
      </c>
      <c r="L781" s="109" t="n">
        <v>-2.3822</v>
      </c>
      <c r="M781" s="109" t="n">
        <v>1.5984</v>
      </c>
      <c r="N781" s="108" t="n">
        <f aca="false">IF(SQRT($B$5)*$I781+SQRT(1-$B$5)*J781&lt;$C$8,1,0)</f>
        <v>0</v>
      </c>
      <c r="O781" s="108" t="n">
        <f aca="false">IF(SQRT($B$5)*$I781+SQRT(1-$B$5)*K781&lt;$C$9,1,0)</f>
        <v>0</v>
      </c>
      <c r="P781" s="108" t="n">
        <f aca="false">IF(SQRT($B$5)*$I781+SQRT(1-$B$5)*L781&lt;$C$10,1,0)</f>
        <v>1</v>
      </c>
      <c r="Q781" s="108" t="n">
        <f aca="false">IF(SQRT($B$5)*$I781+SQRT(1-$B$5)*M781&lt;$C$11,1,0)</f>
        <v>0</v>
      </c>
      <c r="R781" s="110" t="n">
        <f aca="false">N781*$D$8+O781*$D$9+P781*$D$10+Q781*$D$11</f>
        <v>14</v>
      </c>
      <c r="S781" s="108" t="n">
        <f aca="false">SUM(N781:Q781)</f>
        <v>1</v>
      </c>
    </row>
    <row r="782" customFormat="false" ht="15" hidden="false" customHeight="false" outlineLevel="0" collapsed="false">
      <c r="H782" s="108" t="n">
        <v>774</v>
      </c>
      <c r="I782" s="109" t="n">
        <v>-0.2743</v>
      </c>
      <c r="J782" s="109" t="n">
        <v>-1.7043</v>
      </c>
      <c r="K782" s="109" t="n">
        <v>-0.2231</v>
      </c>
      <c r="L782" s="109" t="n">
        <v>-1.0564</v>
      </c>
      <c r="M782" s="109" t="n">
        <v>1.8343</v>
      </c>
      <c r="N782" s="108" t="n">
        <f aca="false">IF(SQRT($B$5)*$I782+SQRT(1-$B$5)*J782&lt;$C$8,1,0)</f>
        <v>0</v>
      </c>
      <c r="O782" s="108" t="n">
        <f aca="false">IF(SQRT($B$5)*$I782+SQRT(1-$B$5)*K782&lt;$C$9,1,0)</f>
        <v>0</v>
      </c>
      <c r="P782" s="108" t="n">
        <f aca="false">IF(SQRT($B$5)*$I782+SQRT(1-$B$5)*L782&lt;$C$10,1,0)</f>
        <v>0</v>
      </c>
      <c r="Q782" s="108" t="n">
        <f aca="false">IF(SQRT($B$5)*$I782+SQRT(1-$B$5)*M782&lt;$C$11,1,0)</f>
        <v>0</v>
      </c>
      <c r="R782" s="110" t="n">
        <f aca="false">N782*$D$8+O782*$D$9+P782*$D$10+Q782*$D$11</f>
        <v>0</v>
      </c>
      <c r="S782" s="108" t="n">
        <f aca="false">SUM(N782:Q782)</f>
        <v>0</v>
      </c>
    </row>
    <row r="783" customFormat="false" ht="15" hidden="false" customHeight="false" outlineLevel="0" collapsed="false">
      <c r="H783" s="108" t="n">
        <v>775</v>
      </c>
      <c r="I783" s="109" t="n">
        <v>-0.4958</v>
      </c>
      <c r="J783" s="109" t="n">
        <v>-0.6603</v>
      </c>
      <c r="K783" s="109" t="n">
        <v>-0.4309</v>
      </c>
      <c r="L783" s="109" t="n">
        <v>-0.9845</v>
      </c>
      <c r="M783" s="109" t="n">
        <v>0.0885</v>
      </c>
      <c r="N783" s="108" t="n">
        <f aca="false">IF(SQRT($B$5)*$I783+SQRT(1-$B$5)*J783&lt;$C$8,1,0)</f>
        <v>0</v>
      </c>
      <c r="O783" s="108" t="n">
        <f aca="false">IF(SQRT($B$5)*$I783+SQRT(1-$B$5)*K783&lt;$C$9,1,0)</f>
        <v>0</v>
      </c>
      <c r="P783" s="108" t="n">
        <f aca="false">IF(SQRT($B$5)*$I783+SQRT(1-$B$5)*L783&lt;$C$10,1,0)</f>
        <v>0</v>
      </c>
      <c r="Q783" s="108" t="n">
        <f aca="false">IF(SQRT($B$5)*$I783+SQRT(1-$B$5)*M783&lt;$C$11,1,0)</f>
        <v>0</v>
      </c>
      <c r="R783" s="110" t="n">
        <f aca="false">N783*$D$8+O783*$D$9+P783*$D$10+Q783*$D$11</f>
        <v>0</v>
      </c>
      <c r="S783" s="108" t="n">
        <f aca="false">SUM(N783:Q783)</f>
        <v>0</v>
      </c>
    </row>
    <row r="784" customFormat="false" ht="15" hidden="false" customHeight="false" outlineLevel="0" collapsed="false">
      <c r="H784" s="108" t="n">
        <v>776</v>
      </c>
      <c r="I784" s="109" t="n">
        <v>0.5073</v>
      </c>
      <c r="J784" s="109" t="n">
        <v>0.0683</v>
      </c>
      <c r="K784" s="109" t="n">
        <v>-0.9652</v>
      </c>
      <c r="L784" s="109" t="n">
        <v>0.806</v>
      </c>
      <c r="M784" s="109" t="n">
        <v>-0.1952</v>
      </c>
      <c r="N784" s="108" t="n">
        <f aca="false">IF(SQRT($B$5)*$I784+SQRT(1-$B$5)*J784&lt;$C$8,1,0)</f>
        <v>0</v>
      </c>
      <c r="O784" s="108" t="n">
        <f aca="false">IF(SQRT($B$5)*$I784+SQRT(1-$B$5)*K784&lt;$C$9,1,0)</f>
        <v>0</v>
      </c>
      <c r="P784" s="108" t="n">
        <f aca="false">IF(SQRT($B$5)*$I784+SQRT(1-$B$5)*L784&lt;$C$10,1,0)</f>
        <v>0</v>
      </c>
      <c r="Q784" s="108" t="n">
        <f aca="false">IF(SQRT($B$5)*$I784+SQRT(1-$B$5)*M784&lt;$C$11,1,0)</f>
        <v>0</v>
      </c>
      <c r="R784" s="110" t="n">
        <f aca="false">N784*$D$8+O784*$D$9+P784*$D$10+Q784*$D$11</f>
        <v>0</v>
      </c>
      <c r="S784" s="108" t="n">
        <f aca="false">SUM(N784:Q784)</f>
        <v>0</v>
      </c>
    </row>
    <row r="785" customFormat="false" ht="15" hidden="false" customHeight="false" outlineLevel="0" collapsed="false">
      <c r="H785" s="108" t="n">
        <v>777</v>
      </c>
      <c r="I785" s="109" t="n">
        <v>-0.3203</v>
      </c>
      <c r="J785" s="109" t="n">
        <v>0.9849</v>
      </c>
      <c r="K785" s="109" t="n">
        <v>0.0897</v>
      </c>
      <c r="L785" s="109" t="n">
        <v>-2.8114</v>
      </c>
      <c r="M785" s="109" t="n">
        <v>0.4639</v>
      </c>
      <c r="N785" s="108" t="n">
        <f aca="false">IF(SQRT($B$5)*$I785+SQRT(1-$B$5)*J785&lt;$C$8,1,0)</f>
        <v>0</v>
      </c>
      <c r="O785" s="108" t="n">
        <f aca="false">IF(SQRT($B$5)*$I785+SQRT(1-$B$5)*K785&lt;$C$9,1,0)</f>
        <v>0</v>
      </c>
      <c r="P785" s="108" t="n">
        <f aca="false">IF(SQRT($B$5)*$I785+SQRT(1-$B$5)*L785&lt;$C$10,1,0)</f>
        <v>1</v>
      </c>
      <c r="Q785" s="108" t="n">
        <f aca="false">IF(SQRT($B$5)*$I785+SQRT(1-$B$5)*M785&lt;$C$11,1,0)</f>
        <v>0</v>
      </c>
      <c r="R785" s="110" t="n">
        <f aca="false">N785*$D$8+O785*$D$9+P785*$D$10+Q785*$D$11</f>
        <v>14</v>
      </c>
      <c r="S785" s="108" t="n">
        <f aca="false">SUM(N785:Q785)</f>
        <v>1</v>
      </c>
    </row>
    <row r="786" customFormat="false" ht="15" hidden="false" customHeight="false" outlineLevel="0" collapsed="false">
      <c r="H786" s="108" t="n">
        <v>778</v>
      </c>
      <c r="I786" s="109" t="n">
        <v>-1.9433</v>
      </c>
      <c r="J786" s="109" t="n">
        <v>-1.2598</v>
      </c>
      <c r="K786" s="109" t="n">
        <v>-0.449</v>
      </c>
      <c r="L786" s="109" t="n">
        <v>0.0673</v>
      </c>
      <c r="M786" s="109" t="n">
        <v>0.2513</v>
      </c>
      <c r="N786" s="108" t="n">
        <f aca="false">IF(SQRT($B$5)*$I786+SQRT(1-$B$5)*J786&lt;$C$8,1,0)</f>
        <v>0</v>
      </c>
      <c r="O786" s="108" t="n">
        <f aca="false">IF(SQRT($B$5)*$I786+SQRT(1-$B$5)*K786&lt;$C$9,1,0)</f>
        <v>0</v>
      </c>
      <c r="P786" s="108" t="n">
        <f aca="false">IF(SQRT($B$5)*$I786+SQRT(1-$B$5)*L786&lt;$C$10,1,0)</f>
        <v>0</v>
      </c>
      <c r="Q786" s="108" t="n">
        <f aca="false">IF(SQRT($B$5)*$I786+SQRT(1-$B$5)*M786&lt;$C$11,1,0)</f>
        <v>0</v>
      </c>
      <c r="R786" s="110" t="n">
        <f aca="false">N786*$D$8+O786*$D$9+P786*$D$10+Q786*$D$11</f>
        <v>0</v>
      </c>
      <c r="S786" s="108" t="n">
        <f aca="false">SUM(N786:Q786)</f>
        <v>0</v>
      </c>
    </row>
    <row r="787" customFormat="false" ht="15" hidden="false" customHeight="false" outlineLevel="0" collapsed="false">
      <c r="H787" s="108" t="n">
        <v>779</v>
      </c>
      <c r="I787" s="109" t="n">
        <v>-0.5036</v>
      </c>
      <c r="J787" s="109" t="n">
        <v>0.6892</v>
      </c>
      <c r="K787" s="109" t="n">
        <v>0.3104</v>
      </c>
      <c r="L787" s="109" t="n">
        <v>-0.4084</v>
      </c>
      <c r="M787" s="109" t="n">
        <v>-1.6866</v>
      </c>
      <c r="N787" s="108" t="n">
        <f aca="false">IF(SQRT($B$5)*$I787+SQRT(1-$B$5)*J787&lt;$C$8,1,0)</f>
        <v>0</v>
      </c>
      <c r="O787" s="108" t="n">
        <f aca="false">IF(SQRT($B$5)*$I787+SQRT(1-$B$5)*K787&lt;$C$9,1,0)</f>
        <v>0</v>
      </c>
      <c r="P787" s="108" t="n">
        <f aca="false">IF(SQRT($B$5)*$I787+SQRT(1-$B$5)*L787&lt;$C$10,1,0)</f>
        <v>0</v>
      </c>
      <c r="Q787" s="108" t="n">
        <f aca="false">IF(SQRT($B$5)*$I787+SQRT(1-$B$5)*M787&lt;$C$11,1,0)</f>
        <v>0</v>
      </c>
      <c r="R787" s="110" t="n">
        <f aca="false">N787*$D$8+O787*$D$9+P787*$D$10+Q787*$D$11</f>
        <v>0</v>
      </c>
      <c r="S787" s="108" t="n">
        <f aca="false">SUM(N787:Q787)</f>
        <v>0</v>
      </c>
    </row>
    <row r="788" customFormat="false" ht="15" hidden="false" customHeight="false" outlineLevel="0" collapsed="false">
      <c r="H788" s="108" t="n">
        <v>780</v>
      </c>
      <c r="I788" s="109" t="n">
        <v>0.3858</v>
      </c>
      <c r="J788" s="109" t="n">
        <v>-1.2894</v>
      </c>
      <c r="K788" s="109" t="n">
        <v>-0.9308</v>
      </c>
      <c r="L788" s="109" t="n">
        <v>-0.6583</v>
      </c>
      <c r="M788" s="109" t="n">
        <v>-0.7864</v>
      </c>
      <c r="N788" s="108" t="n">
        <f aca="false">IF(SQRT($B$5)*$I788+SQRT(1-$B$5)*J788&lt;$C$8,1,0)</f>
        <v>0</v>
      </c>
      <c r="O788" s="108" t="n">
        <f aca="false">IF(SQRT($B$5)*$I788+SQRT(1-$B$5)*K788&lt;$C$9,1,0)</f>
        <v>0</v>
      </c>
      <c r="P788" s="108" t="n">
        <f aca="false">IF(SQRT($B$5)*$I788+SQRT(1-$B$5)*L788&lt;$C$10,1,0)</f>
        <v>0</v>
      </c>
      <c r="Q788" s="108" t="n">
        <f aca="false">IF(SQRT($B$5)*$I788+SQRT(1-$B$5)*M788&lt;$C$11,1,0)</f>
        <v>0</v>
      </c>
      <c r="R788" s="110" t="n">
        <f aca="false">N788*$D$8+O788*$D$9+P788*$D$10+Q788*$D$11</f>
        <v>0</v>
      </c>
      <c r="S788" s="108" t="n">
        <f aca="false">SUM(N788:Q788)</f>
        <v>0</v>
      </c>
    </row>
    <row r="789" customFormat="false" ht="15" hidden="false" customHeight="false" outlineLevel="0" collapsed="false">
      <c r="H789" s="108" t="n">
        <v>781</v>
      </c>
      <c r="I789" s="109" t="n">
        <v>-2.37</v>
      </c>
      <c r="J789" s="109" t="n">
        <v>-0.1978</v>
      </c>
      <c r="K789" s="109" t="n">
        <v>-1.0686</v>
      </c>
      <c r="L789" s="109" t="n">
        <v>-0.8585</v>
      </c>
      <c r="M789" s="109" t="n">
        <v>0.5849</v>
      </c>
      <c r="N789" s="108" t="n">
        <f aca="false">IF(SQRT($B$5)*$I789+SQRT(1-$B$5)*J789&lt;$C$8,1,0)</f>
        <v>0</v>
      </c>
      <c r="O789" s="108" t="n">
        <f aca="false">IF(SQRT($B$5)*$I789+SQRT(1-$B$5)*K789&lt;$C$9,1,0)</f>
        <v>0</v>
      </c>
      <c r="P789" s="108" t="n">
        <f aca="false">IF(SQRT($B$5)*$I789+SQRT(1-$B$5)*L789&lt;$C$10,1,0)</f>
        <v>1</v>
      </c>
      <c r="Q789" s="108" t="n">
        <f aca="false">IF(SQRT($B$5)*$I789+SQRT(1-$B$5)*M789&lt;$C$11,1,0)</f>
        <v>0</v>
      </c>
      <c r="R789" s="110" t="n">
        <f aca="false">N789*$D$8+O789*$D$9+P789*$D$10+Q789*$D$11</f>
        <v>14</v>
      </c>
      <c r="S789" s="108" t="n">
        <f aca="false">SUM(N789:Q789)</f>
        <v>1</v>
      </c>
    </row>
    <row r="790" customFormat="false" ht="15" hidden="false" customHeight="false" outlineLevel="0" collapsed="false">
      <c r="H790" s="108" t="n">
        <v>782</v>
      </c>
      <c r="I790" s="109" t="n">
        <v>1.6116</v>
      </c>
      <c r="J790" s="109" t="n">
        <v>0.1235</v>
      </c>
      <c r="K790" s="109" t="n">
        <v>-0.8815</v>
      </c>
      <c r="L790" s="109" t="n">
        <v>-0.7376</v>
      </c>
      <c r="M790" s="109" t="n">
        <v>1.0348</v>
      </c>
      <c r="N790" s="108" t="n">
        <f aca="false">IF(SQRT($B$5)*$I790+SQRT(1-$B$5)*J790&lt;$C$8,1,0)</f>
        <v>0</v>
      </c>
      <c r="O790" s="108" t="n">
        <f aca="false">IF(SQRT($B$5)*$I790+SQRT(1-$B$5)*K790&lt;$C$9,1,0)</f>
        <v>0</v>
      </c>
      <c r="P790" s="108" t="n">
        <f aca="false">IF(SQRT($B$5)*$I790+SQRT(1-$B$5)*L790&lt;$C$10,1,0)</f>
        <v>0</v>
      </c>
      <c r="Q790" s="108" t="n">
        <f aca="false">IF(SQRT($B$5)*$I790+SQRT(1-$B$5)*M790&lt;$C$11,1,0)</f>
        <v>0</v>
      </c>
      <c r="R790" s="110" t="n">
        <f aca="false">N790*$D$8+O790*$D$9+P790*$D$10+Q790*$D$11</f>
        <v>0</v>
      </c>
      <c r="S790" s="108" t="n">
        <f aca="false">SUM(N790:Q790)</f>
        <v>0</v>
      </c>
    </row>
    <row r="791" customFormat="false" ht="15" hidden="false" customHeight="false" outlineLevel="0" collapsed="false">
      <c r="H791" s="108" t="n">
        <v>783</v>
      </c>
      <c r="I791" s="109" t="n">
        <v>-0.1053</v>
      </c>
      <c r="J791" s="109" t="n">
        <v>-1.2581</v>
      </c>
      <c r="K791" s="109" t="n">
        <v>2.1284</v>
      </c>
      <c r="L791" s="109" t="n">
        <v>0.7099</v>
      </c>
      <c r="M791" s="109" t="n">
        <v>-0.7241</v>
      </c>
      <c r="N791" s="108" t="n">
        <f aca="false">IF(SQRT($B$5)*$I791+SQRT(1-$B$5)*J791&lt;$C$8,1,0)</f>
        <v>0</v>
      </c>
      <c r="O791" s="108" t="n">
        <f aca="false">IF(SQRT($B$5)*$I791+SQRT(1-$B$5)*K791&lt;$C$9,1,0)</f>
        <v>0</v>
      </c>
      <c r="P791" s="108" t="n">
        <f aca="false">IF(SQRT($B$5)*$I791+SQRT(1-$B$5)*L791&lt;$C$10,1,0)</f>
        <v>0</v>
      </c>
      <c r="Q791" s="108" t="n">
        <f aca="false">IF(SQRT($B$5)*$I791+SQRT(1-$B$5)*M791&lt;$C$11,1,0)</f>
        <v>0</v>
      </c>
      <c r="R791" s="110" t="n">
        <f aca="false">N791*$D$8+O791*$D$9+P791*$D$10+Q791*$D$11</f>
        <v>0</v>
      </c>
      <c r="S791" s="108" t="n">
        <f aca="false">SUM(N791:Q791)</f>
        <v>0</v>
      </c>
    </row>
    <row r="792" customFormat="false" ht="15" hidden="false" customHeight="false" outlineLevel="0" collapsed="false">
      <c r="H792" s="108" t="n">
        <v>784</v>
      </c>
      <c r="I792" s="109" t="n">
        <v>-0.7328</v>
      </c>
      <c r="J792" s="109" t="n">
        <v>-1.6692</v>
      </c>
      <c r="K792" s="109" t="n">
        <v>-2.1949</v>
      </c>
      <c r="L792" s="109" t="n">
        <v>0.0527</v>
      </c>
      <c r="M792" s="109" t="n">
        <v>-0.9543</v>
      </c>
      <c r="N792" s="108" t="n">
        <f aca="false">IF(SQRT($B$5)*$I792+SQRT(1-$B$5)*J792&lt;$C$8,1,0)</f>
        <v>0</v>
      </c>
      <c r="O792" s="108" t="n">
        <f aca="false">IF(SQRT($B$5)*$I792+SQRT(1-$B$5)*K792&lt;$C$9,1,0)</f>
        <v>0</v>
      </c>
      <c r="P792" s="108" t="n">
        <f aca="false">IF(SQRT($B$5)*$I792+SQRT(1-$B$5)*L792&lt;$C$10,1,0)</f>
        <v>0</v>
      </c>
      <c r="Q792" s="108" t="n">
        <f aca="false">IF(SQRT($B$5)*$I792+SQRT(1-$B$5)*M792&lt;$C$11,1,0)</f>
        <v>0</v>
      </c>
      <c r="R792" s="110" t="n">
        <f aca="false">N792*$D$8+O792*$D$9+P792*$D$10+Q792*$D$11</f>
        <v>0</v>
      </c>
      <c r="S792" s="108" t="n">
        <f aca="false">SUM(N792:Q792)</f>
        <v>0</v>
      </c>
    </row>
    <row r="793" customFormat="false" ht="15" hidden="false" customHeight="false" outlineLevel="0" collapsed="false">
      <c r="H793" s="108" t="n">
        <v>785</v>
      </c>
      <c r="I793" s="109" t="n">
        <v>1.2262</v>
      </c>
      <c r="J793" s="109" t="n">
        <v>-0.7346</v>
      </c>
      <c r="K793" s="109" t="n">
        <v>-0.2138</v>
      </c>
      <c r="L793" s="109" t="n">
        <v>0.7557</v>
      </c>
      <c r="M793" s="109" t="n">
        <v>-1.4991</v>
      </c>
      <c r="N793" s="108" t="n">
        <f aca="false">IF(SQRT($B$5)*$I793+SQRT(1-$B$5)*J793&lt;$C$8,1,0)</f>
        <v>0</v>
      </c>
      <c r="O793" s="108" t="n">
        <f aca="false">IF(SQRT($B$5)*$I793+SQRT(1-$B$5)*K793&lt;$C$9,1,0)</f>
        <v>0</v>
      </c>
      <c r="P793" s="108" t="n">
        <f aca="false">IF(SQRT($B$5)*$I793+SQRT(1-$B$5)*L793&lt;$C$10,1,0)</f>
        <v>0</v>
      </c>
      <c r="Q793" s="108" t="n">
        <f aca="false">IF(SQRT($B$5)*$I793+SQRT(1-$B$5)*M793&lt;$C$11,1,0)</f>
        <v>0</v>
      </c>
      <c r="R793" s="110" t="n">
        <f aca="false">N793*$D$8+O793*$D$9+P793*$D$10+Q793*$D$11</f>
        <v>0</v>
      </c>
      <c r="S793" s="108" t="n">
        <f aca="false">SUM(N793:Q793)</f>
        <v>0</v>
      </c>
    </row>
    <row r="794" customFormat="false" ht="15" hidden="false" customHeight="false" outlineLevel="0" collapsed="false">
      <c r="H794" s="108" t="n">
        <v>786</v>
      </c>
      <c r="I794" s="109" t="n">
        <v>0.4033</v>
      </c>
      <c r="J794" s="109" t="n">
        <v>-1.7259</v>
      </c>
      <c r="K794" s="109" t="n">
        <v>2.3142</v>
      </c>
      <c r="L794" s="109" t="n">
        <v>-1.4216</v>
      </c>
      <c r="M794" s="109" t="n">
        <v>-0.953</v>
      </c>
      <c r="N794" s="108" t="n">
        <f aca="false">IF(SQRT($B$5)*$I794+SQRT(1-$B$5)*J794&lt;$C$8,1,0)</f>
        <v>0</v>
      </c>
      <c r="O794" s="108" t="n">
        <f aca="false">IF(SQRT($B$5)*$I794+SQRT(1-$B$5)*K794&lt;$C$9,1,0)</f>
        <v>0</v>
      </c>
      <c r="P794" s="108" t="n">
        <f aca="false">IF(SQRT($B$5)*$I794+SQRT(1-$B$5)*L794&lt;$C$10,1,0)</f>
        <v>0</v>
      </c>
      <c r="Q794" s="108" t="n">
        <f aca="false">IF(SQRT($B$5)*$I794+SQRT(1-$B$5)*M794&lt;$C$11,1,0)</f>
        <v>0</v>
      </c>
      <c r="R794" s="110" t="n">
        <f aca="false">N794*$D$8+O794*$D$9+P794*$D$10+Q794*$D$11</f>
        <v>0</v>
      </c>
      <c r="S794" s="108" t="n">
        <f aca="false">SUM(N794:Q794)</f>
        <v>0</v>
      </c>
    </row>
    <row r="795" customFormat="false" ht="15" hidden="false" customHeight="false" outlineLevel="0" collapsed="false">
      <c r="H795" s="108" t="n">
        <v>787</v>
      </c>
      <c r="I795" s="109" t="n">
        <v>2.3786</v>
      </c>
      <c r="J795" s="109" t="n">
        <v>-0.5368</v>
      </c>
      <c r="K795" s="109" t="n">
        <v>0.6482</v>
      </c>
      <c r="L795" s="109" t="n">
        <v>-0.1429</v>
      </c>
      <c r="M795" s="109" t="n">
        <v>-2.3134</v>
      </c>
      <c r="N795" s="108" t="n">
        <f aca="false">IF(SQRT($B$5)*$I795+SQRT(1-$B$5)*J795&lt;$C$8,1,0)</f>
        <v>0</v>
      </c>
      <c r="O795" s="108" t="n">
        <f aca="false">IF(SQRT($B$5)*$I795+SQRT(1-$B$5)*K795&lt;$C$9,1,0)</f>
        <v>0</v>
      </c>
      <c r="P795" s="108" t="n">
        <f aca="false">IF(SQRT($B$5)*$I795+SQRT(1-$B$5)*L795&lt;$C$10,1,0)</f>
        <v>0</v>
      </c>
      <c r="Q795" s="108" t="n">
        <f aca="false">IF(SQRT($B$5)*$I795+SQRT(1-$B$5)*M795&lt;$C$11,1,0)</f>
        <v>0</v>
      </c>
      <c r="R795" s="110" t="n">
        <f aca="false">N795*$D$8+O795*$D$9+P795*$D$10+Q795*$D$11</f>
        <v>0</v>
      </c>
      <c r="S795" s="108" t="n">
        <f aca="false">SUM(N795:Q795)</f>
        <v>0</v>
      </c>
    </row>
    <row r="796" customFormat="false" ht="15" hidden="false" customHeight="false" outlineLevel="0" collapsed="false">
      <c r="H796" s="108" t="n">
        <v>788</v>
      </c>
      <c r="I796" s="109" t="n">
        <v>0.0334</v>
      </c>
      <c r="J796" s="109" t="n">
        <v>-1.0269</v>
      </c>
      <c r="K796" s="109" t="n">
        <v>1.6957</v>
      </c>
      <c r="L796" s="109" t="n">
        <v>-1.1581</v>
      </c>
      <c r="M796" s="109" t="n">
        <v>1.6609</v>
      </c>
      <c r="N796" s="108" t="n">
        <f aca="false">IF(SQRT($B$5)*$I796+SQRT(1-$B$5)*J796&lt;$C$8,1,0)</f>
        <v>0</v>
      </c>
      <c r="O796" s="108" t="n">
        <f aca="false">IF(SQRT($B$5)*$I796+SQRT(1-$B$5)*K796&lt;$C$9,1,0)</f>
        <v>0</v>
      </c>
      <c r="P796" s="108" t="n">
        <f aca="false">IF(SQRT($B$5)*$I796+SQRT(1-$B$5)*L796&lt;$C$10,1,0)</f>
        <v>0</v>
      </c>
      <c r="Q796" s="108" t="n">
        <f aca="false">IF(SQRT($B$5)*$I796+SQRT(1-$B$5)*M796&lt;$C$11,1,0)</f>
        <v>0</v>
      </c>
      <c r="R796" s="110" t="n">
        <f aca="false">N796*$D$8+O796*$D$9+P796*$D$10+Q796*$D$11</f>
        <v>0</v>
      </c>
      <c r="S796" s="108" t="n">
        <f aca="false">SUM(N796:Q796)</f>
        <v>0</v>
      </c>
    </row>
    <row r="797" customFormat="false" ht="15" hidden="false" customHeight="false" outlineLevel="0" collapsed="false">
      <c r="H797" s="108" t="n">
        <v>789</v>
      </c>
      <c r="I797" s="109" t="n">
        <v>-0.4392</v>
      </c>
      <c r="J797" s="109" t="n">
        <v>0.3437</v>
      </c>
      <c r="K797" s="109" t="n">
        <v>2.5101</v>
      </c>
      <c r="L797" s="109" t="n">
        <v>-0.4768</v>
      </c>
      <c r="M797" s="109" t="n">
        <v>-0.4534</v>
      </c>
      <c r="N797" s="108" t="n">
        <f aca="false">IF(SQRT($B$5)*$I797+SQRT(1-$B$5)*J797&lt;$C$8,1,0)</f>
        <v>0</v>
      </c>
      <c r="O797" s="108" t="n">
        <f aca="false">IF(SQRT($B$5)*$I797+SQRT(1-$B$5)*K797&lt;$C$9,1,0)</f>
        <v>0</v>
      </c>
      <c r="P797" s="108" t="n">
        <f aca="false">IF(SQRT($B$5)*$I797+SQRT(1-$B$5)*L797&lt;$C$10,1,0)</f>
        <v>0</v>
      </c>
      <c r="Q797" s="108" t="n">
        <f aca="false">IF(SQRT($B$5)*$I797+SQRT(1-$B$5)*M797&lt;$C$11,1,0)</f>
        <v>0</v>
      </c>
      <c r="R797" s="110" t="n">
        <f aca="false">N797*$D$8+O797*$D$9+P797*$D$10+Q797*$D$11</f>
        <v>0</v>
      </c>
      <c r="S797" s="108" t="n">
        <f aca="false">SUM(N797:Q797)</f>
        <v>0</v>
      </c>
    </row>
    <row r="798" customFormat="false" ht="15" hidden="false" customHeight="false" outlineLevel="0" collapsed="false">
      <c r="H798" s="108" t="n">
        <v>790</v>
      </c>
      <c r="I798" s="109" t="n">
        <v>0.5711</v>
      </c>
      <c r="J798" s="109" t="n">
        <v>-1.1129</v>
      </c>
      <c r="K798" s="109" t="n">
        <v>0.773</v>
      </c>
      <c r="L798" s="109" t="n">
        <v>0.7999</v>
      </c>
      <c r="M798" s="109" t="n">
        <v>-0.0613</v>
      </c>
      <c r="N798" s="108" t="n">
        <f aca="false">IF(SQRT($B$5)*$I798+SQRT(1-$B$5)*J798&lt;$C$8,1,0)</f>
        <v>0</v>
      </c>
      <c r="O798" s="108" t="n">
        <f aca="false">IF(SQRT($B$5)*$I798+SQRT(1-$B$5)*K798&lt;$C$9,1,0)</f>
        <v>0</v>
      </c>
      <c r="P798" s="108" t="n">
        <f aca="false">IF(SQRT($B$5)*$I798+SQRT(1-$B$5)*L798&lt;$C$10,1,0)</f>
        <v>0</v>
      </c>
      <c r="Q798" s="108" t="n">
        <f aca="false">IF(SQRT($B$5)*$I798+SQRT(1-$B$5)*M798&lt;$C$11,1,0)</f>
        <v>0</v>
      </c>
      <c r="R798" s="110" t="n">
        <f aca="false">N798*$D$8+O798*$D$9+P798*$D$10+Q798*$D$11</f>
        <v>0</v>
      </c>
      <c r="S798" s="108" t="n">
        <f aca="false">SUM(N798:Q798)</f>
        <v>0</v>
      </c>
    </row>
    <row r="799" customFormat="false" ht="15" hidden="false" customHeight="false" outlineLevel="0" collapsed="false">
      <c r="H799" s="108" t="n">
        <v>791</v>
      </c>
      <c r="I799" s="109" t="n">
        <v>-1.8747</v>
      </c>
      <c r="J799" s="109" t="n">
        <v>-2.4058</v>
      </c>
      <c r="K799" s="109" t="n">
        <v>-0.9396</v>
      </c>
      <c r="L799" s="109" t="n">
        <v>-0.5511</v>
      </c>
      <c r="M799" s="109" t="n">
        <v>-2.4382</v>
      </c>
      <c r="N799" s="108" t="n">
        <f aca="false">IF(SQRT($B$5)*$I799+SQRT(1-$B$5)*J799&lt;$C$8,1,0)</f>
        <v>1</v>
      </c>
      <c r="O799" s="108" t="n">
        <f aca="false">IF(SQRT($B$5)*$I799+SQRT(1-$B$5)*K799&lt;$C$9,1,0)</f>
        <v>0</v>
      </c>
      <c r="P799" s="108" t="n">
        <f aca="false">IF(SQRT($B$5)*$I799+SQRT(1-$B$5)*L799&lt;$C$10,1,0)</f>
        <v>0</v>
      </c>
      <c r="Q799" s="108" t="n">
        <f aca="false">IF(SQRT($B$5)*$I799+SQRT(1-$B$5)*M799&lt;$C$11,1,0)</f>
        <v>1</v>
      </c>
      <c r="R799" s="110" t="n">
        <f aca="false">N799*$D$8+O799*$D$9+P799*$D$10+Q799*$D$11</f>
        <v>37.5</v>
      </c>
      <c r="S799" s="108" t="n">
        <f aca="false">SUM(N799:Q799)</f>
        <v>2</v>
      </c>
    </row>
    <row r="800" customFormat="false" ht="15" hidden="false" customHeight="false" outlineLevel="0" collapsed="false">
      <c r="H800" s="108" t="n">
        <v>792</v>
      </c>
      <c r="I800" s="109" t="n">
        <v>-0.3744</v>
      </c>
      <c r="J800" s="109" t="n">
        <v>-0.0407</v>
      </c>
      <c r="K800" s="109" t="n">
        <v>-0.056</v>
      </c>
      <c r="L800" s="109" t="n">
        <v>1.1928</v>
      </c>
      <c r="M800" s="109" t="n">
        <v>-0.5927</v>
      </c>
      <c r="N800" s="108" t="n">
        <f aca="false">IF(SQRT($B$5)*$I800+SQRT(1-$B$5)*J800&lt;$C$8,1,0)</f>
        <v>0</v>
      </c>
      <c r="O800" s="108" t="n">
        <f aca="false">IF(SQRT($B$5)*$I800+SQRT(1-$B$5)*K800&lt;$C$9,1,0)</f>
        <v>0</v>
      </c>
      <c r="P800" s="108" t="n">
        <f aca="false">IF(SQRT($B$5)*$I800+SQRT(1-$B$5)*L800&lt;$C$10,1,0)</f>
        <v>0</v>
      </c>
      <c r="Q800" s="108" t="n">
        <f aca="false">IF(SQRT($B$5)*$I800+SQRT(1-$B$5)*M800&lt;$C$11,1,0)</f>
        <v>0</v>
      </c>
      <c r="R800" s="110" t="n">
        <f aca="false">N800*$D$8+O800*$D$9+P800*$D$10+Q800*$D$11</f>
        <v>0</v>
      </c>
      <c r="S800" s="108" t="n">
        <f aca="false">SUM(N800:Q800)</f>
        <v>0</v>
      </c>
    </row>
    <row r="801" customFormat="false" ht="15" hidden="false" customHeight="false" outlineLevel="0" collapsed="false">
      <c r="H801" s="108" t="n">
        <v>793</v>
      </c>
      <c r="I801" s="109" t="n">
        <v>0.2112</v>
      </c>
      <c r="J801" s="109" t="n">
        <v>-0.9347</v>
      </c>
      <c r="K801" s="109" t="n">
        <v>0.9047</v>
      </c>
      <c r="L801" s="109" t="n">
        <v>-0.3506</v>
      </c>
      <c r="M801" s="109" t="n">
        <v>-0.3029</v>
      </c>
      <c r="N801" s="108" t="n">
        <f aca="false">IF(SQRT($B$5)*$I801+SQRT(1-$B$5)*J801&lt;$C$8,1,0)</f>
        <v>0</v>
      </c>
      <c r="O801" s="108" t="n">
        <f aca="false">IF(SQRT($B$5)*$I801+SQRT(1-$B$5)*K801&lt;$C$9,1,0)</f>
        <v>0</v>
      </c>
      <c r="P801" s="108" t="n">
        <f aca="false">IF(SQRT($B$5)*$I801+SQRT(1-$B$5)*L801&lt;$C$10,1,0)</f>
        <v>0</v>
      </c>
      <c r="Q801" s="108" t="n">
        <f aca="false">IF(SQRT($B$5)*$I801+SQRT(1-$B$5)*M801&lt;$C$11,1,0)</f>
        <v>0</v>
      </c>
      <c r="R801" s="110" t="n">
        <f aca="false">N801*$D$8+O801*$D$9+P801*$D$10+Q801*$D$11</f>
        <v>0</v>
      </c>
      <c r="S801" s="108" t="n">
        <f aca="false">SUM(N801:Q801)</f>
        <v>0</v>
      </c>
    </row>
    <row r="802" customFormat="false" ht="15" hidden="false" customHeight="false" outlineLevel="0" collapsed="false">
      <c r="H802" s="108" t="n">
        <v>794</v>
      </c>
      <c r="I802" s="109" t="n">
        <v>-0.0068</v>
      </c>
      <c r="J802" s="109" t="n">
        <v>-2.1491</v>
      </c>
      <c r="K802" s="109" t="n">
        <v>0.8448</v>
      </c>
      <c r="L802" s="109" t="n">
        <v>-0.7046</v>
      </c>
      <c r="M802" s="109" t="n">
        <v>-0.3187</v>
      </c>
      <c r="N802" s="108" t="n">
        <f aca="false">IF(SQRT($B$5)*$I802+SQRT(1-$B$5)*J802&lt;$C$8,1,0)</f>
        <v>0</v>
      </c>
      <c r="O802" s="108" t="n">
        <f aca="false">IF(SQRT($B$5)*$I802+SQRT(1-$B$5)*K802&lt;$C$9,1,0)</f>
        <v>0</v>
      </c>
      <c r="P802" s="108" t="n">
        <f aca="false">IF(SQRT($B$5)*$I802+SQRT(1-$B$5)*L802&lt;$C$10,1,0)</f>
        <v>0</v>
      </c>
      <c r="Q802" s="108" t="n">
        <f aca="false">IF(SQRT($B$5)*$I802+SQRT(1-$B$5)*M802&lt;$C$11,1,0)</f>
        <v>0</v>
      </c>
      <c r="R802" s="110" t="n">
        <f aca="false">N802*$D$8+O802*$D$9+P802*$D$10+Q802*$D$11</f>
        <v>0</v>
      </c>
      <c r="S802" s="108" t="n">
        <f aca="false">SUM(N802:Q802)</f>
        <v>0</v>
      </c>
    </row>
    <row r="803" customFormat="false" ht="15" hidden="false" customHeight="false" outlineLevel="0" collapsed="false">
      <c r="H803" s="108" t="n">
        <v>795</v>
      </c>
      <c r="I803" s="109" t="n">
        <v>-0.2829</v>
      </c>
      <c r="J803" s="109" t="n">
        <v>2.5601</v>
      </c>
      <c r="K803" s="109" t="n">
        <v>-0.0843</v>
      </c>
      <c r="L803" s="109" t="n">
        <v>-0.6701</v>
      </c>
      <c r="M803" s="109" t="n">
        <v>-0.1766</v>
      </c>
      <c r="N803" s="108" t="n">
        <f aca="false">IF(SQRT($B$5)*$I803+SQRT(1-$B$5)*J803&lt;$C$8,1,0)</f>
        <v>0</v>
      </c>
      <c r="O803" s="108" t="n">
        <f aca="false">IF(SQRT($B$5)*$I803+SQRT(1-$B$5)*K803&lt;$C$9,1,0)</f>
        <v>0</v>
      </c>
      <c r="P803" s="108" t="n">
        <f aca="false">IF(SQRT($B$5)*$I803+SQRT(1-$B$5)*L803&lt;$C$10,1,0)</f>
        <v>0</v>
      </c>
      <c r="Q803" s="108" t="n">
        <f aca="false">IF(SQRT($B$5)*$I803+SQRT(1-$B$5)*M803&lt;$C$11,1,0)</f>
        <v>0</v>
      </c>
      <c r="R803" s="110" t="n">
        <f aca="false">N803*$D$8+O803*$D$9+P803*$D$10+Q803*$D$11</f>
        <v>0</v>
      </c>
      <c r="S803" s="108" t="n">
        <f aca="false">SUM(N803:Q803)</f>
        <v>0</v>
      </c>
    </row>
    <row r="804" customFormat="false" ht="15" hidden="false" customHeight="false" outlineLevel="0" collapsed="false">
      <c r="H804" s="108" t="n">
        <v>796</v>
      </c>
      <c r="I804" s="109" t="n">
        <v>-0.3496</v>
      </c>
      <c r="J804" s="109" t="n">
        <v>-0.3857</v>
      </c>
      <c r="K804" s="109" t="n">
        <v>0.0999</v>
      </c>
      <c r="L804" s="109" t="n">
        <v>0.9805</v>
      </c>
      <c r="M804" s="109" t="n">
        <v>-1.1925</v>
      </c>
      <c r="N804" s="108" t="n">
        <f aca="false">IF(SQRT($B$5)*$I804+SQRT(1-$B$5)*J804&lt;$C$8,1,0)</f>
        <v>0</v>
      </c>
      <c r="O804" s="108" t="n">
        <f aca="false">IF(SQRT($B$5)*$I804+SQRT(1-$B$5)*K804&lt;$C$9,1,0)</f>
        <v>0</v>
      </c>
      <c r="P804" s="108" t="n">
        <f aca="false">IF(SQRT($B$5)*$I804+SQRT(1-$B$5)*L804&lt;$C$10,1,0)</f>
        <v>0</v>
      </c>
      <c r="Q804" s="108" t="n">
        <f aca="false">IF(SQRT($B$5)*$I804+SQRT(1-$B$5)*M804&lt;$C$11,1,0)</f>
        <v>0</v>
      </c>
      <c r="R804" s="110" t="n">
        <f aca="false">N804*$D$8+O804*$D$9+P804*$D$10+Q804*$D$11</f>
        <v>0</v>
      </c>
      <c r="S804" s="108" t="n">
        <f aca="false">SUM(N804:Q804)</f>
        <v>0</v>
      </c>
    </row>
    <row r="805" customFormat="false" ht="15" hidden="false" customHeight="false" outlineLevel="0" collapsed="false">
      <c r="H805" s="108" t="n">
        <v>797</v>
      </c>
      <c r="I805" s="109" t="n">
        <v>0.3444</v>
      </c>
      <c r="J805" s="109" t="n">
        <v>-0.202</v>
      </c>
      <c r="K805" s="109" t="n">
        <v>0.0322</v>
      </c>
      <c r="L805" s="109" t="n">
        <v>0.9173</v>
      </c>
      <c r="M805" s="109" t="n">
        <v>-0.2136</v>
      </c>
      <c r="N805" s="108" t="n">
        <f aca="false">IF(SQRT($B$5)*$I805+SQRT(1-$B$5)*J805&lt;$C$8,1,0)</f>
        <v>0</v>
      </c>
      <c r="O805" s="108" t="n">
        <f aca="false">IF(SQRT($B$5)*$I805+SQRT(1-$B$5)*K805&lt;$C$9,1,0)</f>
        <v>0</v>
      </c>
      <c r="P805" s="108" t="n">
        <f aca="false">IF(SQRT($B$5)*$I805+SQRT(1-$B$5)*L805&lt;$C$10,1,0)</f>
        <v>0</v>
      </c>
      <c r="Q805" s="108" t="n">
        <f aca="false">IF(SQRT($B$5)*$I805+SQRT(1-$B$5)*M805&lt;$C$11,1,0)</f>
        <v>0</v>
      </c>
      <c r="R805" s="110" t="n">
        <f aca="false">N805*$D$8+O805*$D$9+P805*$D$10+Q805*$D$11</f>
        <v>0</v>
      </c>
      <c r="S805" s="108" t="n">
        <f aca="false">SUM(N805:Q805)</f>
        <v>0</v>
      </c>
    </row>
    <row r="806" customFormat="false" ht="15" hidden="false" customHeight="false" outlineLevel="0" collapsed="false">
      <c r="H806" s="108" t="n">
        <v>798</v>
      </c>
      <c r="I806" s="109" t="n">
        <v>-2.651</v>
      </c>
      <c r="J806" s="109" t="n">
        <v>0.6339</v>
      </c>
      <c r="K806" s="109" t="n">
        <v>0.6742</v>
      </c>
      <c r="L806" s="109" t="n">
        <v>0.6409</v>
      </c>
      <c r="M806" s="109" t="n">
        <v>-0.7488</v>
      </c>
      <c r="N806" s="108" t="n">
        <f aca="false">IF(SQRT($B$5)*$I806+SQRT(1-$B$5)*J806&lt;$C$8,1,0)</f>
        <v>0</v>
      </c>
      <c r="O806" s="108" t="n">
        <f aca="false">IF(SQRT($B$5)*$I806+SQRT(1-$B$5)*K806&lt;$C$9,1,0)</f>
        <v>0</v>
      </c>
      <c r="P806" s="108" t="n">
        <f aca="false">IF(SQRT($B$5)*$I806+SQRT(1-$B$5)*L806&lt;$C$10,1,0)</f>
        <v>0</v>
      </c>
      <c r="Q806" s="108" t="n">
        <f aca="false">IF(SQRT($B$5)*$I806+SQRT(1-$B$5)*M806&lt;$C$11,1,0)</f>
        <v>0</v>
      </c>
      <c r="R806" s="110" t="n">
        <f aca="false">N806*$D$8+O806*$D$9+P806*$D$10+Q806*$D$11</f>
        <v>0</v>
      </c>
      <c r="S806" s="108" t="n">
        <f aca="false">SUM(N806:Q806)</f>
        <v>0</v>
      </c>
    </row>
    <row r="807" customFormat="false" ht="15" hidden="false" customHeight="false" outlineLevel="0" collapsed="false">
      <c r="H807" s="108" t="n">
        <v>799</v>
      </c>
      <c r="I807" s="109" t="n">
        <v>1.6924</v>
      </c>
      <c r="J807" s="109" t="n">
        <v>-0.2275</v>
      </c>
      <c r="K807" s="109" t="n">
        <v>-0.8864</v>
      </c>
      <c r="L807" s="109" t="n">
        <v>1.9011</v>
      </c>
      <c r="M807" s="109" t="n">
        <v>-2.5663</v>
      </c>
      <c r="N807" s="108" t="n">
        <f aca="false">IF(SQRT($B$5)*$I807+SQRT(1-$B$5)*J807&lt;$C$8,1,0)</f>
        <v>0</v>
      </c>
      <c r="O807" s="108" t="n">
        <f aca="false">IF(SQRT($B$5)*$I807+SQRT(1-$B$5)*K807&lt;$C$9,1,0)</f>
        <v>0</v>
      </c>
      <c r="P807" s="108" t="n">
        <f aca="false">IF(SQRT($B$5)*$I807+SQRT(1-$B$5)*L807&lt;$C$10,1,0)</f>
        <v>0</v>
      </c>
      <c r="Q807" s="108" t="n">
        <f aca="false">IF(SQRT($B$5)*$I807+SQRT(1-$B$5)*M807&lt;$C$11,1,0)</f>
        <v>0</v>
      </c>
      <c r="R807" s="110" t="n">
        <f aca="false">N807*$D$8+O807*$D$9+P807*$D$10+Q807*$D$11</f>
        <v>0</v>
      </c>
      <c r="S807" s="108" t="n">
        <f aca="false">SUM(N807:Q807)</f>
        <v>0</v>
      </c>
    </row>
    <row r="808" customFormat="false" ht="15" hidden="false" customHeight="false" outlineLevel="0" collapsed="false">
      <c r="H808" s="108" t="n">
        <v>800</v>
      </c>
      <c r="I808" s="109" t="n">
        <v>0.6343</v>
      </c>
      <c r="J808" s="109" t="n">
        <v>0.4974</v>
      </c>
      <c r="K808" s="109" t="n">
        <v>-0.378</v>
      </c>
      <c r="L808" s="109" t="n">
        <v>-0.8239</v>
      </c>
      <c r="M808" s="109" t="n">
        <v>1.5008</v>
      </c>
      <c r="N808" s="108" t="n">
        <f aca="false">IF(SQRT($B$5)*$I808+SQRT(1-$B$5)*J808&lt;$C$8,1,0)</f>
        <v>0</v>
      </c>
      <c r="O808" s="108" t="n">
        <f aca="false">IF(SQRT($B$5)*$I808+SQRT(1-$B$5)*K808&lt;$C$9,1,0)</f>
        <v>0</v>
      </c>
      <c r="P808" s="108" t="n">
        <f aca="false">IF(SQRT($B$5)*$I808+SQRT(1-$B$5)*L808&lt;$C$10,1,0)</f>
        <v>0</v>
      </c>
      <c r="Q808" s="108" t="n">
        <f aca="false">IF(SQRT($B$5)*$I808+SQRT(1-$B$5)*M808&lt;$C$11,1,0)</f>
        <v>0</v>
      </c>
      <c r="R808" s="110" t="n">
        <f aca="false">N808*$D$8+O808*$D$9+P808*$D$10+Q808*$D$11</f>
        <v>0</v>
      </c>
      <c r="S808" s="108" t="n">
        <f aca="false">SUM(N808:Q808)</f>
        <v>0</v>
      </c>
    </row>
    <row r="809" customFormat="false" ht="15" hidden="false" customHeight="false" outlineLevel="0" collapsed="false">
      <c r="H809" s="108" t="n">
        <v>801</v>
      </c>
      <c r="I809" s="109" t="n">
        <v>1.2215</v>
      </c>
      <c r="J809" s="109" t="n">
        <v>1.6768</v>
      </c>
      <c r="K809" s="109" t="n">
        <v>0.0775</v>
      </c>
      <c r="L809" s="109" t="n">
        <v>-0.0401</v>
      </c>
      <c r="M809" s="109" t="n">
        <v>0.038</v>
      </c>
      <c r="N809" s="108" t="n">
        <f aca="false">IF(SQRT($B$5)*$I809+SQRT(1-$B$5)*J809&lt;$C$8,1,0)</f>
        <v>0</v>
      </c>
      <c r="O809" s="108" t="n">
        <f aca="false">IF(SQRT($B$5)*$I809+SQRT(1-$B$5)*K809&lt;$C$9,1,0)</f>
        <v>0</v>
      </c>
      <c r="P809" s="108" t="n">
        <f aca="false">IF(SQRT($B$5)*$I809+SQRT(1-$B$5)*L809&lt;$C$10,1,0)</f>
        <v>0</v>
      </c>
      <c r="Q809" s="108" t="n">
        <f aca="false">IF(SQRT($B$5)*$I809+SQRT(1-$B$5)*M809&lt;$C$11,1,0)</f>
        <v>0</v>
      </c>
      <c r="R809" s="110" t="n">
        <f aca="false">N809*$D$8+O809*$D$9+P809*$D$10+Q809*$D$11</f>
        <v>0</v>
      </c>
      <c r="S809" s="108" t="n">
        <f aca="false">SUM(N809:Q809)</f>
        <v>0</v>
      </c>
    </row>
    <row r="810" customFormat="false" ht="15" hidden="false" customHeight="false" outlineLevel="0" collapsed="false">
      <c r="H810" s="108" t="n">
        <v>802</v>
      </c>
      <c r="I810" s="109" t="n">
        <v>-1.2885</v>
      </c>
      <c r="J810" s="109" t="n">
        <v>1.4034</v>
      </c>
      <c r="K810" s="109" t="n">
        <v>1.2815</v>
      </c>
      <c r="L810" s="109" t="n">
        <v>0.8382</v>
      </c>
      <c r="M810" s="109" t="n">
        <v>-1.3289</v>
      </c>
      <c r="N810" s="108" t="n">
        <f aca="false">IF(SQRT($B$5)*$I810+SQRT(1-$B$5)*J810&lt;$C$8,1,0)</f>
        <v>0</v>
      </c>
      <c r="O810" s="108" t="n">
        <f aca="false">IF(SQRT($B$5)*$I810+SQRT(1-$B$5)*K810&lt;$C$9,1,0)</f>
        <v>0</v>
      </c>
      <c r="P810" s="108" t="n">
        <f aca="false">IF(SQRT($B$5)*$I810+SQRT(1-$B$5)*L810&lt;$C$10,1,0)</f>
        <v>0</v>
      </c>
      <c r="Q810" s="108" t="n">
        <f aca="false">IF(SQRT($B$5)*$I810+SQRT(1-$B$5)*M810&lt;$C$11,1,0)</f>
        <v>0</v>
      </c>
      <c r="R810" s="110" t="n">
        <f aca="false">N810*$D$8+O810*$D$9+P810*$D$10+Q810*$D$11</f>
        <v>0</v>
      </c>
      <c r="S810" s="108" t="n">
        <f aca="false">SUM(N810:Q810)</f>
        <v>0</v>
      </c>
    </row>
    <row r="811" customFormat="false" ht="15" hidden="false" customHeight="false" outlineLevel="0" collapsed="false">
      <c r="H811" s="108" t="n">
        <v>803</v>
      </c>
      <c r="I811" s="109" t="n">
        <v>-0.1121</v>
      </c>
      <c r="J811" s="109" t="n">
        <v>0.4428</v>
      </c>
      <c r="K811" s="109" t="n">
        <v>0.6068</v>
      </c>
      <c r="L811" s="109" t="n">
        <v>-0.6922</v>
      </c>
      <c r="M811" s="109" t="n">
        <v>0.7589</v>
      </c>
      <c r="N811" s="108" t="n">
        <f aca="false">IF(SQRT($B$5)*$I811+SQRT(1-$B$5)*J811&lt;$C$8,1,0)</f>
        <v>0</v>
      </c>
      <c r="O811" s="108" t="n">
        <f aca="false">IF(SQRT($B$5)*$I811+SQRT(1-$B$5)*K811&lt;$C$9,1,0)</f>
        <v>0</v>
      </c>
      <c r="P811" s="108" t="n">
        <f aca="false">IF(SQRT($B$5)*$I811+SQRT(1-$B$5)*L811&lt;$C$10,1,0)</f>
        <v>0</v>
      </c>
      <c r="Q811" s="108" t="n">
        <f aca="false">IF(SQRT($B$5)*$I811+SQRT(1-$B$5)*M811&lt;$C$11,1,0)</f>
        <v>0</v>
      </c>
      <c r="R811" s="110" t="n">
        <f aca="false">N811*$D$8+O811*$D$9+P811*$D$10+Q811*$D$11</f>
        <v>0</v>
      </c>
      <c r="S811" s="108" t="n">
        <f aca="false">SUM(N811:Q811)</f>
        <v>0</v>
      </c>
    </row>
    <row r="812" customFormat="false" ht="15" hidden="false" customHeight="false" outlineLevel="0" collapsed="false">
      <c r="H812" s="108" t="n">
        <v>804</v>
      </c>
      <c r="I812" s="109" t="n">
        <v>1.7692</v>
      </c>
      <c r="J812" s="109" t="n">
        <v>-1.2084</v>
      </c>
      <c r="K812" s="109" t="n">
        <v>-0.4197</v>
      </c>
      <c r="L812" s="109" t="n">
        <v>-1.361</v>
      </c>
      <c r="M812" s="109" t="n">
        <v>-1.4906</v>
      </c>
      <c r="N812" s="108" t="n">
        <f aca="false">IF(SQRT($B$5)*$I812+SQRT(1-$B$5)*J812&lt;$C$8,1,0)</f>
        <v>0</v>
      </c>
      <c r="O812" s="108" t="n">
        <f aca="false">IF(SQRT($B$5)*$I812+SQRT(1-$B$5)*K812&lt;$C$9,1,0)</f>
        <v>0</v>
      </c>
      <c r="P812" s="108" t="n">
        <f aca="false">IF(SQRT($B$5)*$I812+SQRT(1-$B$5)*L812&lt;$C$10,1,0)</f>
        <v>0</v>
      </c>
      <c r="Q812" s="108" t="n">
        <f aca="false">IF(SQRT($B$5)*$I812+SQRT(1-$B$5)*M812&lt;$C$11,1,0)</f>
        <v>0</v>
      </c>
      <c r="R812" s="110" t="n">
        <f aca="false">N812*$D$8+O812*$D$9+P812*$D$10+Q812*$D$11</f>
        <v>0</v>
      </c>
      <c r="S812" s="108" t="n">
        <f aca="false">SUM(N812:Q812)</f>
        <v>0</v>
      </c>
    </row>
    <row r="813" customFormat="false" ht="15" hidden="false" customHeight="false" outlineLevel="0" collapsed="false">
      <c r="H813" s="108" t="n">
        <v>805</v>
      </c>
      <c r="I813" s="109" t="n">
        <v>-0.6745</v>
      </c>
      <c r="J813" s="109" t="n">
        <v>0.2847</v>
      </c>
      <c r="K813" s="109" t="n">
        <v>0.4822</v>
      </c>
      <c r="L813" s="109" t="n">
        <v>-0.1631</v>
      </c>
      <c r="M813" s="109" t="n">
        <v>0.9504</v>
      </c>
      <c r="N813" s="108" t="n">
        <f aca="false">IF(SQRT($B$5)*$I813+SQRT(1-$B$5)*J813&lt;$C$8,1,0)</f>
        <v>0</v>
      </c>
      <c r="O813" s="108" t="n">
        <f aca="false">IF(SQRT($B$5)*$I813+SQRT(1-$B$5)*K813&lt;$C$9,1,0)</f>
        <v>0</v>
      </c>
      <c r="P813" s="108" t="n">
        <f aca="false">IF(SQRT($B$5)*$I813+SQRT(1-$B$5)*L813&lt;$C$10,1,0)</f>
        <v>0</v>
      </c>
      <c r="Q813" s="108" t="n">
        <f aca="false">IF(SQRT($B$5)*$I813+SQRT(1-$B$5)*M813&lt;$C$11,1,0)</f>
        <v>0</v>
      </c>
      <c r="R813" s="110" t="n">
        <f aca="false">N813*$D$8+O813*$D$9+P813*$D$10+Q813*$D$11</f>
        <v>0</v>
      </c>
      <c r="S813" s="108" t="n">
        <f aca="false">SUM(N813:Q813)</f>
        <v>0</v>
      </c>
    </row>
    <row r="814" customFormat="false" ht="15" hidden="false" customHeight="false" outlineLevel="0" collapsed="false">
      <c r="H814" s="108" t="n">
        <v>806</v>
      </c>
      <c r="I814" s="109" t="n">
        <v>0.633</v>
      </c>
      <c r="J814" s="109" t="n">
        <v>-0.5137</v>
      </c>
      <c r="K814" s="109" t="n">
        <v>0.548</v>
      </c>
      <c r="L814" s="109" t="n">
        <v>0.0203</v>
      </c>
      <c r="M814" s="109" t="n">
        <v>0.01</v>
      </c>
      <c r="N814" s="108" t="n">
        <f aca="false">IF(SQRT($B$5)*$I814+SQRT(1-$B$5)*J814&lt;$C$8,1,0)</f>
        <v>0</v>
      </c>
      <c r="O814" s="108" t="n">
        <f aca="false">IF(SQRT($B$5)*$I814+SQRT(1-$B$5)*K814&lt;$C$9,1,0)</f>
        <v>0</v>
      </c>
      <c r="P814" s="108" t="n">
        <f aca="false">IF(SQRT($B$5)*$I814+SQRT(1-$B$5)*L814&lt;$C$10,1,0)</f>
        <v>0</v>
      </c>
      <c r="Q814" s="108" t="n">
        <f aca="false">IF(SQRT($B$5)*$I814+SQRT(1-$B$5)*M814&lt;$C$11,1,0)</f>
        <v>0</v>
      </c>
      <c r="R814" s="110" t="n">
        <f aca="false">N814*$D$8+O814*$D$9+P814*$D$10+Q814*$D$11</f>
        <v>0</v>
      </c>
      <c r="S814" s="108" t="n">
        <f aca="false">SUM(N814:Q814)</f>
        <v>0</v>
      </c>
    </row>
    <row r="815" customFormat="false" ht="15" hidden="false" customHeight="false" outlineLevel="0" collapsed="false">
      <c r="H815" s="108" t="n">
        <v>807</v>
      </c>
      <c r="I815" s="109" t="n">
        <v>-1.1614</v>
      </c>
      <c r="J815" s="109" t="n">
        <v>0.5463</v>
      </c>
      <c r="K815" s="109" t="n">
        <v>-0.788</v>
      </c>
      <c r="L815" s="109" t="n">
        <v>1.374</v>
      </c>
      <c r="M815" s="109" t="n">
        <v>-0.2531</v>
      </c>
      <c r="N815" s="108" t="n">
        <f aca="false">IF(SQRT($B$5)*$I815+SQRT(1-$B$5)*J815&lt;$C$8,1,0)</f>
        <v>0</v>
      </c>
      <c r="O815" s="108" t="n">
        <f aca="false">IF(SQRT($B$5)*$I815+SQRT(1-$B$5)*K815&lt;$C$9,1,0)</f>
        <v>0</v>
      </c>
      <c r="P815" s="108" t="n">
        <f aca="false">IF(SQRT($B$5)*$I815+SQRT(1-$B$5)*L815&lt;$C$10,1,0)</f>
        <v>0</v>
      </c>
      <c r="Q815" s="108" t="n">
        <f aca="false">IF(SQRT($B$5)*$I815+SQRT(1-$B$5)*M815&lt;$C$11,1,0)</f>
        <v>0</v>
      </c>
      <c r="R815" s="110" t="n">
        <f aca="false">N815*$D$8+O815*$D$9+P815*$D$10+Q815*$D$11</f>
        <v>0</v>
      </c>
      <c r="S815" s="108" t="n">
        <f aca="false">SUM(N815:Q815)</f>
        <v>0</v>
      </c>
    </row>
    <row r="816" customFormat="false" ht="15" hidden="false" customHeight="false" outlineLevel="0" collapsed="false">
      <c r="H816" s="108" t="n">
        <v>808</v>
      </c>
      <c r="I816" s="109" t="n">
        <v>0.7089</v>
      </c>
      <c r="J816" s="109" t="n">
        <v>-0.4787</v>
      </c>
      <c r="K816" s="109" t="n">
        <v>-1.733</v>
      </c>
      <c r="L816" s="109" t="n">
        <v>0.0962</v>
      </c>
      <c r="M816" s="109" t="n">
        <v>-1.0806</v>
      </c>
      <c r="N816" s="108" t="n">
        <f aca="false">IF(SQRT($B$5)*$I816+SQRT(1-$B$5)*J816&lt;$C$8,1,0)</f>
        <v>0</v>
      </c>
      <c r="O816" s="108" t="n">
        <f aca="false">IF(SQRT($B$5)*$I816+SQRT(1-$B$5)*K816&lt;$C$9,1,0)</f>
        <v>0</v>
      </c>
      <c r="P816" s="108" t="n">
        <f aca="false">IF(SQRT($B$5)*$I816+SQRT(1-$B$5)*L816&lt;$C$10,1,0)</f>
        <v>0</v>
      </c>
      <c r="Q816" s="108" t="n">
        <f aca="false">IF(SQRT($B$5)*$I816+SQRT(1-$B$5)*M816&lt;$C$11,1,0)</f>
        <v>0</v>
      </c>
      <c r="R816" s="110" t="n">
        <f aca="false">N816*$D$8+O816*$D$9+P816*$D$10+Q816*$D$11</f>
        <v>0</v>
      </c>
      <c r="S816" s="108" t="n">
        <f aca="false">SUM(N816:Q816)</f>
        <v>0</v>
      </c>
    </row>
    <row r="817" customFormat="false" ht="15" hidden="false" customHeight="false" outlineLevel="0" collapsed="false">
      <c r="H817" s="108" t="n">
        <v>809</v>
      </c>
      <c r="I817" s="109" t="n">
        <v>-0.1273</v>
      </c>
      <c r="J817" s="109" t="n">
        <v>-0.4735</v>
      </c>
      <c r="K817" s="109" t="n">
        <v>1.9985</v>
      </c>
      <c r="L817" s="109" t="n">
        <v>-0.2956</v>
      </c>
      <c r="M817" s="109" t="n">
        <v>-0.1263</v>
      </c>
      <c r="N817" s="108" t="n">
        <f aca="false">IF(SQRT($B$5)*$I817+SQRT(1-$B$5)*J817&lt;$C$8,1,0)</f>
        <v>0</v>
      </c>
      <c r="O817" s="108" t="n">
        <f aca="false">IF(SQRT($B$5)*$I817+SQRT(1-$B$5)*K817&lt;$C$9,1,0)</f>
        <v>0</v>
      </c>
      <c r="P817" s="108" t="n">
        <f aca="false">IF(SQRT($B$5)*$I817+SQRT(1-$B$5)*L817&lt;$C$10,1,0)</f>
        <v>0</v>
      </c>
      <c r="Q817" s="108" t="n">
        <f aca="false">IF(SQRT($B$5)*$I817+SQRT(1-$B$5)*M817&lt;$C$11,1,0)</f>
        <v>0</v>
      </c>
      <c r="R817" s="110" t="n">
        <f aca="false">N817*$D$8+O817*$D$9+P817*$D$10+Q817*$D$11</f>
        <v>0</v>
      </c>
      <c r="S817" s="108" t="n">
        <f aca="false">SUM(N817:Q817)</f>
        <v>0</v>
      </c>
    </row>
    <row r="818" customFormat="false" ht="15" hidden="false" customHeight="false" outlineLevel="0" collapsed="false">
      <c r="H818" s="108" t="n">
        <v>810</v>
      </c>
      <c r="I818" s="109" t="n">
        <v>-0.2165</v>
      </c>
      <c r="J818" s="109" t="n">
        <v>1.624</v>
      </c>
      <c r="K818" s="109" t="n">
        <v>0.132</v>
      </c>
      <c r="L818" s="109" t="n">
        <v>-0.0121</v>
      </c>
      <c r="M818" s="109" t="n">
        <v>1.6583</v>
      </c>
      <c r="N818" s="108" t="n">
        <f aca="false">IF(SQRT($B$5)*$I818+SQRT(1-$B$5)*J818&lt;$C$8,1,0)</f>
        <v>0</v>
      </c>
      <c r="O818" s="108" t="n">
        <f aca="false">IF(SQRT($B$5)*$I818+SQRT(1-$B$5)*K818&lt;$C$9,1,0)</f>
        <v>0</v>
      </c>
      <c r="P818" s="108" t="n">
        <f aca="false">IF(SQRT($B$5)*$I818+SQRT(1-$B$5)*L818&lt;$C$10,1,0)</f>
        <v>0</v>
      </c>
      <c r="Q818" s="108" t="n">
        <f aca="false">IF(SQRT($B$5)*$I818+SQRT(1-$B$5)*M818&lt;$C$11,1,0)</f>
        <v>0</v>
      </c>
      <c r="R818" s="110" t="n">
        <f aca="false">N818*$D$8+O818*$D$9+P818*$D$10+Q818*$D$11</f>
        <v>0</v>
      </c>
      <c r="S818" s="108" t="n">
        <f aca="false">SUM(N818:Q818)</f>
        <v>0</v>
      </c>
    </row>
    <row r="819" customFormat="false" ht="15" hidden="false" customHeight="false" outlineLevel="0" collapsed="false">
      <c r="H819" s="108" t="n">
        <v>811</v>
      </c>
      <c r="I819" s="109" t="n">
        <v>1.3515</v>
      </c>
      <c r="J819" s="109" t="n">
        <v>-0.2376</v>
      </c>
      <c r="K819" s="109" t="n">
        <v>-1.6142</v>
      </c>
      <c r="L819" s="109" t="n">
        <v>0.6921</v>
      </c>
      <c r="M819" s="109" t="n">
        <v>-0.0344</v>
      </c>
      <c r="N819" s="108" t="n">
        <f aca="false">IF(SQRT($B$5)*$I819+SQRT(1-$B$5)*J819&lt;$C$8,1,0)</f>
        <v>0</v>
      </c>
      <c r="O819" s="108" t="n">
        <f aca="false">IF(SQRT($B$5)*$I819+SQRT(1-$B$5)*K819&lt;$C$9,1,0)</f>
        <v>0</v>
      </c>
      <c r="P819" s="108" t="n">
        <f aca="false">IF(SQRT($B$5)*$I819+SQRT(1-$B$5)*L819&lt;$C$10,1,0)</f>
        <v>0</v>
      </c>
      <c r="Q819" s="108" t="n">
        <f aca="false">IF(SQRT($B$5)*$I819+SQRT(1-$B$5)*M819&lt;$C$11,1,0)</f>
        <v>0</v>
      </c>
      <c r="R819" s="110" t="n">
        <f aca="false">N819*$D$8+O819*$D$9+P819*$D$10+Q819*$D$11</f>
        <v>0</v>
      </c>
      <c r="S819" s="108" t="n">
        <f aca="false">SUM(N819:Q819)</f>
        <v>0</v>
      </c>
    </row>
    <row r="820" customFormat="false" ht="15" hidden="false" customHeight="false" outlineLevel="0" collapsed="false">
      <c r="H820" s="108" t="n">
        <v>812</v>
      </c>
      <c r="I820" s="109" t="n">
        <v>-0.8117</v>
      </c>
      <c r="J820" s="109" t="n">
        <v>0.4682</v>
      </c>
      <c r="K820" s="109" t="n">
        <v>0.2381</v>
      </c>
      <c r="L820" s="109" t="n">
        <v>-1.1454</v>
      </c>
      <c r="M820" s="109" t="n">
        <v>0.7579</v>
      </c>
      <c r="N820" s="108" t="n">
        <f aca="false">IF(SQRT($B$5)*$I820+SQRT(1-$B$5)*J820&lt;$C$8,1,0)</f>
        <v>0</v>
      </c>
      <c r="O820" s="108" t="n">
        <f aca="false">IF(SQRT($B$5)*$I820+SQRT(1-$B$5)*K820&lt;$C$9,1,0)</f>
        <v>0</v>
      </c>
      <c r="P820" s="108" t="n">
        <f aca="false">IF(SQRT($B$5)*$I820+SQRT(1-$B$5)*L820&lt;$C$10,1,0)</f>
        <v>0</v>
      </c>
      <c r="Q820" s="108" t="n">
        <f aca="false">IF(SQRT($B$5)*$I820+SQRT(1-$B$5)*M820&lt;$C$11,1,0)</f>
        <v>0</v>
      </c>
      <c r="R820" s="110" t="n">
        <f aca="false">N820*$D$8+O820*$D$9+P820*$D$10+Q820*$D$11</f>
        <v>0</v>
      </c>
      <c r="S820" s="108" t="n">
        <f aca="false">SUM(N820:Q820)</f>
        <v>0</v>
      </c>
    </row>
    <row r="821" customFormat="false" ht="15" hidden="false" customHeight="false" outlineLevel="0" collapsed="false">
      <c r="H821" s="108" t="n">
        <v>813</v>
      </c>
      <c r="I821" s="109" t="n">
        <v>0.3851</v>
      </c>
      <c r="J821" s="109" t="n">
        <v>1.4129</v>
      </c>
      <c r="K821" s="109" t="n">
        <v>-0.1505</v>
      </c>
      <c r="L821" s="109" t="n">
        <v>1.4817</v>
      </c>
      <c r="M821" s="109" t="n">
        <v>0.0393</v>
      </c>
      <c r="N821" s="108" t="n">
        <f aca="false">IF(SQRT($B$5)*$I821+SQRT(1-$B$5)*J821&lt;$C$8,1,0)</f>
        <v>0</v>
      </c>
      <c r="O821" s="108" t="n">
        <f aca="false">IF(SQRT($B$5)*$I821+SQRT(1-$B$5)*K821&lt;$C$9,1,0)</f>
        <v>0</v>
      </c>
      <c r="P821" s="108" t="n">
        <f aca="false">IF(SQRT($B$5)*$I821+SQRT(1-$B$5)*L821&lt;$C$10,1,0)</f>
        <v>0</v>
      </c>
      <c r="Q821" s="108" t="n">
        <f aca="false">IF(SQRT($B$5)*$I821+SQRT(1-$B$5)*M821&lt;$C$11,1,0)</f>
        <v>0</v>
      </c>
      <c r="R821" s="110" t="n">
        <f aca="false">N821*$D$8+O821*$D$9+P821*$D$10+Q821*$D$11</f>
        <v>0</v>
      </c>
      <c r="S821" s="108" t="n">
        <f aca="false">SUM(N821:Q821)</f>
        <v>0</v>
      </c>
    </row>
    <row r="822" customFormat="false" ht="15" hidden="false" customHeight="false" outlineLevel="0" collapsed="false">
      <c r="H822" s="108" t="n">
        <v>814</v>
      </c>
      <c r="I822" s="109" t="n">
        <v>-0.0969</v>
      </c>
      <c r="J822" s="109" t="n">
        <v>0.2106</v>
      </c>
      <c r="K822" s="109" t="n">
        <v>0.6631</v>
      </c>
      <c r="L822" s="109" t="n">
        <v>-0.8597</v>
      </c>
      <c r="M822" s="109" t="n">
        <v>1.3651</v>
      </c>
      <c r="N822" s="108" t="n">
        <f aca="false">IF(SQRT($B$5)*$I822+SQRT(1-$B$5)*J822&lt;$C$8,1,0)</f>
        <v>0</v>
      </c>
      <c r="O822" s="108" t="n">
        <f aca="false">IF(SQRT($B$5)*$I822+SQRT(1-$B$5)*K822&lt;$C$9,1,0)</f>
        <v>0</v>
      </c>
      <c r="P822" s="108" t="n">
        <f aca="false">IF(SQRT($B$5)*$I822+SQRT(1-$B$5)*L822&lt;$C$10,1,0)</f>
        <v>0</v>
      </c>
      <c r="Q822" s="108" t="n">
        <f aca="false">IF(SQRT($B$5)*$I822+SQRT(1-$B$5)*M822&lt;$C$11,1,0)</f>
        <v>0</v>
      </c>
      <c r="R822" s="110" t="n">
        <f aca="false">N822*$D$8+O822*$D$9+P822*$D$10+Q822*$D$11</f>
        <v>0</v>
      </c>
      <c r="S822" s="108" t="n">
        <f aca="false">SUM(N822:Q822)</f>
        <v>0</v>
      </c>
    </row>
    <row r="823" customFormat="false" ht="15" hidden="false" customHeight="false" outlineLevel="0" collapsed="false">
      <c r="H823" s="108" t="n">
        <v>815</v>
      </c>
      <c r="I823" s="109" t="n">
        <v>0.4132</v>
      </c>
      <c r="J823" s="109" t="n">
        <v>1.0554</v>
      </c>
      <c r="K823" s="109" t="n">
        <v>0.3043</v>
      </c>
      <c r="L823" s="109" t="n">
        <v>0.5873</v>
      </c>
      <c r="M823" s="109" t="n">
        <v>0.365</v>
      </c>
      <c r="N823" s="108" t="n">
        <f aca="false">IF(SQRT($B$5)*$I823+SQRT(1-$B$5)*J823&lt;$C$8,1,0)</f>
        <v>0</v>
      </c>
      <c r="O823" s="108" t="n">
        <f aca="false">IF(SQRT($B$5)*$I823+SQRT(1-$B$5)*K823&lt;$C$9,1,0)</f>
        <v>0</v>
      </c>
      <c r="P823" s="108" t="n">
        <f aca="false">IF(SQRT($B$5)*$I823+SQRT(1-$B$5)*L823&lt;$C$10,1,0)</f>
        <v>0</v>
      </c>
      <c r="Q823" s="108" t="n">
        <f aca="false">IF(SQRT($B$5)*$I823+SQRT(1-$B$5)*M823&lt;$C$11,1,0)</f>
        <v>0</v>
      </c>
      <c r="R823" s="110" t="n">
        <f aca="false">N823*$D$8+O823*$D$9+P823*$D$10+Q823*$D$11</f>
        <v>0</v>
      </c>
      <c r="S823" s="108" t="n">
        <f aca="false">SUM(N823:Q823)</f>
        <v>0</v>
      </c>
    </row>
    <row r="824" customFormat="false" ht="15" hidden="false" customHeight="false" outlineLevel="0" collapsed="false">
      <c r="H824" s="108" t="n">
        <v>816</v>
      </c>
      <c r="I824" s="109" t="n">
        <v>-1.2726</v>
      </c>
      <c r="J824" s="109" t="n">
        <v>-1.465</v>
      </c>
      <c r="K824" s="109" t="n">
        <v>-0.3037</v>
      </c>
      <c r="L824" s="109" t="n">
        <v>2.0994</v>
      </c>
      <c r="M824" s="109" t="n">
        <v>-1.0245</v>
      </c>
      <c r="N824" s="108" t="n">
        <f aca="false">IF(SQRT($B$5)*$I824+SQRT(1-$B$5)*J824&lt;$C$8,1,0)</f>
        <v>0</v>
      </c>
      <c r="O824" s="108" t="n">
        <f aca="false">IF(SQRT($B$5)*$I824+SQRT(1-$B$5)*K824&lt;$C$9,1,0)</f>
        <v>0</v>
      </c>
      <c r="P824" s="108" t="n">
        <f aca="false">IF(SQRT($B$5)*$I824+SQRT(1-$B$5)*L824&lt;$C$10,1,0)</f>
        <v>0</v>
      </c>
      <c r="Q824" s="108" t="n">
        <f aca="false">IF(SQRT($B$5)*$I824+SQRT(1-$B$5)*M824&lt;$C$11,1,0)</f>
        <v>0</v>
      </c>
      <c r="R824" s="110" t="n">
        <f aca="false">N824*$D$8+O824*$D$9+P824*$D$10+Q824*$D$11</f>
        <v>0</v>
      </c>
      <c r="S824" s="108" t="n">
        <f aca="false">SUM(N824:Q824)</f>
        <v>0</v>
      </c>
    </row>
    <row r="825" customFormat="false" ht="15" hidden="false" customHeight="false" outlineLevel="0" collapsed="false">
      <c r="H825" s="108" t="n">
        <v>817</v>
      </c>
      <c r="I825" s="109" t="n">
        <v>0.5375</v>
      </c>
      <c r="J825" s="109" t="n">
        <v>1.1904</v>
      </c>
      <c r="K825" s="109" t="n">
        <v>-0.3412</v>
      </c>
      <c r="L825" s="109" t="n">
        <v>0.6761</v>
      </c>
      <c r="M825" s="109" t="n">
        <v>0.2411</v>
      </c>
      <c r="N825" s="108" t="n">
        <f aca="false">IF(SQRT($B$5)*$I825+SQRT(1-$B$5)*J825&lt;$C$8,1,0)</f>
        <v>0</v>
      </c>
      <c r="O825" s="108" t="n">
        <f aca="false">IF(SQRT($B$5)*$I825+SQRT(1-$B$5)*K825&lt;$C$9,1,0)</f>
        <v>0</v>
      </c>
      <c r="P825" s="108" t="n">
        <f aca="false">IF(SQRT($B$5)*$I825+SQRT(1-$B$5)*L825&lt;$C$10,1,0)</f>
        <v>0</v>
      </c>
      <c r="Q825" s="108" t="n">
        <f aca="false">IF(SQRT($B$5)*$I825+SQRT(1-$B$5)*M825&lt;$C$11,1,0)</f>
        <v>0</v>
      </c>
      <c r="R825" s="110" t="n">
        <f aca="false">N825*$D$8+O825*$D$9+P825*$D$10+Q825*$D$11</f>
        <v>0</v>
      </c>
      <c r="S825" s="108" t="n">
        <f aca="false">SUM(N825:Q825)</f>
        <v>0</v>
      </c>
    </row>
    <row r="826" customFormat="false" ht="15" hidden="false" customHeight="false" outlineLevel="0" collapsed="false">
      <c r="H826" s="108" t="n">
        <v>818</v>
      </c>
      <c r="I826" s="109" t="n">
        <v>2.4483</v>
      </c>
      <c r="J826" s="109" t="n">
        <v>1.1382</v>
      </c>
      <c r="K826" s="109" t="n">
        <v>-1.2881</v>
      </c>
      <c r="L826" s="109" t="n">
        <v>-0.1235</v>
      </c>
      <c r="M826" s="109" t="n">
        <v>-1.2431</v>
      </c>
      <c r="N826" s="108" t="n">
        <f aca="false">IF(SQRT($B$5)*$I826+SQRT(1-$B$5)*J826&lt;$C$8,1,0)</f>
        <v>0</v>
      </c>
      <c r="O826" s="108" t="n">
        <f aca="false">IF(SQRT($B$5)*$I826+SQRT(1-$B$5)*K826&lt;$C$9,1,0)</f>
        <v>0</v>
      </c>
      <c r="P826" s="108" t="n">
        <f aca="false">IF(SQRT($B$5)*$I826+SQRT(1-$B$5)*L826&lt;$C$10,1,0)</f>
        <v>0</v>
      </c>
      <c r="Q826" s="108" t="n">
        <f aca="false">IF(SQRT($B$5)*$I826+SQRT(1-$B$5)*M826&lt;$C$11,1,0)</f>
        <v>0</v>
      </c>
      <c r="R826" s="110" t="n">
        <f aca="false">N826*$D$8+O826*$D$9+P826*$D$10+Q826*$D$11</f>
        <v>0</v>
      </c>
      <c r="S826" s="108" t="n">
        <f aca="false">SUM(N826:Q826)</f>
        <v>0</v>
      </c>
    </row>
    <row r="827" customFormat="false" ht="15" hidden="false" customHeight="false" outlineLevel="0" collapsed="false">
      <c r="H827" s="108" t="n">
        <v>819</v>
      </c>
      <c r="I827" s="109" t="n">
        <v>-0.217</v>
      </c>
      <c r="J827" s="109" t="n">
        <v>-0.7931</v>
      </c>
      <c r="K827" s="109" t="n">
        <v>-0.9413</v>
      </c>
      <c r="L827" s="109" t="n">
        <v>1.5205</v>
      </c>
      <c r="M827" s="109" t="n">
        <v>0.464</v>
      </c>
      <c r="N827" s="108" t="n">
        <f aca="false">IF(SQRT($B$5)*$I827+SQRT(1-$B$5)*J827&lt;$C$8,1,0)</f>
        <v>0</v>
      </c>
      <c r="O827" s="108" t="n">
        <f aca="false">IF(SQRT($B$5)*$I827+SQRT(1-$B$5)*K827&lt;$C$9,1,0)</f>
        <v>0</v>
      </c>
      <c r="P827" s="108" t="n">
        <f aca="false">IF(SQRT($B$5)*$I827+SQRT(1-$B$5)*L827&lt;$C$10,1,0)</f>
        <v>0</v>
      </c>
      <c r="Q827" s="108" t="n">
        <f aca="false">IF(SQRT($B$5)*$I827+SQRT(1-$B$5)*M827&lt;$C$11,1,0)</f>
        <v>0</v>
      </c>
      <c r="R827" s="110" t="n">
        <f aca="false">N827*$D$8+O827*$D$9+P827*$D$10+Q827*$D$11</f>
        <v>0</v>
      </c>
      <c r="S827" s="108" t="n">
        <f aca="false">SUM(N827:Q827)</f>
        <v>0</v>
      </c>
    </row>
    <row r="828" customFormat="false" ht="15" hidden="false" customHeight="false" outlineLevel="0" collapsed="false">
      <c r="H828" s="108" t="n">
        <v>820</v>
      </c>
      <c r="I828" s="109" t="n">
        <v>0.555</v>
      </c>
      <c r="J828" s="109" t="n">
        <v>1.1971</v>
      </c>
      <c r="K828" s="109" t="n">
        <v>1.4076</v>
      </c>
      <c r="L828" s="109" t="n">
        <v>0.3877</v>
      </c>
      <c r="M828" s="109" t="n">
        <v>-1.8316</v>
      </c>
      <c r="N828" s="108" t="n">
        <f aca="false">IF(SQRT($B$5)*$I828+SQRT(1-$B$5)*J828&lt;$C$8,1,0)</f>
        <v>0</v>
      </c>
      <c r="O828" s="108" t="n">
        <f aca="false">IF(SQRT($B$5)*$I828+SQRT(1-$B$5)*K828&lt;$C$9,1,0)</f>
        <v>0</v>
      </c>
      <c r="P828" s="108" t="n">
        <f aca="false">IF(SQRT($B$5)*$I828+SQRT(1-$B$5)*L828&lt;$C$10,1,0)</f>
        <v>0</v>
      </c>
      <c r="Q828" s="108" t="n">
        <f aca="false">IF(SQRT($B$5)*$I828+SQRT(1-$B$5)*M828&lt;$C$11,1,0)</f>
        <v>0</v>
      </c>
      <c r="R828" s="110" t="n">
        <f aca="false">N828*$D$8+O828*$D$9+P828*$D$10+Q828*$D$11</f>
        <v>0</v>
      </c>
      <c r="S828" s="108" t="n">
        <f aca="false">SUM(N828:Q828)</f>
        <v>0</v>
      </c>
    </row>
    <row r="829" customFormat="false" ht="15" hidden="false" customHeight="false" outlineLevel="0" collapsed="false">
      <c r="H829" s="108" t="n">
        <v>821</v>
      </c>
      <c r="I829" s="109" t="n">
        <v>1.1457</v>
      </c>
      <c r="J829" s="109" t="n">
        <v>0.4909</v>
      </c>
      <c r="K829" s="109" t="n">
        <v>-1.9208</v>
      </c>
      <c r="L829" s="109" t="n">
        <v>-0.3983</v>
      </c>
      <c r="M829" s="109" t="n">
        <v>-1.0972</v>
      </c>
      <c r="N829" s="108" t="n">
        <f aca="false">IF(SQRT($B$5)*$I829+SQRT(1-$B$5)*J829&lt;$C$8,1,0)</f>
        <v>0</v>
      </c>
      <c r="O829" s="108" t="n">
        <f aca="false">IF(SQRT($B$5)*$I829+SQRT(1-$B$5)*K829&lt;$C$9,1,0)</f>
        <v>0</v>
      </c>
      <c r="P829" s="108" t="n">
        <f aca="false">IF(SQRT($B$5)*$I829+SQRT(1-$B$5)*L829&lt;$C$10,1,0)</f>
        <v>0</v>
      </c>
      <c r="Q829" s="108" t="n">
        <f aca="false">IF(SQRT($B$5)*$I829+SQRT(1-$B$5)*M829&lt;$C$11,1,0)</f>
        <v>0</v>
      </c>
      <c r="R829" s="110" t="n">
        <f aca="false">N829*$D$8+O829*$D$9+P829*$D$10+Q829*$D$11</f>
        <v>0</v>
      </c>
      <c r="S829" s="108" t="n">
        <f aca="false">SUM(N829:Q829)</f>
        <v>0</v>
      </c>
    </row>
    <row r="830" customFormat="false" ht="15" hidden="false" customHeight="false" outlineLevel="0" collapsed="false">
      <c r="H830" s="108" t="n">
        <v>822</v>
      </c>
      <c r="I830" s="109" t="n">
        <v>-1.2211</v>
      </c>
      <c r="J830" s="109" t="n">
        <v>0.8784</v>
      </c>
      <c r="K830" s="109" t="n">
        <v>-0.7508</v>
      </c>
      <c r="L830" s="109" t="n">
        <v>-0.2443</v>
      </c>
      <c r="M830" s="109" t="n">
        <v>-0.7973</v>
      </c>
      <c r="N830" s="108" t="n">
        <f aca="false">IF(SQRT($B$5)*$I830+SQRT(1-$B$5)*J830&lt;$C$8,1,0)</f>
        <v>0</v>
      </c>
      <c r="O830" s="108" t="n">
        <f aca="false">IF(SQRT($B$5)*$I830+SQRT(1-$B$5)*K830&lt;$C$9,1,0)</f>
        <v>0</v>
      </c>
      <c r="P830" s="108" t="n">
        <f aca="false">IF(SQRT($B$5)*$I830+SQRT(1-$B$5)*L830&lt;$C$10,1,0)</f>
        <v>0</v>
      </c>
      <c r="Q830" s="108" t="n">
        <f aca="false">IF(SQRT($B$5)*$I830+SQRT(1-$B$5)*M830&lt;$C$11,1,0)</f>
        <v>0</v>
      </c>
      <c r="R830" s="110" t="n">
        <f aca="false">N830*$D$8+O830*$D$9+P830*$D$10+Q830*$D$11</f>
        <v>0</v>
      </c>
      <c r="S830" s="108" t="n">
        <f aca="false">SUM(N830:Q830)</f>
        <v>0</v>
      </c>
    </row>
    <row r="831" customFormat="false" ht="15" hidden="false" customHeight="false" outlineLevel="0" collapsed="false">
      <c r="H831" s="108" t="n">
        <v>823</v>
      </c>
      <c r="I831" s="109" t="n">
        <v>1.0817</v>
      </c>
      <c r="J831" s="109" t="n">
        <v>-1.5483</v>
      </c>
      <c r="K831" s="109" t="n">
        <v>-0.238</v>
      </c>
      <c r="L831" s="109" t="n">
        <v>0.7954</v>
      </c>
      <c r="M831" s="109" t="n">
        <v>-0.1596</v>
      </c>
      <c r="N831" s="108" t="n">
        <f aca="false">IF(SQRT($B$5)*$I831+SQRT(1-$B$5)*J831&lt;$C$8,1,0)</f>
        <v>0</v>
      </c>
      <c r="O831" s="108" t="n">
        <f aca="false">IF(SQRT($B$5)*$I831+SQRT(1-$B$5)*K831&lt;$C$9,1,0)</f>
        <v>0</v>
      </c>
      <c r="P831" s="108" t="n">
        <f aca="false">IF(SQRT($B$5)*$I831+SQRT(1-$B$5)*L831&lt;$C$10,1,0)</f>
        <v>0</v>
      </c>
      <c r="Q831" s="108" t="n">
        <f aca="false">IF(SQRT($B$5)*$I831+SQRT(1-$B$5)*M831&lt;$C$11,1,0)</f>
        <v>0</v>
      </c>
      <c r="R831" s="110" t="n">
        <f aca="false">N831*$D$8+O831*$D$9+P831*$D$10+Q831*$D$11</f>
        <v>0</v>
      </c>
      <c r="S831" s="108" t="n">
        <f aca="false">SUM(N831:Q831)</f>
        <v>0</v>
      </c>
    </row>
    <row r="832" customFormat="false" ht="15" hidden="false" customHeight="false" outlineLevel="0" collapsed="false">
      <c r="H832" s="108" t="n">
        <v>824</v>
      </c>
      <c r="I832" s="109" t="n">
        <v>-0.9533</v>
      </c>
      <c r="J832" s="109" t="n">
        <v>-1.7055</v>
      </c>
      <c r="K832" s="109" t="n">
        <v>1.0778</v>
      </c>
      <c r="L832" s="109" t="n">
        <v>0.5114</v>
      </c>
      <c r="M832" s="109" t="n">
        <v>0.2627</v>
      </c>
      <c r="N832" s="108" t="n">
        <f aca="false">IF(SQRT($B$5)*$I832+SQRT(1-$B$5)*J832&lt;$C$8,1,0)</f>
        <v>0</v>
      </c>
      <c r="O832" s="108" t="n">
        <f aca="false">IF(SQRT($B$5)*$I832+SQRT(1-$B$5)*K832&lt;$C$9,1,0)</f>
        <v>0</v>
      </c>
      <c r="P832" s="108" t="n">
        <f aca="false">IF(SQRT($B$5)*$I832+SQRT(1-$B$5)*L832&lt;$C$10,1,0)</f>
        <v>0</v>
      </c>
      <c r="Q832" s="108" t="n">
        <f aca="false">IF(SQRT($B$5)*$I832+SQRT(1-$B$5)*M832&lt;$C$11,1,0)</f>
        <v>0</v>
      </c>
      <c r="R832" s="110" t="n">
        <f aca="false">N832*$D$8+O832*$D$9+P832*$D$10+Q832*$D$11</f>
        <v>0</v>
      </c>
      <c r="S832" s="108" t="n">
        <f aca="false">SUM(N832:Q832)</f>
        <v>0</v>
      </c>
    </row>
    <row r="833" customFormat="false" ht="15" hidden="false" customHeight="false" outlineLevel="0" collapsed="false">
      <c r="H833" s="108" t="n">
        <v>825</v>
      </c>
      <c r="I833" s="109" t="n">
        <v>-0.1232</v>
      </c>
      <c r="J833" s="109" t="n">
        <v>0.709</v>
      </c>
      <c r="K833" s="109" t="n">
        <v>0.4845</v>
      </c>
      <c r="L833" s="109" t="n">
        <v>-1.6024</v>
      </c>
      <c r="M833" s="109" t="n">
        <v>-0.1541</v>
      </c>
      <c r="N833" s="108" t="n">
        <f aca="false">IF(SQRT($B$5)*$I833+SQRT(1-$B$5)*J833&lt;$C$8,1,0)</f>
        <v>0</v>
      </c>
      <c r="O833" s="108" t="n">
        <f aca="false">IF(SQRT($B$5)*$I833+SQRT(1-$B$5)*K833&lt;$C$9,1,0)</f>
        <v>0</v>
      </c>
      <c r="P833" s="108" t="n">
        <f aca="false">IF(SQRT($B$5)*$I833+SQRT(1-$B$5)*L833&lt;$C$10,1,0)</f>
        <v>0</v>
      </c>
      <c r="Q833" s="108" t="n">
        <f aca="false">IF(SQRT($B$5)*$I833+SQRT(1-$B$5)*M833&lt;$C$11,1,0)</f>
        <v>0</v>
      </c>
      <c r="R833" s="110" t="n">
        <f aca="false">N833*$D$8+O833*$D$9+P833*$D$10+Q833*$D$11</f>
        <v>0</v>
      </c>
      <c r="S833" s="108" t="n">
        <f aca="false">SUM(N833:Q833)</f>
        <v>0</v>
      </c>
    </row>
    <row r="834" customFormat="false" ht="15" hidden="false" customHeight="false" outlineLevel="0" collapsed="false">
      <c r="H834" s="108" t="n">
        <v>826</v>
      </c>
      <c r="I834" s="109" t="n">
        <v>0.9043</v>
      </c>
      <c r="J834" s="109" t="n">
        <v>1.3215</v>
      </c>
      <c r="K834" s="109" t="n">
        <v>-2.4855</v>
      </c>
      <c r="L834" s="109" t="n">
        <v>0.593</v>
      </c>
      <c r="M834" s="109" t="n">
        <v>1.5207</v>
      </c>
      <c r="N834" s="108" t="n">
        <f aca="false">IF(SQRT($B$5)*$I834+SQRT(1-$B$5)*J834&lt;$C$8,1,0)</f>
        <v>0</v>
      </c>
      <c r="O834" s="108" t="n">
        <f aca="false">IF(SQRT($B$5)*$I834+SQRT(1-$B$5)*K834&lt;$C$9,1,0)</f>
        <v>0</v>
      </c>
      <c r="P834" s="108" t="n">
        <f aca="false">IF(SQRT($B$5)*$I834+SQRT(1-$B$5)*L834&lt;$C$10,1,0)</f>
        <v>0</v>
      </c>
      <c r="Q834" s="108" t="n">
        <f aca="false">IF(SQRT($B$5)*$I834+SQRT(1-$B$5)*M834&lt;$C$11,1,0)</f>
        <v>0</v>
      </c>
      <c r="R834" s="110" t="n">
        <f aca="false">N834*$D$8+O834*$D$9+P834*$D$10+Q834*$D$11</f>
        <v>0</v>
      </c>
      <c r="S834" s="108" t="n">
        <f aca="false">SUM(N834:Q834)</f>
        <v>0</v>
      </c>
    </row>
    <row r="835" customFormat="false" ht="15" hidden="false" customHeight="false" outlineLevel="0" collapsed="false">
      <c r="H835" s="108" t="n">
        <v>827</v>
      </c>
      <c r="I835" s="109" t="n">
        <v>0.3892</v>
      </c>
      <c r="J835" s="109" t="n">
        <v>1.436</v>
      </c>
      <c r="K835" s="109" t="n">
        <v>-0.3311</v>
      </c>
      <c r="L835" s="109" t="n">
        <v>0.1361</v>
      </c>
      <c r="M835" s="109" t="n">
        <v>-0.3423</v>
      </c>
      <c r="N835" s="108" t="n">
        <f aca="false">IF(SQRT($B$5)*$I835+SQRT(1-$B$5)*J835&lt;$C$8,1,0)</f>
        <v>0</v>
      </c>
      <c r="O835" s="108" t="n">
        <f aca="false">IF(SQRT($B$5)*$I835+SQRT(1-$B$5)*K835&lt;$C$9,1,0)</f>
        <v>0</v>
      </c>
      <c r="P835" s="108" t="n">
        <f aca="false">IF(SQRT($B$5)*$I835+SQRT(1-$B$5)*L835&lt;$C$10,1,0)</f>
        <v>0</v>
      </c>
      <c r="Q835" s="108" t="n">
        <f aca="false">IF(SQRT($B$5)*$I835+SQRT(1-$B$5)*M835&lt;$C$11,1,0)</f>
        <v>0</v>
      </c>
      <c r="R835" s="110" t="n">
        <f aca="false">N835*$D$8+O835*$D$9+P835*$D$10+Q835*$D$11</f>
        <v>0</v>
      </c>
      <c r="S835" s="108" t="n">
        <f aca="false">SUM(N835:Q835)</f>
        <v>0</v>
      </c>
    </row>
    <row r="836" customFormat="false" ht="15" hidden="false" customHeight="false" outlineLevel="0" collapsed="false">
      <c r="H836" s="108" t="n">
        <v>828</v>
      </c>
      <c r="I836" s="109" t="n">
        <v>-0.5127</v>
      </c>
      <c r="J836" s="109" t="n">
        <v>0.6521</v>
      </c>
      <c r="K836" s="109" t="n">
        <v>-0.2076</v>
      </c>
      <c r="L836" s="109" t="n">
        <v>0.9111</v>
      </c>
      <c r="M836" s="109" t="n">
        <v>0.4994</v>
      </c>
      <c r="N836" s="108" t="n">
        <f aca="false">IF(SQRT($B$5)*$I836+SQRT(1-$B$5)*J836&lt;$C$8,1,0)</f>
        <v>0</v>
      </c>
      <c r="O836" s="108" t="n">
        <f aca="false">IF(SQRT($B$5)*$I836+SQRT(1-$B$5)*K836&lt;$C$9,1,0)</f>
        <v>0</v>
      </c>
      <c r="P836" s="108" t="n">
        <f aca="false">IF(SQRT($B$5)*$I836+SQRT(1-$B$5)*L836&lt;$C$10,1,0)</f>
        <v>0</v>
      </c>
      <c r="Q836" s="108" t="n">
        <f aca="false">IF(SQRT($B$5)*$I836+SQRT(1-$B$5)*M836&lt;$C$11,1,0)</f>
        <v>0</v>
      </c>
      <c r="R836" s="110" t="n">
        <f aca="false">N836*$D$8+O836*$D$9+P836*$D$10+Q836*$D$11</f>
        <v>0</v>
      </c>
      <c r="S836" s="108" t="n">
        <f aca="false">SUM(N836:Q836)</f>
        <v>0</v>
      </c>
    </row>
    <row r="837" customFormat="false" ht="15" hidden="false" customHeight="false" outlineLevel="0" collapsed="false">
      <c r="H837" s="108" t="n">
        <v>829</v>
      </c>
      <c r="I837" s="109" t="n">
        <v>-1.1538</v>
      </c>
      <c r="J837" s="109" t="n">
        <v>0.8667</v>
      </c>
      <c r="K837" s="109" t="n">
        <v>-2.4529</v>
      </c>
      <c r="L837" s="109" t="n">
        <v>-0.4784</v>
      </c>
      <c r="M837" s="109" t="n">
        <v>-0.7612</v>
      </c>
      <c r="N837" s="108" t="n">
        <f aca="false">IF(SQRT($B$5)*$I837+SQRT(1-$B$5)*J837&lt;$C$8,1,0)</f>
        <v>0</v>
      </c>
      <c r="O837" s="108" t="n">
        <f aca="false">IF(SQRT($B$5)*$I837+SQRT(1-$B$5)*K837&lt;$C$9,1,0)</f>
        <v>1</v>
      </c>
      <c r="P837" s="108" t="n">
        <f aca="false">IF(SQRT($B$5)*$I837+SQRT(1-$B$5)*L837&lt;$C$10,1,0)</f>
        <v>0</v>
      </c>
      <c r="Q837" s="108" t="n">
        <f aca="false">IF(SQRT($B$5)*$I837+SQRT(1-$B$5)*M837&lt;$C$11,1,0)</f>
        <v>0</v>
      </c>
      <c r="R837" s="110" t="n">
        <f aca="false">N837*$D$8+O837*$D$9+P837*$D$10+Q837*$D$11</f>
        <v>40</v>
      </c>
      <c r="S837" s="108" t="n">
        <f aca="false">SUM(N837:Q837)</f>
        <v>1</v>
      </c>
    </row>
    <row r="838" customFormat="false" ht="15" hidden="false" customHeight="false" outlineLevel="0" collapsed="false">
      <c r="H838" s="108" t="n">
        <v>830</v>
      </c>
      <c r="I838" s="109" t="n">
        <v>-1.1987</v>
      </c>
      <c r="J838" s="109" t="n">
        <v>0.118</v>
      </c>
      <c r="K838" s="109" t="n">
        <v>1.2546</v>
      </c>
      <c r="L838" s="109" t="n">
        <v>0.6978</v>
      </c>
      <c r="M838" s="109" t="n">
        <v>0.2237</v>
      </c>
      <c r="N838" s="108" t="n">
        <f aca="false">IF(SQRT($B$5)*$I838+SQRT(1-$B$5)*J838&lt;$C$8,1,0)</f>
        <v>0</v>
      </c>
      <c r="O838" s="108" t="n">
        <f aca="false">IF(SQRT($B$5)*$I838+SQRT(1-$B$5)*K838&lt;$C$9,1,0)</f>
        <v>0</v>
      </c>
      <c r="P838" s="108" t="n">
        <f aca="false">IF(SQRT($B$5)*$I838+SQRT(1-$B$5)*L838&lt;$C$10,1,0)</f>
        <v>0</v>
      </c>
      <c r="Q838" s="108" t="n">
        <f aca="false">IF(SQRT($B$5)*$I838+SQRT(1-$B$5)*M838&lt;$C$11,1,0)</f>
        <v>0</v>
      </c>
      <c r="R838" s="110" t="n">
        <f aca="false">N838*$D$8+O838*$D$9+P838*$D$10+Q838*$D$11</f>
        <v>0</v>
      </c>
      <c r="S838" s="108" t="n">
        <f aca="false">SUM(N838:Q838)</f>
        <v>0</v>
      </c>
    </row>
    <row r="839" customFormat="false" ht="15" hidden="false" customHeight="false" outlineLevel="0" collapsed="false">
      <c r="H839" s="108" t="n">
        <v>831</v>
      </c>
      <c r="I839" s="109" t="n">
        <v>-1.3419</v>
      </c>
      <c r="J839" s="109" t="n">
        <v>0.4488</v>
      </c>
      <c r="K839" s="109" t="n">
        <v>-0.631</v>
      </c>
      <c r="L839" s="109" t="n">
        <v>-0.6271</v>
      </c>
      <c r="M839" s="109" t="n">
        <v>0.2441</v>
      </c>
      <c r="N839" s="108" t="n">
        <f aca="false">IF(SQRT($B$5)*$I839+SQRT(1-$B$5)*J839&lt;$C$8,1,0)</f>
        <v>0</v>
      </c>
      <c r="O839" s="108" t="n">
        <f aca="false">IF(SQRT($B$5)*$I839+SQRT(1-$B$5)*K839&lt;$C$9,1,0)</f>
        <v>0</v>
      </c>
      <c r="P839" s="108" t="n">
        <f aca="false">IF(SQRT($B$5)*$I839+SQRT(1-$B$5)*L839&lt;$C$10,1,0)</f>
        <v>0</v>
      </c>
      <c r="Q839" s="108" t="n">
        <f aca="false">IF(SQRT($B$5)*$I839+SQRT(1-$B$5)*M839&lt;$C$11,1,0)</f>
        <v>0</v>
      </c>
      <c r="R839" s="110" t="n">
        <f aca="false">N839*$D$8+O839*$D$9+P839*$D$10+Q839*$D$11</f>
        <v>0</v>
      </c>
      <c r="S839" s="108" t="n">
        <f aca="false">SUM(N839:Q839)</f>
        <v>0</v>
      </c>
    </row>
    <row r="840" customFormat="false" ht="15" hidden="false" customHeight="false" outlineLevel="0" collapsed="false">
      <c r="H840" s="108" t="n">
        <v>832</v>
      </c>
      <c r="I840" s="109" t="n">
        <v>-0.8332</v>
      </c>
      <c r="J840" s="109" t="n">
        <v>-0.8175</v>
      </c>
      <c r="K840" s="109" t="n">
        <v>0.274</v>
      </c>
      <c r="L840" s="109" t="n">
        <v>-0.6721</v>
      </c>
      <c r="M840" s="109" t="n">
        <v>0.7799</v>
      </c>
      <c r="N840" s="108" t="n">
        <f aca="false">IF(SQRT($B$5)*$I840+SQRT(1-$B$5)*J840&lt;$C$8,1,0)</f>
        <v>0</v>
      </c>
      <c r="O840" s="108" t="n">
        <f aca="false">IF(SQRT($B$5)*$I840+SQRT(1-$B$5)*K840&lt;$C$9,1,0)</f>
        <v>0</v>
      </c>
      <c r="P840" s="108" t="n">
        <f aca="false">IF(SQRT($B$5)*$I840+SQRT(1-$B$5)*L840&lt;$C$10,1,0)</f>
        <v>0</v>
      </c>
      <c r="Q840" s="108" t="n">
        <f aca="false">IF(SQRT($B$5)*$I840+SQRT(1-$B$5)*M840&lt;$C$11,1,0)</f>
        <v>0</v>
      </c>
      <c r="R840" s="110" t="n">
        <f aca="false">N840*$D$8+O840*$D$9+P840*$D$10+Q840*$D$11</f>
        <v>0</v>
      </c>
      <c r="S840" s="108" t="n">
        <f aca="false">SUM(N840:Q840)</f>
        <v>0</v>
      </c>
    </row>
    <row r="841" customFormat="false" ht="15" hidden="false" customHeight="false" outlineLevel="0" collapsed="false">
      <c r="H841" s="108" t="n">
        <v>833</v>
      </c>
      <c r="I841" s="109" t="n">
        <v>-1.3937</v>
      </c>
      <c r="J841" s="109" t="n">
        <v>0.712</v>
      </c>
      <c r="K841" s="109" t="n">
        <v>0.605</v>
      </c>
      <c r="L841" s="109" t="n">
        <v>0.1139</v>
      </c>
      <c r="M841" s="109" t="n">
        <v>-1.0442</v>
      </c>
      <c r="N841" s="108" t="n">
        <f aca="false">IF(SQRT($B$5)*$I841+SQRT(1-$B$5)*J841&lt;$C$8,1,0)</f>
        <v>0</v>
      </c>
      <c r="O841" s="108" t="n">
        <f aca="false">IF(SQRT($B$5)*$I841+SQRT(1-$B$5)*K841&lt;$C$9,1,0)</f>
        <v>0</v>
      </c>
      <c r="P841" s="108" t="n">
        <f aca="false">IF(SQRT($B$5)*$I841+SQRT(1-$B$5)*L841&lt;$C$10,1,0)</f>
        <v>0</v>
      </c>
      <c r="Q841" s="108" t="n">
        <f aca="false">IF(SQRT($B$5)*$I841+SQRT(1-$B$5)*M841&lt;$C$11,1,0)</f>
        <v>0</v>
      </c>
      <c r="R841" s="110" t="n">
        <f aca="false">N841*$D$8+O841*$D$9+P841*$D$10+Q841*$D$11</f>
        <v>0</v>
      </c>
      <c r="S841" s="108" t="n">
        <f aca="false">SUM(N841:Q841)</f>
        <v>0</v>
      </c>
    </row>
    <row r="842" customFormat="false" ht="15" hidden="false" customHeight="false" outlineLevel="0" collapsed="false">
      <c r="H842" s="108" t="n">
        <v>834</v>
      </c>
      <c r="I842" s="109" t="n">
        <v>0.8072</v>
      </c>
      <c r="J842" s="109" t="n">
        <v>-0.7431</v>
      </c>
      <c r="K842" s="109" t="n">
        <v>1.0861</v>
      </c>
      <c r="L842" s="109" t="n">
        <v>0.5</v>
      </c>
      <c r="M842" s="109" t="n">
        <v>-1.0357</v>
      </c>
      <c r="N842" s="108" t="n">
        <f aca="false">IF(SQRT($B$5)*$I842+SQRT(1-$B$5)*J842&lt;$C$8,1,0)</f>
        <v>0</v>
      </c>
      <c r="O842" s="108" t="n">
        <f aca="false">IF(SQRT($B$5)*$I842+SQRT(1-$B$5)*K842&lt;$C$9,1,0)</f>
        <v>0</v>
      </c>
      <c r="P842" s="108" t="n">
        <f aca="false">IF(SQRT($B$5)*$I842+SQRT(1-$B$5)*L842&lt;$C$10,1,0)</f>
        <v>0</v>
      </c>
      <c r="Q842" s="108" t="n">
        <f aca="false">IF(SQRT($B$5)*$I842+SQRT(1-$B$5)*M842&lt;$C$11,1,0)</f>
        <v>0</v>
      </c>
      <c r="R842" s="110" t="n">
        <f aca="false">N842*$D$8+O842*$D$9+P842*$D$10+Q842*$D$11</f>
        <v>0</v>
      </c>
      <c r="S842" s="108" t="n">
        <f aca="false">SUM(N842:Q842)</f>
        <v>0</v>
      </c>
    </row>
    <row r="843" customFormat="false" ht="15" hidden="false" customHeight="false" outlineLevel="0" collapsed="false">
      <c r="H843" s="108" t="n">
        <v>835</v>
      </c>
      <c r="I843" s="109" t="n">
        <v>0.3922</v>
      </c>
      <c r="J843" s="109" t="n">
        <v>0.6898</v>
      </c>
      <c r="K843" s="109" t="n">
        <v>0.6599</v>
      </c>
      <c r="L843" s="109" t="n">
        <v>0.0774</v>
      </c>
      <c r="M843" s="109" t="n">
        <v>0.1413</v>
      </c>
      <c r="N843" s="108" t="n">
        <f aca="false">IF(SQRT($B$5)*$I843+SQRT(1-$B$5)*J843&lt;$C$8,1,0)</f>
        <v>0</v>
      </c>
      <c r="O843" s="108" t="n">
        <f aca="false">IF(SQRT($B$5)*$I843+SQRT(1-$B$5)*K843&lt;$C$9,1,0)</f>
        <v>0</v>
      </c>
      <c r="P843" s="108" t="n">
        <f aca="false">IF(SQRT($B$5)*$I843+SQRT(1-$B$5)*L843&lt;$C$10,1,0)</f>
        <v>0</v>
      </c>
      <c r="Q843" s="108" t="n">
        <f aca="false">IF(SQRT($B$5)*$I843+SQRT(1-$B$5)*M843&lt;$C$11,1,0)</f>
        <v>0</v>
      </c>
      <c r="R843" s="110" t="n">
        <f aca="false">N843*$D$8+O843*$D$9+P843*$D$10+Q843*$D$11</f>
        <v>0</v>
      </c>
      <c r="S843" s="108" t="n">
        <f aca="false">SUM(N843:Q843)</f>
        <v>0</v>
      </c>
    </row>
    <row r="844" customFormat="false" ht="15" hidden="false" customHeight="false" outlineLevel="0" collapsed="false">
      <c r="H844" s="108" t="n">
        <v>836</v>
      </c>
      <c r="I844" s="109" t="n">
        <v>1.9041</v>
      </c>
      <c r="J844" s="109" t="n">
        <v>0.4077</v>
      </c>
      <c r="K844" s="109" t="n">
        <v>0.832</v>
      </c>
      <c r="L844" s="109" t="n">
        <v>0.2708</v>
      </c>
      <c r="M844" s="109" t="n">
        <v>-1.4096</v>
      </c>
      <c r="N844" s="108" t="n">
        <f aca="false">IF(SQRT($B$5)*$I844+SQRT(1-$B$5)*J844&lt;$C$8,1,0)</f>
        <v>0</v>
      </c>
      <c r="O844" s="108" t="n">
        <f aca="false">IF(SQRT($B$5)*$I844+SQRT(1-$B$5)*K844&lt;$C$9,1,0)</f>
        <v>0</v>
      </c>
      <c r="P844" s="108" t="n">
        <f aca="false">IF(SQRT($B$5)*$I844+SQRT(1-$B$5)*L844&lt;$C$10,1,0)</f>
        <v>0</v>
      </c>
      <c r="Q844" s="108" t="n">
        <f aca="false">IF(SQRT($B$5)*$I844+SQRT(1-$B$5)*M844&lt;$C$11,1,0)</f>
        <v>0</v>
      </c>
      <c r="R844" s="110" t="n">
        <f aca="false">N844*$D$8+O844*$D$9+P844*$D$10+Q844*$D$11</f>
        <v>0</v>
      </c>
      <c r="S844" s="108" t="n">
        <f aca="false">SUM(N844:Q844)</f>
        <v>0</v>
      </c>
    </row>
    <row r="845" customFormat="false" ht="15" hidden="false" customHeight="false" outlineLevel="0" collapsed="false">
      <c r="H845" s="108" t="n">
        <v>837</v>
      </c>
      <c r="I845" s="109" t="n">
        <v>0.6699</v>
      </c>
      <c r="J845" s="109" t="n">
        <v>-0.1245</v>
      </c>
      <c r="K845" s="109" t="n">
        <v>0.139</v>
      </c>
      <c r="L845" s="109" t="n">
        <v>-0.1397</v>
      </c>
      <c r="M845" s="109" t="n">
        <v>-0.7596</v>
      </c>
      <c r="N845" s="108" t="n">
        <f aca="false">IF(SQRT($B$5)*$I845+SQRT(1-$B$5)*J845&lt;$C$8,1,0)</f>
        <v>0</v>
      </c>
      <c r="O845" s="108" t="n">
        <f aca="false">IF(SQRT($B$5)*$I845+SQRT(1-$B$5)*K845&lt;$C$9,1,0)</f>
        <v>0</v>
      </c>
      <c r="P845" s="108" t="n">
        <f aca="false">IF(SQRT($B$5)*$I845+SQRT(1-$B$5)*L845&lt;$C$10,1,0)</f>
        <v>0</v>
      </c>
      <c r="Q845" s="108" t="n">
        <f aca="false">IF(SQRT($B$5)*$I845+SQRT(1-$B$5)*M845&lt;$C$11,1,0)</f>
        <v>0</v>
      </c>
      <c r="R845" s="110" t="n">
        <f aca="false">N845*$D$8+O845*$D$9+P845*$D$10+Q845*$D$11</f>
        <v>0</v>
      </c>
      <c r="S845" s="108" t="n">
        <f aca="false">SUM(N845:Q845)</f>
        <v>0</v>
      </c>
    </row>
    <row r="846" customFormat="false" ht="15" hidden="false" customHeight="false" outlineLevel="0" collapsed="false">
      <c r="H846" s="108" t="n">
        <v>838</v>
      </c>
      <c r="I846" s="109" t="n">
        <v>-0.548</v>
      </c>
      <c r="J846" s="109" t="n">
        <v>-0.7363</v>
      </c>
      <c r="K846" s="109" t="n">
        <v>0.4979</v>
      </c>
      <c r="L846" s="109" t="n">
        <v>-0.5912</v>
      </c>
      <c r="M846" s="109" t="n">
        <v>-0.3977</v>
      </c>
      <c r="N846" s="108" t="n">
        <f aca="false">IF(SQRT($B$5)*$I846+SQRT(1-$B$5)*J846&lt;$C$8,1,0)</f>
        <v>0</v>
      </c>
      <c r="O846" s="108" t="n">
        <f aca="false">IF(SQRT($B$5)*$I846+SQRT(1-$B$5)*K846&lt;$C$9,1,0)</f>
        <v>0</v>
      </c>
      <c r="P846" s="108" t="n">
        <f aca="false">IF(SQRT($B$5)*$I846+SQRT(1-$B$5)*L846&lt;$C$10,1,0)</f>
        <v>0</v>
      </c>
      <c r="Q846" s="108" t="n">
        <f aca="false">IF(SQRT($B$5)*$I846+SQRT(1-$B$5)*M846&lt;$C$11,1,0)</f>
        <v>0</v>
      </c>
      <c r="R846" s="110" t="n">
        <f aca="false">N846*$D$8+O846*$D$9+P846*$D$10+Q846*$D$11</f>
        <v>0</v>
      </c>
      <c r="S846" s="108" t="n">
        <f aca="false">SUM(N846:Q846)</f>
        <v>0</v>
      </c>
    </row>
    <row r="847" customFormat="false" ht="15" hidden="false" customHeight="false" outlineLevel="0" collapsed="false">
      <c r="H847" s="108" t="n">
        <v>839</v>
      </c>
      <c r="I847" s="109" t="n">
        <v>-1.1599</v>
      </c>
      <c r="J847" s="109" t="n">
        <v>1.0093</v>
      </c>
      <c r="K847" s="109" t="n">
        <v>-0.3141</v>
      </c>
      <c r="L847" s="109" t="n">
        <v>-0.0323</v>
      </c>
      <c r="M847" s="109" t="n">
        <v>0.4025</v>
      </c>
      <c r="N847" s="108" t="n">
        <f aca="false">IF(SQRT($B$5)*$I847+SQRT(1-$B$5)*J847&lt;$C$8,1,0)</f>
        <v>0</v>
      </c>
      <c r="O847" s="108" t="n">
        <f aca="false">IF(SQRT($B$5)*$I847+SQRT(1-$B$5)*K847&lt;$C$9,1,0)</f>
        <v>0</v>
      </c>
      <c r="P847" s="108" t="n">
        <f aca="false">IF(SQRT($B$5)*$I847+SQRT(1-$B$5)*L847&lt;$C$10,1,0)</f>
        <v>0</v>
      </c>
      <c r="Q847" s="108" t="n">
        <f aca="false">IF(SQRT($B$5)*$I847+SQRT(1-$B$5)*M847&lt;$C$11,1,0)</f>
        <v>0</v>
      </c>
      <c r="R847" s="110" t="n">
        <f aca="false">N847*$D$8+O847*$D$9+P847*$D$10+Q847*$D$11</f>
        <v>0</v>
      </c>
      <c r="S847" s="108" t="n">
        <f aca="false">SUM(N847:Q847)</f>
        <v>0</v>
      </c>
    </row>
    <row r="848" customFormat="false" ht="15" hidden="false" customHeight="false" outlineLevel="0" collapsed="false">
      <c r="H848" s="108" t="n">
        <v>840</v>
      </c>
      <c r="I848" s="109" t="n">
        <v>-0.8872</v>
      </c>
      <c r="J848" s="109" t="n">
        <v>0.009</v>
      </c>
      <c r="K848" s="109" t="n">
        <v>0.6823</v>
      </c>
      <c r="L848" s="109" t="n">
        <v>2.064</v>
      </c>
      <c r="M848" s="109" t="n">
        <v>0.1275</v>
      </c>
      <c r="N848" s="108" t="n">
        <f aca="false">IF(SQRT($B$5)*$I848+SQRT(1-$B$5)*J848&lt;$C$8,1,0)</f>
        <v>0</v>
      </c>
      <c r="O848" s="108" t="n">
        <f aca="false">IF(SQRT($B$5)*$I848+SQRT(1-$B$5)*K848&lt;$C$9,1,0)</f>
        <v>0</v>
      </c>
      <c r="P848" s="108" t="n">
        <f aca="false">IF(SQRT($B$5)*$I848+SQRT(1-$B$5)*L848&lt;$C$10,1,0)</f>
        <v>0</v>
      </c>
      <c r="Q848" s="108" t="n">
        <f aca="false">IF(SQRT($B$5)*$I848+SQRT(1-$B$5)*M848&lt;$C$11,1,0)</f>
        <v>0</v>
      </c>
      <c r="R848" s="110" t="n">
        <f aca="false">N848*$D$8+O848*$D$9+P848*$D$10+Q848*$D$11</f>
        <v>0</v>
      </c>
      <c r="S848" s="108" t="n">
        <f aca="false">SUM(N848:Q848)</f>
        <v>0</v>
      </c>
    </row>
    <row r="849" customFormat="false" ht="15" hidden="false" customHeight="false" outlineLevel="0" collapsed="false">
      <c r="H849" s="108" t="n">
        <v>841</v>
      </c>
      <c r="I849" s="109" t="n">
        <v>-0.24</v>
      </c>
      <c r="J849" s="109" t="n">
        <v>0.3004</v>
      </c>
      <c r="K849" s="109" t="n">
        <v>-0.3262</v>
      </c>
      <c r="L849" s="109" t="n">
        <v>-1.4713</v>
      </c>
      <c r="M849" s="109" t="n">
        <v>-0.2874</v>
      </c>
      <c r="N849" s="108" t="n">
        <f aca="false">IF(SQRT($B$5)*$I849+SQRT(1-$B$5)*J849&lt;$C$8,1,0)</f>
        <v>0</v>
      </c>
      <c r="O849" s="108" t="n">
        <f aca="false">IF(SQRT($B$5)*$I849+SQRT(1-$B$5)*K849&lt;$C$9,1,0)</f>
        <v>0</v>
      </c>
      <c r="P849" s="108" t="n">
        <f aca="false">IF(SQRT($B$5)*$I849+SQRT(1-$B$5)*L849&lt;$C$10,1,0)</f>
        <v>0</v>
      </c>
      <c r="Q849" s="108" t="n">
        <f aca="false">IF(SQRT($B$5)*$I849+SQRT(1-$B$5)*M849&lt;$C$11,1,0)</f>
        <v>0</v>
      </c>
      <c r="R849" s="110" t="n">
        <f aca="false">N849*$D$8+O849*$D$9+P849*$D$10+Q849*$D$11</f>
        <v>0</v>
      </c>
      <c r="S849" s="108" t="n">
        <f aca="false">SUM(N849:Q849)</f>
        <v>0</v>
      </c>
    </row>
    <row r="850" customFormat="false" ht="15" hidden="false" customHeight="false" outlineLevel="0" collapsed="false">
      <c r="H850" s="108" t="n">
        <v>842</v>
      </c>
      <c r="I850" s="109" t="n">
        <v>-0.4308</v>
      </c>
      <c r="J850" s="109" t="n">
        <v>0.2116</v>
      </c>
      <c r="K850" s="109" t="n">
        <v>-2.9628</v>
      </c>
      <c r="L850" s="109" t="n">
        <v>0.0514</v>
      </c>
      <c r="M850" s="109" t="n">
        <v>-0.1677</v>
      </c>
      <c r="N850" s="108" t="n">
        <f aca="false">IF(SQRT($B$5)*$I850+SQRT(1-$B$5)*J850&lt;$C$8,1,0)</f>
        <v>0</v>
      </c>
      <c r="O850" s="108" t="n">
        <f aca="false">IF(SQRT($B$5)*$I850+SQRT(1-$B$5)*K850&lt;$C$9,1,0)</f>
        <v>1</v>
      </c>
      <c r="P850" s="108" t="n">
        <f aca="false">IF(SQRT($B$5)*$I850+SQRT(1-$B$5)*L850&lt;$C$10,1,0)</f>
        <v>0</v>
      </c>
      <c r="Q850" s="108" t="n">
        <f aca="false">IF(SQRT($B$5)*$I850+SQRT(1-$B$5)*M850&lt;$C$11,1,0)</f>
        <v>0</v>
      </c>
      <c r="R850" s="110" t="n">
        <f aca="false">N850*$D$8+O850*$D$9+P850*$D$10+Q850*$D$11</f>
        <v>40</v>
      </c>
      <c r="S850" s="108" t="n">
        <f aca="false">SUM(N850:Q850)</f>
        <v>1</v>
      </c>
    </row>
    <row r="851" customFormat="false" ht="15" hidden="false" customHeight="false" outlineLevel="0" collapsed="false">
      <c r="H851" s="108" t="n">
        <v>843</v>
      </c>
      <c r="I851" s="109" t="n">
        <v>0.1277</v>
      </c>
      <c r="J851" s="109" t="n">
        <v>-0.4813</v>
      </c>
      <c r="K851" s="109" t="n">
        <v>-0.0416</v>
      </c>
      <c r="L851" s="109" t="n">
        <v>-1.72</v>
      </c>
      <c r="M851" s="109" t="n">
        <v>-0.7591</v>
      </c>
      <c r="N851" s="108" t="n">
        <f aca="false">IF(SQRT($B$5)*$I851+SQRT(1-$B$5)*J851&lt;$C$8,1,0)</f>
        <v>0</v>
      </c>
      <c r="O851" s="108" t="n">
        <f aca="false">IF(SQRT($B$5)*$I851+SQRT(1-$B$5)*K851&lt;$C$9,1,0)</f>
        <v>0</v>
      </c>
      <c r="P851" s="108" t="n">
        <f aca="false">IF(SQRT($B$5)*$I851+SQRT(1-$B$5)*L851&lt;$C$10,1,0)</f>
        <v>0</v>
      </c>
      <c r="Q851" s="108" t="n">
        <f aca="false">IF(SQRT($B$5)*$I851+SQRT(1-$B$5)*M851&lt;$C$11,1,0)</f>
        <v>0</v>
      </c>
      <c r="R851" s="110" t="n">
        <f aca="false">N851*$D$8+O851*$D$9+P851*$D$10+Q851*$D$11</f>
        <v>0</v>
      </c>
      <c r="S851" s="108" t="n">
        <f aca="false">SUM(N851:Q851)</f>
        <v>0</v>
      </c>
    </row>
    <row r="852" customFormat="false" ht="15" hidden="false" customHeight="false" outlineLevel="0" collapsed="false">
      <c r="H852" s="108" t="n">
        <v>844</v>
      </c>
      <c r="I852" s="109" t="n">
        <v>-1.0926</v>
      </c>
      <c r="J852" s="109" t="n">
        <v>1.0435</v>
      </c>
      <c r="K852" s="109" t="n">
        <v>0.4239</v>
      </c>
      <c r="L852" s="109" t="n">
        <v>-0.7029</v>
      </c>
      <c r="M852" s="109" t="n">
        <v>-1.9111</v>
      </c>
      <c r="N852" s="108" t="n">
        <f aca="false">IF(SQRT($B$5)*$I852+SQRT(1-$B$5)*J852&lt;$C$8,1,0)</f>
        <v>0</v>
      </c>
      <c r="O852" s="108" t="n">
        <f aca="false">IF(SQRT($B$5)*$I852+SQRT(1-$B$5)*K852&lt;$C$9,1,0)</f>
        <v>0</v>
      </c>
      <c r="P852" s="108" t="n">
        <f aca="false">IF(SQRT($B$5)*$I852+SQRT(1-$B$5)*L852&lt;$C$10,1,0)</f>
        <v>0</v>
      </c>
      <c r="Q852" s="108" t="n">
        <f aca="false">IF(SQRT($B$5)*$I852+SQRT(1-$B$5)*M852&lt;$C$11,1,0)</f>
        <v>1</v>
      </c>
      <c r="R852" s="110" t="n">
        <f aca="false">N852*$D$8+O852*$D$9+P852*$D$10+Q852*$D$11</f>
        <v>17.5</v>
      </c>
      <c r="S852" s="108" t="n">
        <f aca="false">SUM(N852:Q852)</f>
        <v>1</v>
      </c>
    </row>
    <row r="853" customFormat="false" ht="15" hidden="false" customHeight="false" outlineLevel="0" collapsed="false">
      <c r="H853" s="108" t="n">
        <v>845</v>
      </c>
      <c r="I853" s="109" t="n">
        <v>-0.0471</v>
      </c>
      <c r="J853" s="109" t="n">
        <v>0.3847</v>
      </c>
      <c r="K853" s="109" t="n">
        <v>-1.2258</v>
      </c>
      <c r="L853" s="109" t="n">
        <v>-0.0543</v>
      </c>
      <c r="M853" s="109" t="n">
        <v>-0.3595</v>
      </c>
      <c r="N853" s="108" t="n">
        <f aca="false">IF(SQRT($B$5)*$I853+SQRT(1-$B$5)*J853&lt;$C$8,1,0)</f>
        <v>0</v>
      </c>
      <c r="O853" s="108" t="n">
        <f aca="false">IF(SQRT($B$5)*$I853+SQRT(1-$B$5)*K853&lt;$C$9,1,0)</f>
        <v>0</v>
      </c>
      <c r="P853" s="108" t="n">
        <f aca="false">IF(SQRT($B$5)*$I853+SQRT(1-$B$5)*L853&lt;$C$10,1,0)</f>
        <v>0</v>
      </c>
      <c r="Q853" s="108" t="n">
        <f aca="false">IF(SQRT($B$5)*$I853+SQRT(1-$B$5)*M853&lt;$C$11,1,0)</f>
        <v>0</v>
      </c>
      <c r="R853" s="110" t="n">
        <f aca="false">N853*$D$8+O853*$D$9+P853*$D$10+Q853*$D$11</f>
        <v>0</v>
      </c>
      <c r="S853" s="108" t="n">
        <f aca="false">SUM(N853:Q853)</f>
        <v>0</v>
      </c>
    </row>
    <row r="854" customFormat="false" ht="15" hidden="false" customHeight="false" outlineLevel="0" collapsed="false">
      <c r="H854" s="108" t="n">
        <v>846</v>
      </c>
      <c r="I854" s="109" t="n">
        <v>0.3831</v>
      </c>
      <c r="J854" s="109" t="n">
        <v>0.0406</v>
      </c>
      <c r="K854" s="109" t="n">
        <v>-0.5869</v>
      </c>
      <c r="L854" s="109" t="n">
        <v>-0.3623</v>
      </c>
      <c r="M854" s="109" t="n">
        <v>1.3502</v>
      </c>
      <c r="N854" s="108" t="n">
        <f aca="false">IF(SQRT($B$5)*$I854+SQRT(1-$B$5)*J854&lt;$C$8,1,0)</f>
        <v>0</v>
      </c>
      <c r="O854" s="108" t="n">
        <f aca="false">IF(SQRT($B$5)*$I854+SQRT(1-$B$5)*K854&lt;$C$9,1,0)</f>
        <v>0</v>
      </c>
      <c r="P854" s="108" t="n">
        <f aca="false">IF(SQRT($B$5)*$I854+SQRT(1-$B$5)*L854&lt;$C$10,1,0)</f>
        <v>0</v>
      </c>
      <c r="Q854" s="108" t="n">
        <f aca="false">IF(SQRT($B$5)*$I854+SQRT(1-$B$5)*M854&lt;$C$11,1,0)</f>
        <v>0</v>
      </c>
      <c r="R854" s="110" t="n">
        <f aca="false">N854*$D$8+O854*$D$9+P854*$D$10+Q854*$D$11</f>
        <v>0</v>
      </c>
      <c r="S854" s="108" t="n">
        <f aca="false">SUM(N854:Q854)</f>
        <v>0</v>
      </c>
    </row>
    <row r="855" customFormat="false" ht="15" hidden="false" customHeight="false" outlineLevel="0" collapsed="false">
      <c r="H855" s="108" t="n">
        <v>847</v>
      </c>
      <c r="I855" s="109" t="n">
        <v>0.7236</v>
      </c>
      <c r="J855" s="109" t="n">
        <v>1.2389</v>
      </c>
      <c r="K855" s="109" t="n">
        <v>0.2057</v>
      </c>
      <c r="L855" s="109" t="n">
        <v>0.2831</v>
      </c>
      <c r="M855" s="109" t="n">
        <v>1.434</v>
      </c>
      <c r="N855" s="108" t="n">
        <f aca="false">IF(SQRT($B$5)*$I855+SQRT(1-$B$5)*J855&lt;$C$8,1,0)</f>
        <v>0</v>
      </c>
      <c r="O855" s="108" t="n">
        <f aca="false">IF(SQRT($B$5)*$I855+SQRT(1-$B$5)*K855&lt;$C$9,1,0)</f>
        <v>0</v>
      </c>
      <c r="P855" s="108" t="n">
        <f aca="false">IF(SQRT($B$5)*$I855+SQRT(1-$B$5)*L855&lt;$C$10,1,0)</f>
        <v>0</v>
      </c>
      <c r="Q855" s="108" t="n">
        <f aca="false">IF(SQRT($B$5)*$I855+SQRT(1-$B$5)*M855&lt;$C$11,1,0)</f>
        <v>0</v>
      </c>
      <c r="R855" s="110" t="n">
        <f aca="false">N855*$D$8+O855*$D$9+P855*$D$10+Q855*$D$11</f>
        <v>0</v>
      </c>
      <c r="S855" s="108" t="n">
        <f aca="false">SUM(N855:Q855)</f>
        <v>0</v>
      </c>
    </row>
    <row r="856" customFormat="false" ht="15" hidden="false" customHeight="false" outlineLevel="0" collapsed="false">
      <c r="H856" s="108" t="n">
        <v>848</v>
      </c>
      <c r="I856" s="109" t="n">
        <v>-0.4691</v>
      </c>
      <c r="J856" s="109" t="n">
        <v>0.1121</v>
      </c>
      <c r="K856" s="109" t="n">
        <v>0.2333</v>
      </c>
      <c r="L856" s="109" t="n">
        <v>-1.3454</v>
      </c>
      <c r="M856" s="109" t="n">
        <v>2.0771</v>
      </c>
      <c r="N856" s="108" t="n">
        <f aca="false">IF(SQRT($B$5)*$I856+SQRT(1-$B$5)*J856&lt;$C$8,1,0)</f>
        <v>0</v>
      </c>
      <c r="O856" s="108" t="n">
        <f aca="false">IF(SQRT($B$5)*$I856+SQRT(1-$B$5)*K856&lt;$C$9,1,0)</f>
        <v>0</v>
      </c>
      <c r="P856" s="108" t="n">
        <f aca="false">IF(SQRT($B$5)*$I856+SQRT(1-$B$5)*L856&lt;$C$10,1,0)</f>
        <v>0</v>
      </c>
      <c r="Q856" s="108" t="n">
        <f aca="false">IF(SQRT($B$5)*$I856+SQRT(1-$B$5)*M856&lt;$C$11,1,0)</f>
        <v>0</v>
      </c>
      <c r="R856" s="110" t="n">
        <f aca="false">N856*$D$8+O856*$D$9+P856*$D$10+Q856*$D$11</f>
        <v>0</v>
      </c>
      <c r="S856" s="108" t="n">
        <f aca="false">SUM(N856:Q856)</f>
        <v>0</v>
      </c>
    </row>
    <row r="857" customFormat="false" ht="15" hidden="false" customHeight="false" outlineLevel="0" collapsed="false">
      <c r="H857" s="108" t="n">
        <v>849</v>
      </c>
      <c r="I857" s="109" t="n">
        <v>-1.7505</v>
      </c>
      <c r="J857" s="109" t="n">
        <v>-1.5117</v>
      </c>
      <c r="K857" s="109" t="n">
        <v>-0.9713</v>
      </c>
      <c r="L857" s="109" t="n">
        <v>0.1413</v>
      </c>
      <c r="M857" s="109" t="n">
        <v>0.7939</v>
      </c>
      <c r="N857" s="108" t="n">
        <f aca="false">IF(SQRT($B$5)*$I857+SQRT(1-$B$5)*J857&lt;$C$8,1,0)</f>
        <v>0</v>
      </c>
      <c r="O857" s="108" t="n">
        <f aca="false">IF(SQRT($B$5)*$I857+SQRT(1-$B$5)*K857&lt;$C$9,1,0)</f>
        <v>0</v>
      </c>
      <c r="P857" s="108" t="n">
        <f aca="false">IF(SQRT($B$5)*$I857+SQRT(1-$B$5)*L857&lt;$C$10,1,0)</f>
        <v>0</v>
      </c>
      <c r="Q857" s="108" t="n">
        <f aca="false">IF(SQRT($B$5)*$I857+SQRT(1-$B$5)*M857&lt;$C$11,1,0)</f>
        <v>0</v>
      </c>
      <c r="R857" s="110" t="n">
        <f aca="false">N857*$D$8+O857*$D$9+P857*$D$10+Q857*$D$11</f>
        <v>0</v>
      </c>
      <c r="S857" s="108" t="n">
        <f aca="false">SUM(N857:Q857)</f>
        <v>0</v>
      </c>
    </row>
    <row r="858" customFormat="false" ht="15" hidden="false" customHeight="false" outlineLevel="0" collapsed="false">
      <c r="H858" s="108" t="n">
        <v>850</v>
      </c>
      <c r="I858" s="109" t="n">
        <v>1.6562</v>
      </c>
      <c r="J858" s="109" t="n">
        <v>0.6266</v>
      </c>
      <c r="K858" s="109" t="n">
        <v>-0.7815</v>
      </c>
      <c r="L858" s="109" t="n">
        <v>0.4486</v>
      </c>
      <c r="M858" s="109" t="n">
        <v>-1.6739</v>
      </c>
      <c r="N858" s="108" t="n">
        <f aca="false">IF(SQRT($B$5)*$I858+SQRT(1-$B$5)*J858&lt;$C$8,1,0)</f>
        <v>0</v>
      </c>
      <c r="O858" s="108" t="n">
        <f aca="false">IF(SQRT($B$5)*$I858+SQRT(1-$B$5)*K858&lt;$C$9,1,0)</f>
        <v>0</v>
      </c>
      <c r="P858" s="108" t="n">
        <f aca="false">IF(SQRT($B$5)*$I858+SQRT(1-$B$5)*L858&lt;$C$10,1,0)</f>
        <v>0</v>
      </c>
      <c r="Q858" s="108" t="n">
        <f aca="false">IF(SQRT($B$5)*$I858+SQRT(1-$B$5)*M858&lt;$C$11,1,0)</f>
        <v>0</v>
      </c>
      <c r="R858" s="110" t="n">
        <f aca="false">N858*$D$8+O858*$D$9+P858*$D$10+Q858*$D$11</f>
        <v>0</v>
      </c>
      <c r="S858" s="108" t="n">
        <f aca="false">SUM(N858:Q858)</f>
        <v>0</v>
      </c>
    </row>
    <row r="859" customFormat="false" ht="15" hidden="false" customHeight="false" outlineLevel="0" collapsed="false">
      <c r="H859" s="108" t="n">
        <v>851</v>
      </c>
      <c r="I859" s="109" t="n">
        <v>1.4808</v>
      </c>
      <c r="J859" s="109" t="n">
        <v>-0.1862</v>
      </c>
      <c r="K859" s="109" t="n">
        <v>-2.4744</v>
      </c>
      <c r="L859" s="109" t="n">
        <v>-0.1502</v>
      </c>
      <c r="M859" s="109" t="n">
        <v>0.3649</v>
      </c>
      <c r="N859" s="108" t="n">
        <f aca="false">IF(SQRT($B$5)*$I859+SQRT(1-$B$5)*J859&lt;$C$8,1,0)</f>
        <v>0</v>
      </c>
      <c r="O859" s="108" t="n">
        <f aca="false">IF(SQRT($B$5)*$I859+SQRT(1-$B$5)*K859&lt;$C$9,1,0)</f>
        <v>0</v>
      </c>
      <c r="P859" s="108" t="n">
        <f aca="false">IF(SQRT($B$5)*$I859+SQRT(1-$B$5)*L859&lt;$C$10,1,0)</f>
        <v>0</v>
      </c>
      <c r="Q859" s="108" t="n">
        <f aca="false">IF(SQRT($B$5)*$I859+SQRT(1-$B$5)*M859&lt;$C$11,1,0)</f>
        <v>0</v>
      </c>
      <c r="R859" s="110" t="n">
        <f aca="false">N859*$D$8+O859*$D$9+P859*$D$10+Q859*$D$11</f>
        <v>0</v>
      </c>
      <c r="S859" s="108" t="n">
        <f aca="false">SUM(N859:Q859)</f>
        <v>0</v>
      </c>
    </row>
    <row r="860" customFormat="false" ht="15" hidden="false" customHeight="false" outlineLevel="0" collapsed="false">
      <c r="H860" s="108" t="n">
        <v>852</v>
      </c>
      <c r="I860" s="109" t="n">
        <v>-1.3432</v>
      </c>
      <c r="J860" s="109" t="n">
        <v>-0.6811</v>
      </c>
      <c r="K860" s="109" t="n">
        <v>-0.4871</v>
      </c>
      <c r="L860" s="109" t="n">
        <v>-0.113</v>
      </c>
      <c r="M860" s="109" t="n">
        <v>-1.4005</v>
      </c>
      <c r="N860" s="108" t="n">
        <f aca="false">IF(SQRT($B$5)*$I860+SQRT(1-$B$5)*J860&lt;$C$8,1,0)</f>
        <v>0</v>
      </c>
      <c r="O860" s="108" t="n">
        <f aca="false">IF(SQRT($B$5)*$I860+SQRT(1-$B$5)*K860&lt;$C$9,1,0)</f>
        <v>0</v>
      </c>
      <c r="P860" s="108" t="n">
        <f aca="false">IF(SQRT($B$5)*$I860+SQRT(1-$B$5)*L860&lt;$C$10,1,0)</f>
        <v>0</v>
      </c>
      <c r="Q860" s="108" t="n">
        <f aca="false">IF(SQRT($B$5)*$I860+SQRT(1-$B$5)*M860&lt;$C$11,1,0)</f>
        <v>0</v>
      </c>
      <c r="R860" s="110" t="n">
        <f aca="false">N860*$D$8+O860*$D$9+P860*$D$10+Q860*$D$11</f>
        <v>0</v>
      </c>
      <c r="S860" s="108" t="n">
        <f aca="false">SUM(N860:Q860)</f>
        <v>0</v>
      </c>
    </row>
    <row r="861" customFormat="false" ht="15" hidden="false" customHeight="false" outlineLevel="0" collapsed="false">
      <c r="H861" s="108" t="n">
        <v>853</v>
      </c>
      <c r="I861" s="109" t="n">
        <v>0.5282</v>
      </c>
      <c r="J861" s="109" t="n">
        <v>-0.4506</v>
      </c>
      <c r="K861" s="109" t="n">
        <v>-2.4325</v>
      </c>
      <c r="L861" s="109" t="n">
        <v>-1.2718</v>
      </c>
      <c r="M861" s="109" t="n">
        <v>1.1666</v>
      </c>
      <c r="N861" s="108" t="n">
        <f aca="false">IF(SQRT($B$5)*$I861+SQRT(1-$B$5)*J861&lt;$C$8,1,0)</f>
        <v>0</v>
      </c>
      <c r="O861" s="108" t="n">
        <f aca="false">IF(SQRT($B$5)*$I861+SQRT(1-$B$5)*K861&lt;$C$9,1,0)</f>
        <v>0</v>
      </c>
      <c r="P861" s="108" t="n">
        <f aca="false">IF(SQRT($B$5)*$I861+SQRT(1-$B$5)*L861&lt;$C$10,1,0)</f>
        <v>0</v>
      </c>
      <c r="Q861" s="108" t="n">
        <f aca="false">IF(SQRT($B$5)*$I861+SQRT(1-$B$5)*M861&lt;$C$11,1,0)</f>
        <v>0</v>
      </c>
      <c r="R861" s="110" t="n">
        <f aca="false">N861*$D$8+O861*$D$9+P861*$D$10+Q861*$D$11</f>
        <v>0</v>
      </c>
      <c r="S861" s="108" t="n">
        <f aca="false">SUM(N861:Q861)</f>
        <v>0</v>
      </c>
    </row>
    <row r="862" customFormat="false" ht="15" hidden="false" customHeight="false" outlineLevel="0" collapsed="false">
      <c r="H862" s="108" t="n">
        <v>854</v>
      </c>
      <c r="I862" s="109" t="n">
        <v>1.5931</v>
      </c>
      <c r="J862" s="109" t="n">
        <v>0.5546</v>
      </c>
      <c r="K862" s="109" t="n">
        <v>-0.0732</v>
      </c>
      <c r="L862" s="109" t="n">
        <v>-0.6352</v>
      </c>
      <c r="M862" s="109" t="n">
        <v>-1.66</v>
      </c>
      <c r="N862" s="108" t="n">
        <f aca="false">IF(SQRT($B$5)*$I862+SQRT(1-$B$5)*J862&lt;$C$8,1,0)</f>
        <v>0</v>
      </c>
      <c r="O862" s="108" t="n">
        <f aca="false">IF(SQRT($B$5)*$I862+SQRT(1-$B$5)*K862&lt;$C$9,1,0)</f>
        <v>0</v>
      </c>
      <c r="P862" s="108" t="n">
        <f aca="false">IF(SQRT($B$5)*$I862+SQRT(1-$B$5)*L862&lt;$C$10,1,0)</f>
        <v>0</v>
      </c>
      <c r="Q862" s="108" t="n">
        <f aca="false">IF(SQRT($B$5)*$I862+SQRT(1-$B$5)*M862&lt;$C$11,1,0)</f>
        <v>0</v>
      </c>
      <c r="R862" s="110" t="n">
        <f aca="false">N862*$D$8+O862*$D$9+P862*$D$10+Q862*$D$11</f>
        <v>0</v>
      </c>
      <c r="S862" s="108" t="n">
        <f aca="false">SUM(N862:Q862)</f>
        <v>0</v>
      </c>
    </row>
    <row r="863" customFormat="false" ht="15" hidden="false" customHeight="false" outlineLevel="0" collapsed="false">
      <c r="H863" s="108" t="n">
        <v>855</v>
      </c>
      <c r="I863" s="109" t="n">
        <v>-1.5917</v>
      </c>
      <c r="J863" s="109" t="n">
        <v>1.3808</v>
      </c>
      <c r="K863" s="109" t="n">
        <v>-2.5549</v>
      </c>
      <c r="L863" s="109" t="n">
        <v>0.1003</v>
      </c>
      <c r="M863" s="109" t="n">
        <v>1.739</v>
      </c>
      <c r="N863" s="108" t="n">
        <f aca="false">IF(SQRT($B$5)*$I863+SQRT(1-$B$5)*J863&lt;$C$8,1,0)</f>
        <v>0</v>
      </c>
      <c r="O863" s="108" t="n">
        <f aca="false">IF(SQRT($B$5)*$I863+SQRT(1-$B$5)*K863&lt;$C$9,1,0)</f>
        <v>1</v>
      </c>
      <c r="P863" s="108" t="n">
        <f aca="false">IF(SQRT($B$5)*$I863+SQRT(1-$B$5)*L863&lt;$C$10,1,0)</f>
        <v>0</v>
      </c>
      <c r="Q863" s="108" t="n">
        <f aca="false">IF(SQRT($B$5)*$I863+SQRT(1-$B$5)*M863&lt;$C$11,1,0)</f>
        <v>0</v>
      </c>
      <c r="R863" s="110" t="n">
        <f aca="false">N863*$D$8+O863*$D$9+P863*$D$10+Q863*$D$11</f>
        <v>40</v>
      </c>
      <c r="S863" s="108" t="n">
        <f aca="false">SUM(N863:Q863)</f>
        <v>1</v>
      </c>
    </row>
    <row r="864" customFormat="false" ht="15" hidden="false" customHeight="false" outlineLevel="0" collapsed="false">
      <c r="H864" s="108" t="n">
        <v>856</v>
      </c>
      <c r="I864" s="109" t="n">
        <v>0.4931</v>
      </c>
      <c r="J864" s="109" t="n">
        <v>-1.4606</v>
      </c>
      <c r="K864" s="109" t="n">
        <v>-0.3584</v>
      </c>
      <c r="L864" s="109" t="n">
        <v>0.5618</v>
      </c>
      <c r="M864" s="109" t="n">
        <v>-1.0559</v>
      </c>
      <c r="N864" s="108" t="n">
        <f aca="false">IF(SQRT($B$5)*$I864+SQRT(1-$B$5)*J864&lt;$C$8,1,0)</f>
        <v>0</v>
      </c>
      <c r="O864" s="108" t="n">
        <f aca="false">IF(SQRT($B$5)*$I864+SQRT(1-$B$5)*K864&lt;$C$9,1,0)</f>
        <v>0</v>
      </c>
      <c r="P864" s="108" t="n">
        <f aca="false">IF(SQRT($B$5)*$I864+SQRT(1-$B$5)*L864&lt;$C$10,1,0)</f>
        <v>0</v>
      </c>
      <c r="Q864" s="108" t="n">
        <f aca="false">IF(SQRT($B$5)*$I864+SQRT(1-$B$5)*M864&lt;$C$11,1,0)</f>
        <v>0</v>
      </c>
      <c r="R864" s="110" t="n">
        <f aca="false">N864*$D$8+O864*$D$9+P864*$D$10+Q864*$D$11</f>
        <v>0</v>
      </c>
      <c r="S864" s="108" t="n">
        <f aca="false">SUM(N864:Q864)</f>
        <v>0</v>
      </c>
    </row>
    <row r="865" customFormat="false" ht="15" hidden="false" customHeight="false" outlineLevel="0" collapsed="false">
      <c r="H865" s="108" t="n">
        <v>857</v>
      </c>
      <c r="I865" s="109" t="n">
        <v>-0.3637</v>
      </c>
      <c r="J865" s="109" t="n">
        <v>0.9007</v>
      </c>
      <c r="K865" s="109" t="n">
        <v>-1.0907</v>
      </c>
      <c r="L865" s="109" t="n">
        <v>-0.0804</v>
      </c>
      <c r="M865" s="109" t="n">
        <v>0.4012</v>
      </c>
      <c r="N865" s="108" t="n">
        <f aca="false">IF(SQRT($B$5)*$I865+SQRT(1-$B$5)*J865&lt;$C$8,1,0)</f>
        <v>0</v>
      </c>
      <c r="O865" s="108" t="n">
        <f aca="false">IF(SQRT($B$5)*$I865+SQRT(1-$B$5)*K865&lt;$C$9,1,0)</f>
        <v>0</v>
      </c>
      <c r="P865" s="108" t="n">
        <f aca="false">IF(SQRT($B$5)*$I865+SQRT(1-$B$5)*L865&lt;$C$10,1,0)</f>
        <v>0</v>
      </c>
      <c r="Q865" s="108" t="n">
        <f aca="false">IF(SQRT($B$5)*$I865+SQRT(1-$B$5)*M865&lt;$C$11,1,0)</f>
        <v>0</v>
      </c>
      <c r="R865" s="110" t="n">
        <f aca="false">N865*$D$8+O865*$D$9+P865*$D$10+Q865*$D$11</f>
        <v>0</v>
      </c>
      <c r="S865" s="108" t="n">
        <f aca="false">SUM(N865:Q865)</f>
        <v>0</v>
      </c>
    </row>
    <row r="866" customFormat="false" ht="15" hidden="false" customHeight="false" outlineLevel="0" collapsed="false">
      <c r="H866" s="108" t="n">
        <v>858</v>
      </c>
      <c r="I866" s="109" t="n">
        <v>0.1134</v>
      </c>
      <c r="J866" s="109" t="n">
        <v>0.0669</v>
      </c>
      <c r="K866" s="109" t="n">
        <v>0.774</v>
      </c>
      <c r="L866" s="109" t="n">
        <v>1.0621</v>
      </c>
      <c r="M866" s="109" t="n">
        <v>1.3516</v>
      </c>
      <c r="N866" s="108" t="n">
        <f aca="false">IF(SQRT($B$5)*$I866+SQRT(1-$B$5)*J866&lt;$C$8,1,0)</f>
        <v>0</v>
      </c>
      <c r="O866" s="108" t="n">
        <f aca="false">IF(SQRT($B$5)*$I866+SQRT(1-$B$5)*K866&lt;$C$9,1,0)</f>
        <v>0</v>
      </c>
      <c r="P866" s="108" t="n">
        <f aca="false">IF(SQRT($B$5)*$I866+SQRT(1-$B$5)*L866&lt;$C$10,1,0)</f>
        <v>0</v>
      </c>
      <c r="Q866" s="108" t="n">
        <f aca="false">IF(SQRT($B$5)*$I866+SQRT(1-$B$5)*M866&lt;$C$11,1,0)</f>
        <v>0</v>
      </c>
      <c r="R866" s="110" t="n">
        <f aca="false">N866*$D$8+O866*$D$9+P866*$D$10+Q866*$D$11</f>
        <v>0</v>
      </c>
      <c r="S866" s="108" t="n">
        <f aca="false">SUM(N866:Q866)</f>
        <v>0</v>
      </c>
    </row>
    <row r="867" customFormat="false" ht="15" hidden="false" customHeight="false" outlineLevel="0" collapsed="false">
      <c r="H867" s="108" t="n">
        <v>859</v>
      </c>
      <c r="I867" s="109" t="n">
        <v>1.4223</v>
      </c>
      <c r="J867" s="109" t="n">
        <v>0.6196</v>
      </c>
      <c r="K867" s="109" t="n">
        <v>-0.5007</v>
      </c>
      <c r="L867" s="109" t="n">
        <v>-0.7997</v>
      </c>
      <c r="M867" s="109" t="n">
        <v>0.9506</v>
      </c>
      <c r="N867" s="108" t="n">
        <f aca="false">IF(SQRT($B$5)*$I867+SQRT(1-$B$5)*J867&lt;$C$8,1,0)</f>
        <v>0</v>
      </c>
      <c r="O867" s="108" t="n">
        <f aca="false">IF(SQRT($B$5)*$I867+SQRT(1-$B$5)*K867&lt;$C$9,1,0)</f>
        <v>0</v>
      </c>
      <c r="P867" s="108" t="n">
        <f aca="false">IF(SQRT($B$5)*$I867+SQRT(1-$B$5)*L867&lt;$C$10,1,0)</f>
        <v>0</v>
      </c>
      <c r="Q867" s="108" t="n">
        <f aca="false">IF(SQRT($B$5)*$I867+SQRT(1-$B$5)*M867&lt;$C$11,1,0)</f>
        <v>0</v>
      </c>
      <c r="R867" s="110" t="n">
        <f aca="false">N867*$D$8+O867*$D$9+P867*$D$10+Q867*$D$11</f>
        <v>0</v>
      </c>
      <c r="S867" s="108" t="n">
        <f aca="false">SUM(N867:Q867)</f>
        <v>0</v>
      </c>
    </row>
    <row r="868" customFormat="false" ht="15" hidden="false" customHeight="false" outlineLevel="0" collapsed="false">
      <c r="H868" s="108" t="n">
        <v>860</v>
      </c>
      <c r="I868" s="109" t="n">
        <v>-0.5396</v>
      </c>
      <c r="J868" s="109" t="n">
        <v>-1.3794</v>
      </c>
      <c r="K868" s="109" t="n">
        <v>-0.0327</v>
      </c>
      <c r="L868" s="109" t="n">
        <v>-0.7614</v>
      </c>
      <c r="M868" s="109" t="n">
        <v>-0.2296</v>
      </c>
      <c r="N868" s="108" t="n">
        <f aca="false">IF(SQRT($B$5)*$I868+SQRT(1-$B$5)*J868&lt;$C$8,1,0)</f>
        <v>0</v>
      </c>
      <c r="O868" s="108" t="n">
        <f aca="false">IF(SQRT($B$5)*$I868+SQRT(1-$B$5)*K868&lt;$C$9,1,0)</f>
        <v>0</v>
      </c>
      <c r="P868" s="108" t="n">
        <f aca="false">IF(SQRT($B$5)*$I868+SQRT(1-$B$5)*L868&lt;$C$10,1,0)</f>
        <v>0</v>
      </c>
      <c r="Q868" s="108" t="n">
        <f aca="false">IF(SQRT($B$5)*$I868+SQRT(1-$B$5)*M868&lt;$C$11,1,0)</f>
        <v>0</v>
      </c>
      <c r="R868" s="110" t="n">
        <f aca="false">N868*$D$8+O868*$D$9+P868*$D$10+Q868*$D$11</f>
        <v>0</v>
      </c>
      <c r="S868" s="108" t="n">
        <f aca="false">SUM(N868:Q868)</f>
        <v>0</v>
      </c>
    </row>
    <row r="869" customFormat="false" ht="15" hidden="false" customHeight="false" outlineLevel="0" collapsed="false">
      <c r="H869" s="108" t="n">
        <v>861</v>
      </c>
      <c r="I869" s="109" t="n">
        <v>-1.7212</v>
      </c>
      <c r="J869" s="109" t="n">
        <v>-0.6291</v>
      </c>
      <c r="K869" s="109" t="n">
        <v>1.0885</v>
      </c>
      <c r="L869" s="109" t="n">
        <v>0.0838</v>
      </c>
      <c r="M869" s="109" t="n">
        <v>-1.2148</v>
      </c>
      <c r="N869" s="108" t="n">
        <f aca="false">IF(SQRT($B$5)*$I869+SQRT(1-$B$5)*J869&lt;$C$8,1,0)</f>
        <v>0</v>
      </c>
      <c r="O869" s="108" t="n">
        <f aca="false">IF(SQRT($B$5)*$I869+SQRT(1-$B$5)*K869&lt;$C$9,1,0)</f>
        <v>0</v>
      </c>
      <c r="P869" s="108" t="n">
        <f aca="false">IF(SQRT($B$5)*$I869+SQRT(1-$B$5)*L869&lt;$C$10,1,0)</f>
        <v>0</v>
      </c>
      <c r="Q869" s="108" t="n">
        <f aca="false">IF(SQRT($B$5)*$I869+SQRT(1-$B$5)*M869&lt;$C$11,1,0)</f>
        <v>0</v>
      </c>
      <c r="R869" s="110" t="n">
        <f aca="false">N869*$D$8+O869*$D$9+P869*$D$10+Q869*$D$11</f>
        <v>0</v>
      </c>
      <c r="S869" s="108" t="n">
        <f aca="false">SUM(N869:Q869)</f>
        <v>0</v>
      </c>
    </row>
    <row r="870" customFormat="false" ht="15" hidden="false" customHeight="false" outlineLevel="0" collapsed="false">
      <c r="H870" s="108" t="n">
        <v>862</v>
      </c>
      <c r="I870" s="109" t="n">
        <v>-0.7494</v>
      </c>
      <c r="J870" s="109" t="n">
        <v>0.6571</v>
      </c>
      <c r="K870" s="109" t="n">
        <v>-0.0672</v>
      </c>
      <c r="L870" s="109" t="n">
        <v>0.2361</v>
      </c>
      <c r="M870" s="109" t="n">
        <v>-1.6584</v>
      </c>
      <c r="N870" s="108" t="n">
        <f aca="false">IF(SQRT($B$5)*$I870+SQRT(1-$B$5)*J870&lt;$C$8,1,0)</f>
        <v>0</v>
      </c>
      <c r="O870" s="108" t="n">
        <f aca="false">IF(SQRT($B$5)*$I870+SQRT(1-$B$5)*K870&lt;$C$9,1,0)</f>
        <v>0</v>
      </c>
      <c r="P870" s="108" t="n">
        <f aca="false">IF(SQRT($B$5)*$I870+SQRT(1-$B$5)*L870&lt;$C$10,1,0)</f>
        <v>0</v>
      </c>
      <c r="Q870" s="108" t="n">
        <f aca="false">IF(SQRT($B$5)*$I870+SQRT(1-$B$5)*M870&lt;$C$11,1,0)</f>
        <v>0</v>
      </c>
      <c r="R870" s="110" t="n">
        <f aca="false">N870*$D$8+O870*$D$9+P870*$D$10+Q870*$D$11</f>
        <v>0</v>
      </c>
      <c r="S870" s="108" t="n">
        <f aca="false">SUM(N870:Q870)</f>
        <v>0</v>
      </c>
    </row>
    <row r="871" customFormat="false" ht="15" hidden="false" customHeight="false" outlineLevel="0" collapsed="false">
      <c r="H871" s="108" t="n">
        <v>863</v>
      </c>
      <c r="I871" s="109" t="n">
        <v>-0.0946</v>
      </c>
      <c r="J871" s="109" t="n">
        <v>-0.4428</v>
      </c>
      <c r="K871" s="109" t="n">
        <v>-0.3621</v>
      </c>
      <c r="L871" s="109" t="n">
        <v>1.8033</v>
      </c>
      <c r="M871" s="109" t="n">
        <v>-0.6211</v>
      </c>
      <c r="N871" s="108" t="n">
        <f aca="false">IF(SQRT($B$5)*$I871+SQRT(1-$B$5)*J871&lt;$C$8,1,0)</f>
        <v>0</v>
      </c>
      <c r="O871" s="108" t="n">
        <f aca="false">IF(SQRT($B$5)*$I871+SQRT(1-$B$5)*K871&lt;$C$9,1,0)</f>
        <v>0</v>
      </c>
      <c r="P871" s="108" t="n">
        <f aca="false">IF(SQRT($B$5)*$I871+SQRT(1-$B$5)*L871&lt;$C$10,1,0)</f>
        <v>0</v>
      </c>
      <c r="Q871" s="108" t="n">
        <f aca="false">IF(SQRT($B$5)*$I871+SQRT(1-$B$5)*M871&lt;$C$11,1,0)</f>
        <v>0</v>
      </c>
      <c r="R871" s="110" t="n">
        <f aca="false">N871*$D$8+O871*$D$9+P871*$D$10+Q871*$D$11</f>
        <v>0</v>
      </c>
      <c r="S871" s="108" t="n">
        <f aca="false">SUM(N871:Q871)</f>
        <v>0</v>
      </c>
    </row>
    <row r="872" customFormat="false" ht="15" hidden="false" customHeight="false" outlineLevel="0" collapsed="false">
      <c r="H872" s="108" t="n">
        <v>864</v>
      </c>
      <c r="I872" s="109" t="n">
        <v>-0.7924</v>
      </c>
      <c r="J872" s="109" t="n">
        <v>-0.2767</v>
      </c>
      <c r="K872" s="109" t="n">
        <v>-1.554</v>
      </c>
      <c r="L872" s="109" t="n">
        <v>-0.8935</v>
      </c>
      <c r="M872" s="109" t="n">
        <v>-1.4732</v>
      </c>
      <c r="N872" s="108" t="n">
        <f aca="false">IF(SQRT($B$5)*$I872+SQRT(1-$B$5)*J872&lt;$C$8,1,0)</f>
        <v>0</v>
      </c>
      <c r="O872" s="108" t="n">
        <f aca="false">IF(SQRT($B$5)*$I872+SQRT(1-$B$5)*K872&lt;$C$9,1,0)</f>
        <v>0</v>
      </c>
      <c r="P872" s="108" t="n">
        <f aca="false">IF(SQRT($B$5)*$I872+SQRT(1-$B$5)*L872&lt;$C$10,1,0)</f>
        <v>0</v>
      </c>
      <c r="Q872" s="108" t="n">
        <f aca="false">IF(SQRT($B$5)*$I872+SQRT(1-$B$5)*M872&lt;$C$11,1,0)</f>
        <v>0</v>
      </c>
      <c r="R872" s="110" t="n">
        <f aca="false">N872*$D$8+O872*$D$9+P872*$D$10+Q872*$D$11</f>
        <v>0</v>
      </c>
      <c r="S872" s="108" t="n">
        <f aca="false">SUM(N872:Q872)</f>
        <v>0</v>
      </c>
    </row>
    <row r="873" customFormat="false" ht="15" hidden="false" customHeight="false" outlineLevel="0" collapsed="false">
      <c r="H873" s="108" t="n">
        <v>865</v>
      </c>
      <c r="I873" s="109" t="n">
        <v>-0.2422</v>
      </c>
      <c r="J873" s="109" t="n">
        <v>-0.7272</v>
      </c>
      <c r="K873" s="109" t="n">
        <v>-2.0222</v>
      </c>
      <c r="L873" s="109" t="n">
        <v>-0.7433</v>
      </c>
      <c r="M873" s="109" t="n">
        <v>-1.2911</v>
      </c>
      <c r="N873" s="108" t="n">
        <f aca="false">IF(SQRT($B$5)*$I873+SQRT(1-$B$5)*J873&lt;$C$8,1,0)</f>
        <v>0</v>
      </c>
      <c r="O873" s="108" t="n">
        <f aca="false">IF(SQRT($B$5)*$I873+SQRT(1-$B$5)*K873&lt;$C$9,1,0)</f>
        <v>0</v>
      </c>
      <c r="P873" s="108" t="n">
        <f aca="false">IF(SQRT($B$5)*$I873+SQRT(1-$B$5)*L873&lt;$C$10,1,0)</f>
        <v>0</v>
      </c>
      <c r="Q873" s="108" t="n">
        <f aca="false">IF(SQRT($B$5)*$I873+SQRT(1-$B$5)*M873&lt;$C$11,1,0)</f>
        <v>0</v>
      </c>
      <c r="R873" s="110" t="n">
        <f aca="false">N873*$D$8+O873*$D$9+P873*$D$10+Q873*$D$11</f>
        <v>0</v>
      </c>
      <c r="S873" s="108" t="n">
        <f aca="false">SUM(N873:Q873)</f>
        <v>0</v>
      </c>
    </row>
    <row r="874" customFormat="false" ht="15" hidden="false" customHeight="false" outlineLevel="0" collapsed="false">
      <c r="H874" s="108" t="n">
        <v>866</v>
      </c>
      <c r="I874" s="109" t="n">
        <v>-2.3067</v>
      </c>
      <c r="J874" s="109" t="n">
        <v>-0.44</v>
      </c>
      <c r="K874" s="109" t="n">
        <v>1.3776</v>
      </c>
      <c r="L874" s="109" t="n">
        <v>-3.1075</v>
      </c>
      <c r="M874" s="109" t="n">
        <v>-0.2472</v>
      </c>
      <c r="N874" s="108" t="n">
        <f aca="false">IF(SQRT($B$5)*$I874+SQRT(1-$B$5)*J874&lt;$C$8,1,0)</f>
        <v>0</v>
      </c>
      <c r="O874" s="108" t="n">
        <f aca="false">IF(SQRT($B$5)*$I874+SQRT(1-$B$5)*K874&lt;$C$9,1,0)</f>
        <v>0</v>
      </c>
      <c r="P874" s="108" t="n">
        <f aca="false">IF(SQRT($B$5)*$I874+SQRT(1-$B$5)*L874&lt;$C$10,1,0)</f>
        <v>1</v>
      </c>
      <c r="Q874" s="108" t="n">
        <f aca="false">IF(SQRT($B$5)*$I874+SQRT(1-$B$5)*M874&lt;$C$11,1,0)</f>
        <v>0</v>
      </c>
      <c r="R874" s="110" t="n">
        <f aca="false">N874*$D$8+O874*$D$9+P874*$D$10+Q874*$D$11</f>
        <v>14</v>
      </c>
      <c r="S874" s="108" t="n">
        <f aca="false">SUM(N874:Q874)</f>
        <v>1</v>
      </c>
    </row>
    <row r="875" customFormat="false" ht="15" hidden="false" customHeight="false" outlineLevel="0" collapsed="false">
      <c r="H875" s="108" t="n">
        <v>867</v>
      </c>
      <c r="I875" s="109" t="n">
        <v>1.4947</v>
      </c>
      <c r="J875" s="109" t="n">
        <v>1.0921</v>
      </c>
      <c r="K875" s="109" t="n">
        <v>1.5758</v>
      </c>
      <c r="L875" s="109" t="n">
        <v>2.1216</v>
      </c>
      <c r="M875" s="109" t="n">
        <v>0.6131</v>
      </c>
      <c r="N875" s="108" t="n">
        <f aca="false">IF(SQRT($B$5)*$I875+SQRT(1-$B$5)*J875&lt;$C$8,1,0)</f>
        <v>0</v>
      </c>
      <c r="O875" s="108" t="n">
        <f aca="false">IF(SQRT($B$5)*$I875+SQRT(1-$B$5)*K875&lt;$C$9,1,0)</f>
        <v>0</v>
      </c>
      <c r="P875" s="108" t="n">
        <f aca="false">IF(SQRT($B$5)*$I875+SQRT(1-$B$5)*L875&lt;$C$10,1,0)</f>
        <v>0</v>
      </c>
      <c r="Q875" s="108" t="n">
        <f aca="false">IF(SQRT($B$5)*$I875+SQRT(1-$B$5)*M875&lt;$C$11,1,0)</f>
        <v>0</v>
      </c>
      <c r="R875" s="110" t="n">
        <f aca="false">N875*$D$8+O875*$D$9+P875*$D$10+Q875*$D$11</f>
        <v>0</v>
      </c>
      <c r="S875" s="108" t="n">
        <f aca="false">SUM(N875:Q875)</f>
        <v>0</v>
      </c>
    </row>
    <row r="876" customFormat="false" ht="15" hidden="false" customHeight="false" outlineLevel="0" collapsed="false">
      <c r="H876" s="108" t="n">
        <v>868</v>
      </c>
      <c r="I876" s="109" t="n">
        <v>1.8506</v>
      </c>
      <c r="J876" s="109" t="n">
        <v>1.6426</v>
      </c>
      <c r="K876" s="109" t="n">
        <v>-0.1348</v>
      </c>
      <c r="L876" s="109" t="n">
        <v>-1.2483</v>
      </c>
      <c r="M876" s="109" t="n">
        <v>2.6666</v>
      </c>
      <c r="N876" s="108" t="n">
        <f aca="false">IF(SQRT($B$5)*$I876+SQRT(1-$B$5)*J876&lt;$C$8,1,0)</f>
        <v>0</v>
      </c>
      <c r="O876" s="108" t="n">
        <f aca="false">IF(SQRT($B$5)*$I876+SQRT(1-$B$5)*K876&lt;$C$9,1,0)</f>
        <v>0</v>
      </c>
      <c r="P876" s="108" t="n">
        <f aca="false">IF(SQRT($B$5)*$I876+SQRT(1-$B$5)*L876&lt;$C$10,1,0)</f>
        <v>0</v>
      </c>
      <c r="Q876" s="108" t="n">
        <f aca="false">IF(SQRT($B$5)*$I876+SQRT(1-$B$5)*M876&lt;$C$11,1,0)</f>
        <v>0</v>
      </c>
      <c r="R876" s="110" t="n">
        <f aca="false">N876*$D$8+O876*$D$9+P876*$D$10+Q876*$D$11</f>
        <v>0</v>
      </c>
      <c r="S876" s="108" t="n">
        <f aca="false">SUM(N876:Q876)</f>
        <v>0</v>
      </c>
    </row>
    <row r="877" customFormat="false" ht="15" hidden="false" customHeight="false" outlineLevel="0" collapsed="false">
      <c r="H877" s="108" t="n">
        <v>869</v>
      </c>
      <c r="I877" s="109" t="n">
        <v>1.6474</v>
      </c>
      <c r="J877" s="109" t="n">
        <v>0.3354</v>
      </c>
      <c r="K877" s="109" t="n">
        <v>-0.4859</v>
      </c>
      <c r="L877" s="109" t="n">
        <v>-1.222</v>
      </c>
      <c r="M877" s="109" t="n">
        <v>0.5901</v>
      </c>
      <c r="N877" s="108" t="n">
        <f aca="false">IF(SQRT($B$5)*$I877+SQRT(1-$B$5)*J877&lt;$C$8,1,0)</f>
        <v>0</v>
      </c>
      <c r="O877" s="108" t="n">
        <f aca="false">IF(SQRT($B$5)*$I877+SQRT(1-$B$5)*K877&lt;$C$9,1,0)</f>
        <v>0</v>
      </c>
      <c r="P877" s="108" t="n">
        <f aca="false">IF(SQRT($B$5)*$I877+SQRT(1-$B$5)*L877&lt;$C$10,1,0)</f>
        <v>0</v>
      </c>
      <c r="Q877" s="108" t="n">
        <f aca="false">IF(SQRT($B$5)*$I877+SQRT(1-$B$5)*M877&lt;$C$11,1,0)</f>
        <v>0</v>
      </c>
      <c r="R877" s="110" t="n">
        <f aca="false">N877*$D$8+O877*$D$9+P877*$D$10+Q877*$D$11</f>
        <v>0</v>
      </c>
      <c r="S877" s="108" t="n">
        <f aca="false">SUM(N877:Q877)</f>
        <v>0</v>
      </c>
    </row>
    <row r="878" customFormat="false" ht="15" hidden="false" customHeight="false" outlineLevel="0" collapsed="false">
      <c r="H878" s="108" t="n">
        <v>870</v>
      </c>
      <c r="I878" s="109" t="n">
        <v>0.0299</v>
      </c>
      <c r="J878" s="109" t="n">
        <v>-0.4797</v>
      </c>
      <c r="K878" s="109" t="n">
        <v>-0.1093</v>
      </c>
      <c r="L878" s="109" t="n">
        <v>0.8156</v>
      </c>
      <c r="M878" s="109" t="n">
        <v>0.4088</v>
      </c>
      <c r="N878" s="108" t="n">
        <f aca="false">IF(SQRT($B$5)*$I878+SQRT(1-$B$5)*J878&lt;$C$8,1,0)</f>
        <v>0</v>
      </c>
      <c r="O878" s="108" t="n">
        <f aca="false">IF(SQRT($B$5)*$I878+SQRT(1-$B$5)*K878&lt;$C$9,1,0)</f>
        <v>0</v>
      </c>
      <c r="P878" s="108" t="n">
        <f aca="false">IF(SQRT($B$5)*$I878+SQRT(1-$B$5)*L878&lt;$C$10,1,0)</f>
        <v>0</v>
      </c>
      <c r="Q878" s="108" t="n">
        <f aca="false">IF(SQRT($B$5)*$I878+SQRT(1-$B$5)*M878&lt;$C$11,1,0)</f>
        <v>0</v>
      </c>
      <c r="R878" s="110" t="n">
        <f aca="false">N878*$D$8+O878*$D$9+P878*$D$10+Q878*$D$11</f>
        <v>0</v>
      </c>
      <c r="S878" s="108" t="n">
        <f aca="false">SUM(N878:Q878)</f>
        <v>0</v>
      </c>
    </row>
    <row r="879" customFormat="false" ht="15" hidden="false" customHeight="false" outlineLevel="0" collapsed="false">
      <c r="H879" s="108" t="n">
        <v>871</v>
      </c>
      <c r="I879" s="109" t="n">
        <v>0.6804</v>
      </c>
      <c r="J879" s="109" t="n">
        <v>-1.0313</v>
      </c>
      <c r="K879" s="109" t="n">
        <v>1.9775</v>
      </c>
      <c r="L879" s="109" t="n">
        <v>0.8682</v>
      </c>
      <c r="M879" s="109" t="n">
        <v>0.4768</v>
      </c>
      <c r="N879" s="108" t="n">
        <f aca="false">IF(SQRT($B$5)*$I879+SQRT(1-$B$5)*J879&lt;$C$8,1,0)</f>
        <v>0</v>
      </c>
      <c r="O879" s="108" t="n">
        <f aca="false">IF(SQRT($B$5)*$I879+SQRT(1-$B$5)*K879&lt;$C$9,1,0)</f>
        <v>0</v>
      </c>
      <c r="P879" s="108" t="n">
        <f aca="false">IF(SQRT($B$5)*$I879+SQRT(1-$B$5)*L879&lt;$C$10,1,0)</f>
        <v>0</v>
      </c>
      <c r="Q879" s="108" t="n">
        <f aca="false">IF(SQRT($B$5)*$I879+SQRT(1-$B$5)*M879&lt;$C$11,1,0)</f>
        <v>0</v>
      </c>
      <c r="R879" s="110" t="n">
        <f aca="false">N879*$D$8+O879*$D$9+P879*$D$10+Q879*$D$11</f>
        <v>0</v>
      </c>
      <c r="S879" s="108" t="n">
        <f aca="false">SUM(N879:Q879)</f>
        <v>0</v>
      </c>
    </row>
    <row r="880" customFormat="false" ht="15" hidden="false" customHeight="false" outlineLevel="0" collapsed="false">
      <c r="H880" s="108" t="n">
        <v>872</v>
      </c>
      <c r="I880" s="109" t="n">
        <v>0.6761</v>
      </c>
      <c r="J880" s="109" t="n">
        <v>-0.4698</v>
      </c>
      <c r="K880" s="109" t="n">
        <v>0.6919</v>
      </c>
      <c r="L880" s="109" t="n">
        <v>0.4365</v>
      </c>
      <c r="M880" s="109" t="n">
        <v>0.372</v>
      </c>
      <c r="N880" s="108" t="n">
        <f aca="false">IF(SQRT($B$5)*$I880+SQRT(1-$B$5)*J880&lt;$C$8,1,0)</f>
        <v>0</v>
      </c>
      <c r="O880" s="108" t="n">
        <f aca="false">IF(SQRT($B$5)*$I880+SQRT(1-$B$5)*K880&lt;$C$9,1,0)</f>
        <v>0</v>
      </c>
      <c r="P880" s="108" t="n">
        <f aca="false">IF(SQRT($B$5)*$I880+SQRT(1-$B$5)*L880&lt;$C$10,1,0)</f>
        <v>0</v>
      </c>
      <c r="Q880" s="108" t="n">
        <f aca="false">IF(SQRT($B$5)*$I880+SQRT(1-$B$5)*M880&lt;$C$11,1,0)</f>
        <v>0</v>
      </c>
      <c r="R880" s="110" t="n">
        <f aca="false">N880*$D$8+O880*$D$9+P880*$D$10+Q880*$D$11</f>
        <v>0</v>
      </c>
      <c r="S880" s="108" t="n">
        <f aca="false">SUM(N880:Q880)</f>
        <v>0</v>
      </c>
    </row>
    <row r="881" customFormat="false" ht="15" hidden="false" customHeight="false" outlineLevel="0" collapsed="false">
      <c r="H881" s="108" t="n">
        <v>873</v>
      </c>
      <c r="I881" s="109" t="n">
        <v>1.9212</v>
      </c>
      <c r="J881" s="109" t="n">
        <v>1.1318</v>
      </c>
      <c r="K881" s="109" t="n">
        <v>-0.2482</v>
      </c>
      <c r="L881" s="109" t="n">
        <v>-0.9184</v>
      </c>
      <c r="M881" s="109" t="n">
        <v>0.7967</v>
      </c>
      <c r="N881" s="108" t="n">
        <f aca="false">IF(SQRT($B$5)*$I881+SQRT(1-$B$5)*J881&lt;$C$8,1,0)</f>
        <v>0</v>
      </c>
      <c r="O881" s="108" t="n">
        <f aca="false">IF(SQRT($B$5)*$I881+SQRT(1-$B$5)*K881&lt;$C$9,1,0)</f>
        <v>0</v>
      </c>
      <c r="P881" s="108" t="n">
        <f aca="false">IF(SQRT($B$5)*$I881+SQRT(1-$B$5)*L881&lt;$C$10,1,0)</f>
        <v>0</v>
      </c>
      <c r="Q881" s="108" t="n">
        <f aca="false">IF(SQRT($B$5)*$I881+SQRT(1-$B$5)*M881&lt;$C$11,1,0)</f>
        <v>0</v>
      </c>
      <c r="R881" s="110" t="n">
        <f aca="false">N881*$D$8+O881*$D$9+P881*$D$10+Q881*$D$11</f>
        <v>0</v>
      </c>
      <c r="S881" s="108" t="n">
        <f aca="false">SUM(N881:Q881)</f>
        <v>0</v>
      </c>
    </row>
    <row r="882" customFormat="false" ht="15" hidden="false" customHeight="false" outlineLevel="0" collapsed="false">
      <c r="H882" s="108" t="n">
        <v>874</v>
      </c>
      <c r="I882" s="109" t="n">
        <v>-0.3881</v>
      </c>
      <c r="J882" s="109" t="n">
        <v>0.1278</v>
      </c>
      <c r="K882" s="109" t="n">
        <v>-0.0003</v>
      </c>
      <c r="L882" s="109" t="n">
        <v>-1.3742</v>
      </c>
      <c r="M882" s="109" t="n">
        <v>0.8804</v>
      </c>
      <c r="N882" s="108" t="n">
        <f aca="false">IF(SQRT($B$5)*$I882+SQRT(1-$B$5)*J882&lt;$C$8,1,0)</f>
        <v>0</v>
      </c>
      <c r="O882" s="108" t="n">
        <f aca="false">IF(SQRT($B$5)*$I882+SQRT(1-$B$5)*K882&lt;$C$9,1,0)</f>
        <v>0</v>
      </c>
      <c r="P882" s="108" t="n">
        <f aca="false">IF(SQRT($B$5)*$I882+SQRT(1-$B$5)*L882&lt;$C$10,1,0)</f>
        <v>0</v>
      </c>
      <c r="Q882" s="108" t="n">
        <f aca="false">IF(SQRT($B$5)*$I882+SQRT(1-$B$5)*M882&lt;$C$11,1,0)</f>
        <v>0</v>
      </c>
      <c r="R882" s="110" t="n">
        <f aca="false">N882*$D$8+O882*$D$9+P882*$D$10+Q882*$D$11</f>
        <v>0</v>
      </c>
      <c r="S882" s="108" t="n">
        <f aca="false">SUM(N882:Q882)</f>
        <v>0</v>
      </c>
    </row>
    <row r="883" customFormat="false" ht="15" hidden="false" customHeight="false" outlineLevel="0" collapsed="false">
      <c r="H883" s="108" t="n">
        <v>875</v>
      </c>
      <c r="I883" s="109" t="n">
        <v>-0.0616</v>
      </c>
      <c r="J883" s="109" t="n">
        <v>-0.5103</v>
      </c>
      <c r="K883" s="109" t="n">
        <v>0.4109</v>
      </c>
      <c r="L883" s="109" t="n">
        <v>-0.0854</v>
      </c>
      <c r="M883" s="109" t="n">
        <v>-0.5185</v>
      </c>
      <c r="N883" s="108" t="n">
        <f aca="false">IF(SQRT($B$5)*$I883+SQRT(1-$B$5)*J883&lt;$C$8,1,0)</f>
        <v>0</v>
      </c>
      <c r="O883" s="108" t="n">
        <f aca="false">IF(SQRT($B$5)*$I883+SQRT(1-$B$5)*K883&lt;$C$9,1,0)</f>
        <v>0</v>
      </c>
      <c r="P883" s="108" t="n">
        <f aca="false">IF(SQRT($B$5)*$I883+SQRT(1-$B$5)*L883&lt;$C$10,1,0)</f>
        <v>0</v>
      </c>
      <c r="Q883" s="108" t="n">
        <f aca="false">IF(SQRT($B$5)*$I883+SQRT(1-$B$5)*M883&lt;$C$11,1,0)</f>
        <v>0</v>
      </c>
      <c r="R883" s="110" t="n">
        <f aca="false">N883*$D$8+O883*$D$9+P883*$D$10+Q883*$D$11</f>
        <v>0</v>
      </c>
      <c r="S883" s="108" t="n">
        <f aca="false">SUM(N883:Q883)</f>
        <v>0</v>
      </c>
    </row>
    <row r="884" customFormat="false" ht="15" hidden="false" customHeight="false" outlineLevel="0" collapsed="false">
      <c r="H884" s="108" t="n">
        <v>876</v>
      </c>
      <c r="I884" s="109" t="n">
        <v>-2.5404</v>
      </c>
      <c r="J884" s="109" t="n">
        <v>0.2911</v>
      </c>
      <c r="K884" s="109" t="n">
        <v>1.5261</v>
      </c>
      <c r="L884" s="109" t="n">
        <v>0.3172</v>
      </c>
      <c r="M884" s="109" t="n">
        <v>0.3334</v>
      </c>
      <c r="N884" s="108" t="n">
        <f aca="false">IF(SQRT($B$5)*$I884+SQRT(1-$B$5)*J884&lt;$C$8,1,0)</f>
        <v>0</v>
      </c>
      <c r="O884" s="108" t="n">
        <f aca="false">IF(SQRT($B$5)*$I884+SQRT(1-$B$5)*K884&lt;$C$9,1,0)</f>
        <v>0</v>
      </c>
      <c r="P884" s="108" t="n">
        <f aca="false">IF(SQRT($B$5)*$I884+SQRT(1-$B$5)*L884&lt;$C$10,1,0)</f>
        <v>0</v>
      </c>
      <c r="Q884" s="108" t="n">
        <f aca="false">IF(SQRT($B$5)*$I884+SQRT(1-$B$5)*M884&lt;$C$11,1,0)</f>
        <v>0</v>
      </c>
      <c r="R884" s="110" t="n">
        <f aca="false">N884*$D$8+O884*$D$9+P884*$D$10+Q884*$D$11</f>
        <v>0</v>
      </c>
      <c r="S884" s="108" t="n">
        <f aca="false">SUM(N884:Q884)</f>
        <v>0</v>
      </c>
    </row>
    <row r="885" customFormat="false" ht="15" hidden="false" customHeight="false" outlineLevel="0" collapsed="false">
      <c r="H885" s="108" t="n">
        <v>877</v>
      </c>
      <c r="I885" s="109" t="n">
        <v>0.1542</v>
      </c>
      <c r="J885" s="109" t="n">
        <v>-0.1892</v>
      </c>
      <c r="K885" s="109" t="n">
        <v>-1.1694</v>
      </c>
      <c r="L885" s="109" t="n">
        <v>3.008</v>
      </c>
      <c r="M885" s="109" t="n">
        <v>0.3409</v>
      </c>
      <c r="N885" s="108" t="n">
        <f aca="false">IF(SQRT($B$5)*$I885+SQRT(1-$B$5)*J885&lt;$C$8,1,0)</f>
        <v>0</v>
      </c>
      <c r="O885" s="108" t="n">
        <f aca="false">IF(SQRT($B$5)*$I885+SQRT(1-$B$5)*K885&lt;$C$9,1,0)</f>
        <v>0</v>
      </c>
      <c r="P885" s="108" t="n">
        <f aca="false">IF(SQRT($B$5)*$I885+SQRT(1-$B$5)*L885&lt;$C$10,1,0)</f>
        <v>0</v>
      </c>
      <c r="Q885" s="108" t="n">
        <f aca="false">IF(SQRT($B$5)*$I885+SQRT(1-$B$5)*M885&lt;$C$11,1,0)</f>
        <v>0</v>
      </c>
      <c r="R885" s="110" t="n">
        <f aca="false">N885*$D$8+O885*$D$9+P885*$D$10+Q885*$D$11</f>
        <v>0</v>
      </c>
      <c r="S885" s="108" t="n">
        <f aca="false">SUM(N885:Q885)</f>
        <v>0</v>
      </c>
    </row>
    <row r="886" customFormat="false" ht="15" hidden="false" customHeight="false" outlineLevel="0" collapsed="false">
      <c r="H886" s="108" t="n">
        <v>878</v>
      </c>
      <c r="I886" s="109" t="n">
        <v>0.1823</v>
      </c>
      <c r="J886" s="109" t="n">
        <v>0.7974</v>
      </c>
      <c r="K886" s="109" t="n">
        <v>2.5581</v>
      </c>
      <c r="L886" s="109" t="n">
        <v>-1.6559</v>
      </c>
      <c r="M886" s="109" t="n">
        <v>0.7987</v>
      </c>
      <c r="N886" s="108" t="n">
        <f aca="false">IF(SQRT($B$5)*$I886+SQRT(1-$B$5)*J886&lt;$C$8,1,0)</f>
        <v>0</v>
      </c>
      <c r="O886" s="108" t="n">
        <f aca="false">IF(SQRT($B$5)*$I886+SQRT(1-$B$5)*K886&lt;$C$9,1,0)</f>
        <v>0</v>
      </c>
      <c r="P886" s="108" t="n">
        <f aca="false">IF(SQRT($B$5)*$I886+SQRT(1-$B$5)*L886&lt;$C$10,1,0)</f>
        <v>0</v>
      </c>
      <c r="Q886" s="108" t="n">
        <f aca="false">IF(SQRT($B$5)*$I886+SQRT(1-$B$5)*M886&lt;$C$11,1,0)</f>
        <v>0</v>
      </c>
      <c r="R886" s="110" t="n">
        <f aca="false">N886*$D$8+O886*$D$9+P886*$D$10+Q886*$D$11</f>
        <v>0</v>
      </c>
      <c r="S886" s="108" t="n">
        <f aca="false">SUM(N886:Q886)</f>
        <v>0</v>
      </c>
    </row>
    <row r="887" customFormat="false" ht="15" hidden="false" customHeight="false" outlineLevel="0" collapsed="false">
      <c r="H887" s="108" t="n">
        <v>879</v>
      </c>
      <c r="I887" s="109" t="n">
        <v>-1.1293</v>
      </c>
      <c r="J887" s="109" t="n">
        <v>-0.418</v>
      </c>
      <c r="K887" s="109" t="n">
        <v>0.1748</v>
      </c>
      <c r="L887" s="109" t="n">
        <v>-0.2983</v>
      </c>
      <c r="M887" s="109" t="n">
        <v>0.2463</v>
      </c>
      <c r="N887" s="108" t="n">
        <f aca="false">IF(SQRT($B$5)*$I887+SQRT(1-$B$5)*J887&lt;$C$8,1,0)</f>
        <v>0</v>
      </c>
      <c r="O887" s="108" t="n">
        <f aca="false">IF(SQRT($B$5)*$I887+SQRT(1-$B$5)*K887&lt;$C$9,1,0)</f>
        <v>0</v>
      </c>
      <c r="P887" s="108" t="n">
        <f aca="false">IF(SQRT($B$5)*$I887+SQRT(1-$B$5)*L887&lt;$C$10,1,0)</f>
        <v>0</v>
      </c>
      <c r="Q887" s="108" t="n">
        <f aca="false">IF(SQRT($B$5)*$I887+SQRT(1-$B$5)*M887&lt;$C$11,1,0)</f>
        <v>0</v>
      </c>
      <c r="R887" s="110" t="n">
        <f aca="false">N887*$D$8+O887*$D$9+P887*$D$10+Q887*$D$11</f>
        <v>0</v>
      </c>
      <c r="S887" s="108" t="n">
        <f aca="false">SUM(N887:Q887)</f>
        <v>0</v>
      </c>
    </row>
    <row r="888" customFormat="false" ht="15" hidden="false" customHeight="false" outlineLevel="0" collapsed="false">
      <c r="H888" s="108" t="n">
        <v>880</v>
      </c>
      <c r="I888" s="109" t="n">
        <v>-0.531</v>
      </c>
      <c r="J888" s="109" t="n">
        <v>2.8769</v>
      </c>
      <c r="K888" s="109" t="n">
        <v>-0.6041</v>
      </c>
      <c r="L888" s="109" t="n">
        <v>-1.6349</v>
      </c>
      <c r="M888" s="109" t="n">
        <v>0.352</v>
      </c>
      <c r="N888" s="108" t="n">
        <f aca="false">IF(SQRT($B$5)*$I888+SQRT(1-$B$5)*J888&lt;$C$8,1,0)</f>
        <v>0</v>
      </c>
      <c r="O888" s="108" t="n">
        <f aca="false">IF(SQRT($B$5)*$I888+SQRT(1-$B$5)*K888&lt;$C$9,1,0)</f>
        <v>0</v>
      </c>
      <c r="P888" s="108" t="n">
        <f aca="false">IF(SQRT($B$5)*$I888+SQRT(1-$B$5)*L888&lt;$C$10,1,0)</f>
        <v>0</v>
      </c>
      <c r="Q888" s="108" t="n">
        <f aca="false">IF(SQRT($B$5)*$I888+SQRT(1-$B$5)*M888&lt;$C$11,1,0)</f>
        <v>0</v>
      </c>
      <c r="R888" s="110" t="n">
        <f aca="false">N888*$D$8+O888*$D$9+P888*$D$10+Q888*$D$11</f>
        <v>0</v>
      </c>
      <c r="S888" s="108" t="n">
        <f aca="false">SUM(N888:Q888)</f>
        <v>0</v>
      </c>
    </row>
    <row r="889" customFormat="false" ht="15" hidden="false" customHeight="false" outlineLevel="0" collapsed="false">
      <c r="H889" s="108" t="n">
        <v>881</v>
      </c>
      <c r="I889" s="109" t="n">
        <v>0.3976</v>
      </c>
      <c r="J889" s="109" t="n">
        <v>-1.3051</v>
      </c>
      <c r="K889" s="109" t="n">
        <v>1.2292</v>
      </c>
      <c r="L889" s="109" t="n">
        <v>-0.0473</v>
      </c>
      <c r="M889" s="109" t="n">
        <v>1.2386</v>
      </c>
      <c r="N889" s="108" t="n">
        <f aca="false">IF(SQRT($B$5)*$I889+SQRT(1-$B$5)*J889&lt;$C$8,1,0)</f>
        <v>0</v>
      </c>
      <c r="O889" s="108" t="n">
        <f aca="false">IF(SQRT($B$5)*$I889+SQRT(1-$B$5)*K889&lt;$C$9,1,0)</f>
        <v>0</v>
      </c>
      <c r="P889" s="108" t="n">
        <f aca="false">IF(SQRT($B$5)*$I889+SQRT(1-$B$5)*L889&lt;$C$10,1,0)</f>
        <v>0</v>
      </c>
      <c r="Q889" s="108" t="n">
        <f aca="false">IF(SQRT($B$5)*$I889+SQRT(1-$B$5)*M889&lt;$C$11,1,0)</f>
        <v>0</v>
      </c>
      <c r="R889" s="110" t="n">
        <f aca="false">N889*$D$8+O889*$D$9+P889*$D$10+Q889*$D$11</f>
        <v>0</v>
      </c>
      <c r="S889" s="108" t="n">
        <f aca="false">SUM(N889:Q889)</f>
        <v>0</v>
      </c>
    </row>
    <row r="890" customFormat="false" ht="15" hidden="false" customHeight="false" outlineLevel="0" collapsed="false">
      <c r="H890" s="108" t="n">
        <v>882</v>
      </c>
      <c r="I890" s="109" t="n">
        <v>0.8213</v>
      </c>
      <c r="J890" s="109" t="n">
        <v>1.8144</v>
      </c>
      <c r="K890" s="109" t="n">
        <v>0.4312</v>
      </c>
      <c r="L890" s="109" t="n">
        <v>-0.6137</v>
      </c>
      <c r="M890" s="109" t="n">
        <v>-0.2491</v>
      </c>
      <c r="N890" s="108" t="n">
        <f aca="false">IF(SQRT($B$5)*$I890+SQRT(1-$B$5)*J890&lt;$C$8,1,0)</f>
        <v>0</v>
      </c>
      <c r="O890" s="108" t="n">
        <f aca="false">IF(SQRT($B$5)*$I890+SQRT(1-$B$5)*K890&lt;$C$9,1,0)</f>
        <v>0</v>
      </c>
      <c r="P890" s="108" t="n">
        <f aca="false">IF(SQRT($B$5)*$I890+SQRT(1-$B$5)*L890&lt;$C$10,1,0)</f>
        <v>0</v>
      </c>
      <c r="Q890" s="108" t="n">
        <f aca="false">IF(SQRT($B$5)*$I890+SQRT(1-$B$5)*M890&lt;$C$11,1,0)</f>
        <v>0</v>
      </c>
      <c r="R890" s="110" t="n">
        <f aca="false">N890*$D$8+O890*$D$9+P890*$D$10+Q890*$D$11</f>
        <v>0</v>
      </c>
      <c r="S890" s="108" t="n">
        <f aca="false">SUM(N890:Q890)</f>
        <v>0</v>
      </c>
    </row>
    <row r="891" customFormat="false" ht="15" hidden="false" customHeight="false" outlineLevel="0" collapsed="false">
      <c r="H891" s="108" t="n">
        <v>883</v>
      </c>
      <c r="I891" s="109" t="n">
        <v>0.291</v>
      </c>
      <c r="J891" s="109" t="n">
        <v>-0.1714</v>
      </c>
      <c r="K891" s="109" t="n">
        <v>-0.1674</v>
      </c>
      <c r="L891" s="109" t="n">
        <v>0.7247</v>
      </c>
      <c r="M891" s="109" t="n">
        <v>0.4173</v>
      </c>
      <c r="N891" s="108" t="n">
        <f aca="false">IF(SQRT($B$5)*$I891+SQRT(1-$B$5)*J891&lt;$C$8,1,0)</f>
        <v>0</v>
      </c>
      <c r="O891" s="108" t="n">
        <f aca="false">IF(SQRT($B$5)*$I891+SQRT(1-$B$5)*K891&lt;$C$9,1,0)</f>
        <v>0</v>
      </c>
      <c r="P891" s="108" t="n">
        <f aca="false">IF(SQRT($B$5)*$I891+SQRT(1-$B$5)*L891&lt;$C$10,1,0)</f>
        <v>0</v>
      </c>
      <c r="Q891" s="108" t="n">
        <f aca="false">IF(SQRT($B$5)*$I891+SQRT(1-$B$5)*M891&lt;$C$11,1,0)</f>
        <v>0</v>
      </c>
      <c r="R891" s="110" t="n">
        <f aca="false">N891*$D$8+O891*$D$9+P891*$D$10+Q891*$D$11</f>
        <v>0</v>
      </c>
      <c r="S891" s="108" t="n">
        <f aca="false">SUM(N891:Q891)</f>
        <v>0</v>
      </c>
    </row>
    <row r="892" customFormat="false" ht="15" hidden="false" customHeight="false" outlineLevel="0" collapsed="false">
      <c r="H892" s="108" t="n">
        <v>884</v>
      </c>
      <c r="I892" s="109" t="n">
        <v>0.0077</v>
      </c>
      <c r="J892" s="109" t="n">
        <v>-0.9687</v>
      </c>
      <c r="K892" s="109" t="n">
        <v>-1.0397</v>
      </c>
      <c r="L892" s="109" t="n">
        <v>0.4685</v>
      </c>
      <c r="M892" s="109" t="n">
        <v>1.2719</v>
      </c>
      <c r="N892" s="108" t="n">
        <f aca="false">IF(SQRT($B$5)*$I892+SQRT(1-$B$5)*J892&lt;$C$8,1,0)</f>
        <v>0</v>
      </c>
      <c r="O892" s="108" t="n">
        <f aca="false">IF(SQRT($B$5)*$I892+SQRT(1-$B$5)*K892&lt;$C$9,1,0)</f>
        <v>0</v>
      </c>
      <c r="P892" s="108" t="n">
        <f aca="false">IF(SQRT($B$5)*$I892+SQRT(1-$B$5)*L892&lt;$C$10,1,0)</f>
        <v>0</v>
      </c>
      <c r="Q892" s="108" t="n">
        <f aca="false">IF(SQRT($B$5)*$I892+SQRT(1-$B$5)*M892&lt;$C$11,1,0)</f>
        <v>0</v>
      </c>
      <c r="R892" s="110" t="n">
        <f aca="false">N892*$D$8+O892*$D$9+P892*$D$10+Q892*$D$11</f>
        <v>0</v>
      </c>
      <c r="S892" s="108" t="n">
        <f aca="false">SUM(N892:Q892)</f>
        <v>0</v>
      </c>
    </row>
    <row r="893" customFormat="false" ht="15" hidden="false" customHeight="false" outlineLevel="0" collapsed="false">
      <c r="H893" s="108" t="n">
        <v>885</v>
      </c>
      <c r="I893" s="109" t="n">
        <v>0.9654</v>
      </c>
      <c r="J893" s="109" t="n">
        <v>-1.3974</v>
      </c>
      <c r="K893" s="109" t="n">
        <v>0.1116</v>
      </c>
      <c r="L893" s="109" t="n">
        <v>0.364</v>
      </c>
      <c r="M893" s="109" t="n">
        <v>1.0102</v>
      </c>
      <c r="N893" s="108" t="n">
        <f aca="false">IF(SQRT($B$5)*$I893+SQRT(1-$B$5)*J893&lt;$C$8,1,0)</f>
        <v>0</v>
      </c>
      <c r="O893" s="108" t="n">
        <f aca="false">IF(SQRT($B$5)*$I893+SQRT(1-$B$5)*K893&lt;$C$9,1,0)</f>
        <v>0</v>
      </c>
      <c r="P893" s="108" t="n">
        <f aca="false">IF(SQRT($B$5)*$I893+SQRT(1-$B$5)*L893&lt;$C$10,1,0)</f>
        <v>0</v>
      </c>
      <c r="Q893" s="108" t="n">
        <f aca="false">IF(SQRT($B$5)*$I893+SQRT(1-$B$5)*M893&lt;$C$11,1,0)</f>
        <v>0</v>
      </c>
      <c r="R893" s="110" t="n">
        <f aca="false">N893*$D$8+O893*$D$9+P893*$D$10+Q893*$D$11</f>
        <v>0</v>
      </c>
      <c r="S893" s="108" t="n">
        <f aca="false">SUM(N893:Q893)</f>
        <v>0</v>
      </c>
    </row>
    <row r="894" customFormat="false" ht="15" hidden="false" customHeight="false" outlineLevel="0" collapsed="false">
      <c r="H894" s="108" t="n">
        <v>886</v>
      </c>
      <c r="I894" s="109" t="n">
        <v>0.5719</v>
      </c>
      <c r="J894" s="109" t="n">
        <v>-0.4751</v>
      </c>
      <c r="K894" s="109" t="n">
        <v>-0.9385</v>
      </c>
      <c r="L894" s="109" t="n">
        <v>-0.5049</v>
      </c>
      <c r="M894" s="109" t="n">
        <v>-0.0728</v>
      </c>
      <c r="N894" s="108" t="n">
        <f aca="false">IF(SQRT($B$5)*$I894+SQRT(1-$B$5)*J894&lt;$C$8,1,0)</f>
        <v>0</v>
      </c>
      <c r="O894" s="108" t="n">
        <f aca="false">IF(SQRT($B$5)*$I894+SQRT(1-$B$5)*K894&lt;$C$9,1,0)</f>
        <v>0</v>
      </c>
      <c r="P894" s="108" t="n">
        <f aca="false">IF(SQRT($B$5)*$I894+SQRT(1-$B$5)*L894&lt;$C$10,1,0)</f>
        <v>0</v>
      </c>
      <c r="Q894" s="108" t="n">
        <f aca="false">IF(SQRT($B$5)*$I894+SQRT(1-$B$5)*M894&lt;$C$11,1,0)</f>
        <v>0</v>
      </c>
      <c r="R894" s="110" t="n">
        <f aca="false">N894*$D$8+O894*$D$9+P894*$D$10+Q894*$D$11</f>
        <v>0</v>
      </c>
      <c r="S894" s="108" t="n">
        <f aca="false">SUM(N894:Q894)</f>
        <v>0</v>
      </c>
    </row>
    <row r="895" customFormat="false" ht="15" hidden="false" customHeight="false" outlineLevel="0" collapsed="false">
      <c r="H895" s="108" t="n">
        <v>887</v>
      </c>
      <c r="I895" s="109" t="n">
        <v>-0.5081</v>
      </c>
      <c r="J895" s="109" t="n">
        <v>1.7581</v>
      </c>
      <c r="K895" s="109" t="n">
        <v>2.1305</v>
      </c>
      <c r="L895" s="109" t="n">
        <v>-0.2119</v>
      </c>
      <c r="M895" s="109" t="n">
        <v>-0.1819</v>
      </c>
      <c r="N895" s="108" t="n">
        <f aca="false">IF(SQRT($B$5)*$I895+SQRT(1-$B$5)*J895&lt;$C$8,1,0)</f>
        <v>0</v>
      </c>
      <c r="O895" s="108" t="n">
        <f aca="false">IF(SQRT($B$5)*$I895+SQRT(1-$B$5)*K895&lt;$C$9,1,0)</f>
        <v>0</v>
      </c>
      <c r="P895" s="108" t="n">
        <f aca="false">IF(SQRT($B$5)*$I895+SQRT(1-$B$5)*L895&lt;$C$10,1,0)</f>
        <v>0</v>
      </c>
      <c r="Q895" s="108" t="n">
        <f aca="false">IF(SQRT($B$5)*$I895+SQRT(1-$B$5)*M895&lt;$C$11,1,0)</f>
        <v>0</v>
      </c>
      <c r="R895" s="110" t="n">
        <f aca="false">N895*$D$8+O895*$D$9+P895*$D$10+Q895*$D$11</f>
        <v>0</v>
      </c>
      <c r="S895" s="108" t="n">
        <f aca="false">SUM(N895:Q895)</f>
        <v>0</v>
      </c>
    </row>
    <row r="896" customFormat="false" ht="15" hidden="false" customHeight="false" outlineLevel="0" collapsed="false">
      <c r="H896" s="108" t="n">
        <v>888</v>
      </c>
      <c r="I896" s="109" t="n">
        <v>-1.6137</v>
      </c>
      <c r="J896" s="109" t="n">
        <v>1.5165</v>
      </c>
      <c r="K896" s="109" t="n">
        <v>0.8415</v>
      </c>
      <c r="L896" s="109" t="n">
        <v>1.0288</v>
      </c>
      <c r="M896" s="109" t="n">
        <v>-0.2509</v>
      </c>
      <c r="N896" s="108" t="n">
        <f aca="false">IF(SQRT($B$5)*$I896+SQRT(1-$B$5)*J896&lt;$C$8,1,0)</f>
        <v>0</v>
      </c>
      <c r="O896" s="108" t="n">
        <f aca="false">IF(SQRT($B$5)*$I896+SQRT(1-$B$5)*K896&lt;$C$9,1,0)</f>
        <v>0</v>
      </c>
      <c r="P896" s="108" t="n">
        <f aca="false">IF(SQRT($B$5)*$I896+SQRT(1-$B$5)*L896&lt;$C$10,1,0)</f>
        <v>0</v>
      </c>
      <c r="Q896" s="108" t="n">
        <f aca="false">IF(SQRT($B$5)*$I896+SQRT(1-$B$5)*M896&lt;$C$11,1,0)</f>
        <v>0</v>
      </c>
      <c r="R896" s="110" t="n">
        <f aca="false">N896*$D$8+O896*$D$9+P896*$D$10+Q896*$D$11</f>
        <v>0</v>
      </c>
      <c r="S896" s="108" t="n">
        <f aca="false">SUM(N896:Q896)</f>
        <v>0</v>
      </c>
    </row>
    <row r="897" customFormat="false" ht="15" hidden="false" customHeight="false" outlineLevel="0" collapsed="false">
      <c r="H897" s="108" t="n">
        <v>889</v>
      </c>
      <c r="I897" s="109" t="n">
        <v>-0.2112</v>
      </c>
      <c r="J897" s="109" t="n">
        <v>-0.2522</v>
      </c>
      <c r="K897" s="109" t="n">
        <v>0.0469</v>
      </c>
      <c r="L897" s="109" t="n">
        <v>0.8381</v>
      </c>
      <c r="M897" s="109" t="n">
        <v>1.2074</v>
      </c>
      <c r="N897" s="108" t="n">
        <f aca="false">IF(SQRT($B$5)*$I897+SQRT(1-$B$5)*J897&lt;$C$8,1,0)</f>
        <v>0</v>
      </c>
      <c r="O897" s="108" t="n">
        <f aca="false">IF(SQRT($B$5)*$I897+SQRT(1-$B$5)*K897&lt;$C$9,1,0)</f>
        <v>0</v>
      </c>
      <c r="P897" s="108" t="n">
        <f aca="false">IF(SQRT($B$5)*$I897+SQRT(1-$B$5)*L897&lt;$C$10,1,0)</f>
        <v>0</v>
      </c>
      <c r="Q897" s="108" t="n">
        <f aca="false">IF(SQRT($B$5)*$I897+SQRT(1-$B$5)*M897&lt;$C$11,1,0)</f>
        <v>0</v>
      </c>
      <c r="R897" s="110" t="n">
        <f aca="false">N897*$D$8+O897*$D$9+P897*$D$10+Q897*$D$11</f>
        <v>0</v>
      </c>
      <c r="S897" s="108" t="n">
        <f aca="false">SUM(N897:Q897)</f>
        <v>0</v>
      </c>
    </row>
    <row r="898" customFormat="false" ht="15" hidden="false" customHeight="false" outlineLevel="0" collapsed="false">
      <c r="H898" s="108" t="n">
        <v>890</v>
      </c>
      <c r="I898" s="109" t="n">
        <v>-0.2819</v>
      </c>
      <c r="J898" s="109" t="n">
        <v>-1.0175</v>
      </c>
      <c r="K898" s="109" t="n">
        <v>1.3764</v>
      </c>
      <c r="L898" s="109" t="n">
        <v>-2.2826</v>
      </c>
      <c r="M898" s="109" t="n">
        <v>0.4156</v>
      </c>
      <c r="N898" s="108" t="n">
        <f aca="false">IF(SQRT($B$5)*$I898+SQRT(1-$B$5)*J898&lt;$C$8,1,0)</f>
        <v>0</v>
      </c>
      <c r="O898" s="108" t="n">
        <f aca="false">IF(SQRT($B$5)*$I898+SQRT(1-$B$5)*K898&lt;$C$9,1,0)</f>
        <v>0</v>
      </c>
      <c r="P898" s="108" t="n">
        <f aca="false">IF(SQRT($B$5)*$I898+SQRT(1-$B$5)*L898&lt;$C$10,1,0)</f>
        <v>1</v>
      </c>
      <c r="Q898" s="108" t="n">
        <f aca="false">IF(SQRT($B$5)*$I898+SQRT(1-$B$5)*M898&lt;$C$11,1,0)</f>
        <v>0</v>
      </c>
      <c r="R898" s="110" t="n">
        <f aca="false">N898*$D$8+O898*$D$9+P898*$D$10+Q898*$D$11</f>
        <v>14</v>
      </c>
      <c r="S898" s="108" t="n">
        <f aca="false">SUM(N898:Q898)</f>
        <v>1</v>
      </c>
    </row>
    <row r="899" customFormat="false" ht="15" hidden="false" customHeight="false" outlineLevel="0" collapsed="false">
      <c r="H899" s="108" t="n">
        <v>891</v>
      </c>
      <c r="I899" s="109" t="n">
        <v>-0.768</v>
      </c>
      <c r="J899" s="109" t="n">
        <v>-0.0178</v>
      </c>
      <c r="K899" s="109" t="n">
        <v>-1.2705</v>
      </c>
      <c r="L899" s="109" t="n">
        <v>-0.714</v>
      </c>
      <c r="M899" s="109" t="n">
        <v>0.2469</v>
      </c>
      <c r="N899" s="108" t="n">
        <f aca="false">IF(SQRT($B$5)*$I899+SQRT(1-$B$5)*J899&lt;$C$8,1,0)</f>
        <v>0</v>
      </c>
      <c r="O899" s="108" t="n">
        <f aca="false">IF(SQRT($B$5)*$I899+SQRT(1-$B$5)*K899&lt;$C$9,1,0)</f>
        <v>0</v>
      </c>
      <c r="P899" s="108" t="n">
        <f aca="false">IF(SQRT($B$5)*$I899+SQRT(1-$B$5)*L899&lt;$C$10,1,0)</f>
        <v>0</v>
      </c>
      <c r="Q899" s="108" t="n">
        <f aca="false">IF(SQRT($B$5)*$I899+SQRT(1-$B$5)*M899&lt;$C$11,1,0)</f>
        <v>0</v>
      </c>
      <c r="R899" s="110" t="n">
        <f aca="false">N899*$D$8+O899*$D$9+P899*$D$10+Q899*$D$11</f>
        <v>0</v>
      </c>
      <c r="S899" s="108" t="n">
        <f aca="false">SUM(N899:Q899)</f>
        <v>0</v>
      </c>
    </row>
    <row r="900" customFormat="false" ht="15" hidden="false" customHeight="false" outlineLevel="0" collapsed="false">
      <c r="H900" s="108" t="n">
        <v>892</v>
      </c>
      <c r="I900" s="109" t="n">
        <v>-0.5032</v>
      </c>
      <c r="J900" s="109" t="n">
        <v>0.717</v>
      </c>
      <c r="K900" s="109" t="n">
        <v>-1.4979</v>
      </c>
      <c r="L900" s="109" t="n">
        <v>-0.2208</v>
      </c>
      <c r="M900" s="109" t="n">
        <v>0.2252</v>
      </c>
      <c r="N900" s="108" t="n">
        <f aca="false">IF(SQRT($B$5)*$I900+SQRT(1-$B$5)*J900&lt;$C$8,1,0)</f>
        <v>0</v>
      </c>
      <c r="O900" s="108" t="n">
        <f aca="false">IF(SQRT($B$5)*$I900+SQRT(1-$B$5)*K900&lt;$C$9,1,0)</f>
        <v>0</v>
      </c>
      <c r="P900" s="108" t="n">
        <f aca="false">IF(SQRT($B$5)*$I900+SQRT(1-$B$5)*L900&lt;$C$10,1,0)</f>
        <v>0</v>
      </c>
      <c r="Q900" s="108" t="n">
        <f aca="false">IF(SQRT($B$5)*$I900+SQRT(1-$B$5)*M900&lt;$C$11,1,0)</f>
        <v>0</v>
      </c>
      <c r="R900" s="110" t="n">
        <f aca="false">N900*$D$8+O900*$D$9+P900*$D$10+Q900*$D$11</f>
        <v>0</v>
      </c>
      <c r="S900" s="108" t="n">
        <f aca="false">SUM(N900:Q900)</f>
        <v>0</v>
      </c>
    </row>
    <row r="901" customFormat="false" ht="15" hidden="false" customHeight="false" outlineLevel="0" collapsed="false">
      <c r="H901" s="108" t="n">
        <v>893</v>
      </c>
      <c r="I901" s="109" t="n">
        <v>0.549</v>
      </c>
      <c r="J901" s="109" t="n">
        <v>1.0638</v>
      </c>
      <c r="K901" s="109" t="n">
        <v>1.1702</v>
      </c>
      <c r="L901" s="109" t="n">
        <v>3.1514</v>
      </c>
      <c r="M901" s="109" t="n">
        <v>1.3228</v>
      </c>
      <c r="N901" s="108" t="n">
        <f aca="false">IF(SQRT($B$5)*$I901+SQRT(1-$B$5)*J901&lt;$C$8,1,0)</f>
        <v>0</v>
      </c>
      <c r="O901" s="108" t="n">
        <f aca="false">IF(SQRT($B$5)*$I901+SQRT(1-$B$5)*K901&lt;$C$9,1,0)</f>
        <v>0</v>
      </c>
      <c r="P901" s="108" t="n">
        <f aca="false">IF(SQRT($B$5)*$I901+SQRT(1-$B$5)*L901&lt;$C$10,1,0)</f>
        <v>0</v>
      </c>
      <c r="Q901" s="108" t="n">
        <f aca="false">IF(SQRT($B$5)*$I901+SQRT(1-$B$5)*M901&lt;$C$11,1,0)</f>
        <v>0</v>
      </c>
      <c r="R901" s="110" t="n">
        <f aca="false">N901*$D$8+O901*$D$9+P901*$D$10+Q901*$D$11</f>
        <v>0</v>
      </c>
      <c r="S901" s="108" t="n">
        <f aca="false">SUM(N901:Q901)</f>
        <v>0</v>
      </c>
    </row>
    <row r="902" customFormat="false" ht="15" hidden="false" customHeight="false" outlineLevel="0" collapsed="false">
      <c r="H902" s="108" t="n">
        <v>894</v>
      </c>
      <c r="I902" s="109" t="n">
        <v>-0.196</v>
      </c>
      <c r="J902" s="109" t="n">
        <v>1.881</v>
      </c>
      <c r="K902" s="109" t="n">
        <v>2.2421</v>
      </c>
      <c r="L902" s="109" t="n">
        <v>-0.2286</v>
      </c>
      <c r="M902" s="109" t="n">
        <v>0.8093</v>
      </c>
      <c r="N902" s="108" t="n">
        <f aca="false">IF(SQRT($B$5)*$I902+SQRT(1-$B$5)*J902&lt;$C$8,1,0)</f>
        <v>0</v>
      </c>
      <c r="O902" s="108" t="n">
        <f aca="false">IF(SQRT($B$5)*$I902+SQRT(1-$B$5)*K902&lt;$C$9,1,0)</f>
        <v>0</v>
      </c>
      <c r="P902" s="108" t="n">
        <f aca="false">IF(SQRT($B$5)*$I902+SQRT(1-$B$5)*L902&lt;$C$10,1,0)</f>
        <v>0</v>
      </c>
      <c r="Q902" s="108" t="n">
        <f aca="false">IF(SQRT($B$5)*$I902+SQRT(1-$B$5)*M902&lt;$C$11,1,0)</f>
        <v>0</v>
      </c>
      <c r="R902" s="110" t="n">
        <f aca="false">N902*$D$8+O902*$D$9+P902*$D$10+Q902*$D$11</f>
        <v>0</v>
      </c>
      <c r="S902" s="108" t="n">
        <f aca="false">SUM(N902:Q902)</f>
        <v>0</v>
      </c>
    </row>
    <row r="903" customFormat="false" ht="15" hidden="false" customHeight="false" outlineLevel="0" collapsed="false">
      <c r="H903" s="108" t="n">
        <v>895</v>
      </c>
      <c r="I903" s="109" t="n">
        <v>0.8974</v>
      </c>
      <c r="J903" s="109" t="n">
        <v>-0.7104</v>
      </c>
      <c r="K903" s="109" t="n">
        <v>0.4524</v>
      </c>
      <c r="L903" s="109" t="n">
        <v>-1.1225</v>
      </c>
      <c r="M903" s="109" t="n">
        <v>-1.4813</v>
      </c>
      <c r="N903" s="108" t="n">
        <f aca="false">IF(SQRT($B$5)*$I903+SQRT(1-$B$5)*J903&lt;$C$8,1,0)</f>
        <v>0</v>
      </c>
      <c r="O903" s="108" t="n">
        <f aca="false">IF(SQRT($B$5)*$I903+SQRT(1-$B$5)*K903&lt;$C$9,1,0)</f>
        <v>0</v>
      </c>
      <c r="P903" s="108" t="n">
        <f aca="false">IF(SQRT($B$5)*$I903+SQRT(1-$B$5)*L903&lt;$C$10,1,0)</f>
        <v>0</v>
      </c>
      <c r="Q903" s="108" t="n">
        <f aca="false">IF(SQRT($B$5)*$I903+SQRT(1-$B$5)*M903&lt;$C$11,1,0)</f>
        <v>0</v>
      </c>
      <c r="R903" s="110" t="n">
        <f aca="false">N903*$D$8+O903*$D$9+P903*$D$10+Q903*$D$11</f>
        <v>0</v>
      </c>
      <c r="S903" s="108" t="n">
        <f aca="false">SUM(N903:Q903)</f>
        <v>0</v>
      </c>
    </row>
    <row r="904" customFormat="false" ht="15" hidden="false" customHeight="false" outlineLevel="0" collapsed="false">
      <c r="H904" s="108" t="n">
        <v>896</v>
      </c>
      <c r="I904" s="109" t="n">
        <v>1.2871</v>
      </c>
      <c r="J904" s="109" t="n">
        <v>1.1117</v>
      </c>
      <c r="K904" s="109" t="n">
        <v>2.0067</v>
      </c>
      <c r="L904" s="109" t="n">
        <v>-0.9172</v>
      </c>
      <c r="M904" s="109" t="n">
        <v>-0.3228</v>
      </c>
      <c r="N904" s="108" t="n">
        <f aca="false">IF(SQRT($B$5)*$I904+SQRT(1-$B$5)*J904&lt;$C$8,1,0)</f>
        <v>0</v>
      </c>
      <c r="O904" s="108" t="n">
        <f aca="false">IF(SQRT($B$5)*$I904+SQRT(1-$B$5)*K904&lt;$C$9,1,0)</f>
        <v>0</v>
      </c>
      <c r="P904" s="108" t="n">
        <f aca="false">IF(SQRT($B$5)*$I904+SQRT(1-$B$5)*L904&lt;$C$10,1,0)</f>
        <v>0</v>
      </c>
      <c r="Q904" s="108" t="n">
        <f aca="false">IF(SQRT($B$5)*$I904+SQRT(1-$B$5)*M904&lt;$C$11,1,0)</f>
        <v>0</v>
      </c>
      <c r="R904" s="110" t="n">
        <f aca="false">N904*$D$8+O904*$D$9+P904*$D$10+Q904*$D$11</f>
        <v>0</v>
      </c>
      <c r="S904" s="108" t="n">
        <f aca="false">SUM(N904:Q904)</f>
        <v>0</v>
      </c>
    </row>
    <row r="905" customFormat="false" ht="15" hidden="false" customHeight="false" outlineLevel="0" collapsed="false">
      <c r="H905" s="108" t="n">
        <v>897</v>
      </c>
      <c r="I905" s="109" t="n">
        <v>-0.7283</v>
      </c>
      <c r="J905" s="109" t="n">
        <v>-0.2253</v>
      </c>
      <c r="K905" s="109" t="n">
        <v>-1.3912</v>
      </c>
      <c r="L905" s="109" t="n">
        <v>-2.1001</v>
      </c>
      <c r="M905" s="109" t="n">
        <v>1.6789</v>
      </c>
      <c r="N905" s="108" t="n">
        <f aca="false">IF(SQRT($B$5)*$I905+SQRT(1-$B$5)*J905&lt;$C$8,1,0)</f>
        <v>0</v>
      </c>
      <c r="O905" s="108" t="n">
        <f aca="false">IF(SQRT($B$5)*$I905+SQRT(1-$B$5)*K905&lt;$C$9,1,0)</f>
        <v>0</v>
      </c>
      <c r="P905" s="108" t="n">
        <f aca="false">IF(SQRT($B$5)*$I905+SQRT(1-$B$5)*L905&lt;$C$10,1,0)</f>
        <v>1</v>
      </c>
      <c r="Q905" s="108" t="n">
        <f aca="false">IF(SQRT($B$5)*$I905+SQRT(1-$B$5)*M905&lt;$C$11,1,0)</f>
        <v>0</v>
      </c>
      <c r="R905" s="110" t="n">
        <f aca="false">N905*$D$8+O905*$D$9+P905*$D$10+Q905*$D$11</f>
        <v>14</v>
      </c>
      <c r="S905" s="108" t="n">
        <f aca="false">SUM(N905:Q905)</f>
        <v>1</v>
      </c>
    </row>
    <row r="906" customFormat="false" ht="15" hidden="false" customHeight="false" outlineLevel="0" collapsed="false">
      <c r="H906" s="108" t="n">
        <v>898</v>
      </c>
      <c r="I906" s="109" t="n">
        <v>0.1836</v>
      </c>
      <c r="J906" s="109" t="n">
        <v>-0.9777</v>
      </c>
      <c r="K906" s="109" t="n">
        <v>-0.1841</v>
      </c>
      <c r="L906" s="109" t="n">
        <v>0.9545</v>
      </c>
      <c r="M906" s="109" t="n">
        <v>-0.5206</v>
      </c>
      <c r="N906" s="108" t="n">
        <f aca="false">IF(SQRT($B$5)*$I906+SQRT(1-$B$5)*J906&lt;$C$8,1,0)</f>
        <v>0</v>
      </c>
      <c r="O906" s="108" t="n">
        <f aca="false">IF(SQRT($B$5)*$I906+SQRT(1-$B$5)*K906&lt;$C$9,1,0)</f>
        <v>0</v>
      </c>
      <c r="P906" s="108" t="n">
        <f aca="false">IF(SQRT($B$5)*$I906+SQRT(1-$B$5)*L906&lt;$C$10,1,0)</f>
        <v>0</v>
      </c>
      <c r="Q906" s="108" t="n">
        <f aca="false">IF(SQRT($B$5)*$I906+SQRT(1-$B$5)*M906&lt;$C$11,1,0)</f>
        <v>0</v>
      </c>
      <c r="R906" s="110" t="n">
        <f aca="false">N906*$D$8+O906*$D$9+P906*$D$10+Q906*$D$11</f>
        <v>0</v>
      </c>
      <c r="S906" s="108" t="n">
        <f aca="false">SUM(N906:Q906)</f>
        <v>0</v>
      </c>
    </row>
    <row r="907" customFormat="false" ht="15" hidden="false" customHeight="false" outlineLevel="0" collapsed="false">
      <c r="H907" s="108" t="n">
        <v>899</v>
      </c>
      <c r="I907" s="109" t="n">
        <v>0.4315</v>
      </c>
      <c r="J907" s="109" t="n">
        <v>0.4027</v>
      </c>
      <c r="K907" s="109" t="n">
        <v>0.6801</v>
      </c>
      <c r="L907" s="109" t="n">
        <v>0.7604</v>
      </c>
      <c r="M907" s="109" t="n">
        <v>-1.0027</v>
      </c>
      <c r="N907" s="108" t="n">
        <f aca="false">IF(SQRT($B$5)*$I907+SQRT(1-$B$5)*J907&lt;$C$8,1,0)</f>
        <v>0</v>
      </c>
      <c r="O907" s="108" t="n">
        <f aca="false">IF(SQRT($B$5)*$I907+SQRT(1-$B$5)*K907&lt;$C$9,1,0)</f>
        <v>0</v>
      </c>
      <c r="P907" s="108" t="n">
        <f aca="false">IF(SQRT($B$5)*$I907+SQRT(1-$B$5)*L907&lt;$C$10,1,0)</f>
        <v>0</v>
      </c>
      <c r="Q907" s="108" t="n">
        <f aca="false">IF(SQRT($B$5)*$I907+SQRT(1-$B$5)*M907&lt;$C$11,1,0)</f>
        <v>0</v>
      </c>
      <c r="R907" s="110" t="n">
        <f aca="false">N907*$D$8+O907*$D$9+P907*$D$10+Q907*$D$11</f>
        <v>0</v>
      </c>
      <c r="S907" s="108" t="n">
        <f aca="false">SUM(N907:Q907)</f>
        <v>0</v>
      </c>
    </row>
    <row r="908" customFormat="false" ht="15" hidden="false" customHeight="false" outlineLevel="0" collapsed="false">
      <c r="H908" s="108" t="n">
        <v>900</v>
      </c>
      <c r="I908" s="109" t="n">
        <v>-0.0892</v>
      </c>
      <c r="J908" s="109" t="n">
        <v>0.2757</v>
      </c>
      <c r="K908" s="109" t="n">
        <v>0.2609</v>
      </c>
      <c r="L908" s="109" t="n">
        <v>-0.4276</v>
      </c>
      <c r="M908" s="109" t="n">
        <v>-1.8105</v>
      </c>
      <c r="N908" s="108" t="n">
        <f aca="false">IF(SQRT($B$5)*$I908+SQRT(1-$B$5)*J908&lt;$C$8,1,0)</f>
        <v>0</v>
      </c>
      <c r="O908" s="108" t="n">
        <f aca="false">IF(SQRT($B$5)*$I908+SQRT(1-$B$5)*K908&lt;$C$9,1,0)</f>
        <v>0</v>
      </c>
      <c r="P908" s="108" t="n">
        <f aca="false">IF(SQRT($B$5)*$I908+SQRT(1-$B$5)*L908&lt;$C$10,1,0)</f>
        <v>0</v>
      </c>
      <c r="Q908" s="108" t="n">
        <f aca="false">IF(SQRT($B$5)*$I908+SQRT(1-$B$5)*M908&lt;$C$11,1,0)</f>
        <v>0</v>
      </c>
      <c r="R908" s="110" t="n">
        <f aca="false">N908*$D$8+O908*$D$9+P908*$D$10+Q908*$D$11</f>
        <v>0</v>
      </c>
      <c r="S908" s="108" t="n">
        <f aca="false">SUM(N908:Q908)</f>
        <v>0</v>
      </c>
    </row>
    <row r="909" customFormat="false" ht="15" hidden="false" customHeight="false" outlineLevel="0" collapsed="false">
      <c r="H909" s="108" t="n">
        <v>901</v>
      </c>
      <c r="I909" s="109" t="n">
        <v>0.1366</v>
      </c>
      <c r="J909" s="109" t="n">
        <v>-0.429</v>
      </c>
      <c r="K909" s="109" t="n">
        <v>0.0803</v>
      </c>
      <c r="L909" s="109" t="n">
        <v>-0.0058</v>
      </c>
      <c r="M909" s="109" t="n">
        <v>-0.1649</v>
      </c>
      <c r="N909" s="108" t="n">
        <f aca="false">IF(SQRT($B$5)*$I909+SQRT(1-$B$5)*J909&lt;$C$8,1,0)</f>
        <v>0</v>
      </c>
      <c r="O909" s="108" t="n">
        <f aca="false">IF(SQRT($B$5)*$I909+SQRT(1-$B$5)*K909&lt;$C$9,1,0)</f>
        <v>0</v>
      </c>
      <c r="P909" s="108" t="n">
        <f aca="false">IF(SQRT($B$5)*$I909+SQRT(1-$B$5)*L909&lt;$C$10,1,0)</f>
        <v>0</v>
      </c>
      <c r="Q909" s="108" t="n">
        <f aca="false">IF(SQRT($B$5)*$I909+SQRT(1-$B$5)*M909&lt;$C$11,1,0)</f>
        <v>0</v>
      </c>
      <c r="R909" s="110" t="n">
        <f aca="false">N909*$D$8+O909*$D$9+P909*$D$10+Q909*$D$11</f>
        <v>0</v>
      </c>
      <c r="S909" s="108" t="n">
        <f aca="false">SUM(N909:Q909)</f>
        <v>0</v>
      </c>
    </row>
    <row r="910" customFormat="false" ht="15" hidden="false" customHeight="false" outlineLevel="0" collapsed="false">
      <c r="H910" s="108" t="n">
        <v>902</v>
      </c>
      <c r="I910" s="109" t="n">
        <v>-0.8889</v>
      </c>
      <c r="J910" s="109" t="n">
        <v>-0.7981</v>
      </c>
      <c r="K910" s="109" t="n">
        <v>-0.8356</v>
      </c>
      <c r="L910" s="109" t="n">
        <v>0.5236</v>
      </c>
      <c r="M910" s="109" t="n">
        <v>-0.5101</v>
      </c>
      <c r="N910" s="108" t="n">
        <f aca="false">IF(SQRT($B$5)*$I910+SQRT(1-$B$5)*J910&lt;$C$8,1,0)</f>
        <v>0</v>
      </c>
      <c r="O910" s="108" t="n">
        <f aca="false">IF(SQRT($B$5)*$I910+SQRT(1-$B$5)*K910&lt;$C$9,1,0)</f>
        <v>0</v>
      </c>
      <c r="P910" s="108" t="n">
        <f aca="false">IF(SQRT($B$5)*$I910+SQRT(1-$B$5)*L910&lt;$C$10,1,0)</f>
        <v>0</v>
      </c>
      <c r="Q910" s="108" t="n">
        <f aca="false">IF(SQRT($B$5)*$I910+SQRT(1-$B$5)*M910&lt;$C$11,1,0)</f>
        <v>0</v>
      </c>
      <c r="R910" s="110" t="n">
        <f aca="false">N910*$D$8+O910*$D$9+P910*$D$10+Q910*$D$11</f>
        <v>0</v>
      </c>
      <c r="S910" s="108" t="n">
        <f aca="false">SUM(N910:Q910)</f>
        <v>0</v>
      </c>
    </row>
    <row r="911" customFormat="false" ht="15" hidden="false" customHeight="false" outlineLevel="0" collapsed="false">
      <c r="H911" s="108" t="n">
        <v>903</v>
      </c>
      <c r="I911" s="109" t="n">
        <v>-0.4175</v>
      </c>
      <c r="J911" s="109" t="n">
        <v>0.1825</v>
      </c>
      <c r="K911" s="109" t="n">
        <v>-0.0001</v>
      </c>
      <c r="L911" s="109" t="n">
        <v>-0.8179</v>
      </c>
      <c r="M911" s="109" t="n">
        <v>0.561</v>
      </c>
      <c r="N911" s="108" t="n">
        <f aca="false">IF(SQRT($B$5)*$I911+SQRT(1-$B$5)*J911&lt;$C$8,1,0)</f>
        <v>0</v>
      </c>
      <c r="O911" s="108" t="n">
        <f aca="false">IF(SQRT($B$5)*$I911+SQRT(1-$B$5)*K911&lt;$C$9,1,0)</f>
        <v>0</v>
      </c>
      <c r="P911" s="108" t="n">
        <f aca="false">IF(SQRT($B$5)*$I911+SQRT(1-$B$5)*L911&lt;$C$10,1,0)</f>
        <v>0</v>
      </c>
      <c r="Q911" s="108" t="n">
        <f aca="false">IF(SQRT($B$5)*$I911+SQRT(1-$B$5)*M911&lt;$C$11,1,0)</f>
        <v>0</v>
      </c>
      <c r="R911" s="110" t="n">
        <f aca="false">N911*$D$8+O911*$D$9+P911*$D$10+Q911*$D$11</f>
        <v>0</v>
      </c>
      <c r="S911" s="108" t="n">
        <f aca="false">SUM(N911:Q911)</f>
        <v>0</v>
      </c>
    </row>
    <row r="912" customFormat="false" ht="15" hidden="false" customHeight="false" outlineLevel="0" collapsed="false">
      <c r="H912" s="108" t="n">
        <v>904</v>
      </c>
      <c r="I912" s="109" t="n">
        <v>-0.224</v>
      </c>
      <c r="J912" s="109" t="n">
        <v>0.4094</v>
      </c>
      <c r="K912" s="109" t="n">
        <v>-1.3417</v>
      </c>
      <c r="L912" s="109" t="n">
        <v>-1.1272</v>
      </c>
      <c r="M912" s="109" t="n">
        <v>2.1771</v>
      </c>
      <c r="N912" s="108" t="n">
        <f aca="false">IF(SQRT($B$5)*$I912+SQRT(1-$B$5)*J912&lt;$C$8,1,0)</f>
        <v>0</v>
      </c>
      <c r="O912" s="108" t="n">
        <f aca="false">IF(SQRT($B$5)*$I912+SQRT(1-$B$5)*K912&lt;$C$9,1,0)</f>
        <v>0</v>
      </c>
      <c r="P912" s="108" t="n">
        <f aca="false">IF(SQRT($B$5)*$I912+SQRT(1-$B$5)*L912&lt;$C$10,1,0)</f>
        <v>0</v>
      </c>
      <c r="Q912" s="108" t="n">
        <f aca="false">IF(SQRT($B$5)*$I912+SQRT(1-$B$5)*M912&lt;$C$11,1,0)</f>
        <v>0</v>
      </c>
      <c r="R912" s="110" t="n">
        <f aca="false">N912*$D$8+O912*$D$9+P912*$D$10+Q912*$D$11</f>
        <v>0</v>
      </c>
      <c r="S912" s="108" t="n">
        <f aca="false">SUM(N912:Q912)</f>
        <v>0</v>
      </c>
    </row>
    <row r="913" customFormat="false" ht="15" hidden="false" customHeight="false" outlineLevel="0" collapsed="false">
      <c r="H913" s="108" t="n">
        <v>905</v>
      </c>
      <c r="I913" s="109" t="n">
        <v>0.968</v>
      </c>
      <c r="J913" s="109" t="n">
        <v>-0.0558</v>
      </c>
      <c r="K913" s="109" t="n">
        <v>-0.3529</v>
      </c>
      <c r="L913" s="109" t="n">
        <v>2.0728</v>
      </c>
      <c r="M913" s="109" t="n">
        <v>-0.6737</v>
      </c>
      <c r="N913" s="108" t="n">
        <f aca="false">IF(SQRT($B$5)*$I913+SQRT(1-$B$5)*J913&lt;$C$8,1,0)</f>
        <v>0</v>
      </c>
      <c r="O913" s="108" t="n">
        <f aca="false">IF(SQRT($B$5)*$I913+SQRT(1-$B$5)*K913&lt;$C$9,1,0)</f>
        <v>0</v>
      </c>
      <c r="P913" s="108" t="n">
        <f aca="false">IF(SQRT($B$5)*$I913+SQRT(1-$B$5)*L913&lt;$C$10,1,0)</f>
        <v>0</v>
      </c>
      <c r="Q913" s="108" t="n">
        <f aca="false">IF(SQRT($B$5)*$I913+SQRT(1-$B$5)*M913&lt;$C$11,1,0)</f>
        <v>0</v>
      </c>
      <c r="R913" s="110" t="n">
        <f aca="false">N913*$D$8+O913*$D$9+P913*$D$10+Q913*$D$11</f>
        <v>0</v>
      </c>
      <c r="S913" s="108" t="n">
        <f aca="false">SUM(N913:Q913)</f>
        <v>0</v>
      </c>
    </row>
    <row r="914" customFormat="false" ht="15" hidden="false" customHeight="false" outlineLevel="0" collapsed="false">
      <c r="H914" s="108" t="n">
        <v>906</v>
      </c>
      <c r="I914" s="109" t="n">
        <v>0.6036</v>
      </c>
      <c r="J914" s="109" t="n">
        <v>0.0144</v>
      </c>
      <c r="K914" s="109" t="n">
        <v>-1.1884</v>
      </c>
      <c r="L914" s="109" t="n">
        <v>1.793</v>
      </c>
      <c r="M914" s="109" t="n">
        <v>-0.2674</v>
      </c>
      <c r="N914" s="108" t="n">
        <f aca="false">IF(SQRT($B$5)*$I914+SQRT(1-$B$5)*J914&lt;$C$8,1,0)</f>
        <v>0</v>
      </c>
      <c r="O914" s="108" t="n">
        <f aca="false">IF(SQRT($B$5)*$I914+SQRT(1-$B$5)*K914&lt;$C$9,1,0)</f>
        <v>0</v>
      </c>
      <c r="P914" s="108" t="n">
        <f aca="false">IF(SQRT($B$5)*$I914+SQRT(1-$B$5)*L914&lt;$C$10,1,0)</f>
        <v>0</v>
      </c>
      <c r="Q914" s="108" t="n">
        <f aca="false">IF(SQRT($B$5)*$I914+SQRT(1-$B$5)*M914&lt;$C$11,1,0)</f>
        <v>0</v>
      </c>
      <c r="R914" s="110" t="n">
        <f aca="false">N914*$D$8+O914*$D$9+P914*$D$10+Q914*$D$11</f>
        <v>0</v>
      </c>
      <c r="S914" s="108" t="n">
        <f aca="false">SUM(N914:Q914)</f>
        <v>0</v>
      </c>
    </row>
    <row r="915" customFormat="false" ht="15" hidden="false" customHeight="false" outlineLevel="0" collapsed="false">
      <c r="H915" s="108" t="n">
        <v>907</v>
      </c>
      <c r="I915" s="109" t="n">
        <v>0.5883</v>
      </c>
      <c r="J915" s="109" t="n">
        <v>-0.3668</v>
      </c>
      <c r="K915" s="109" t="n">
        <v>0.7521</v>
      </c>
      <c r="L915" s="109" t="n">
        <v>1.0209</v>
      </c>
      <c r="M915" s="109" t="n">
        <v>-1.2418</v>
      </c>
      <c r="N915" s="108" t="n">
        <f aca="false">IF(SQRT($B$5)*$I915+SQRT(1-$B$5)*J915&lt;$C$8,1,0)</f>
        <v>0</v>
      </c>
      <c r="O915" s="108" t="n">
        <f aca="false">IF(SQRT($B$5)*$I915+SQRT(1-$B$5)*K915&lt;$C$9,1,0)</f>
        <v>0</v>
      </c>
      <c r="P915" s="108" t="n">
        <f aca="false">IF(SQRT($B$5)*$I915+SQRT(1-$B$5)*L915&lt;$C$10,1,0)</f>
        <v>0</v>
      </c>
      <c r="Q915" s="108" t="n">
        <f aca="false">IF(SQRT($B$5)*$I915+SQRT(1-$B$5)*M915&lt;$C$11,1,0)</f>
        <v>0</v>
      </c>
      <c r="R915" s="110" t="n">
        <f aca="false">N915*$D$8+O915*$D$9+P915*$D$10+Q915*$D$11</f>
        <v>0</v>
      </c>
      <c r="S915" s="108" t="n">
        <f aca="false">SUM(N915:Q915)</f>
        <v>0</v>
      </c>
    </row>
    <row r="916" customFormat="false" ht="15" hidden="false" customHeight="false" outlineLevel="0" collapsed="false">
      <c r="H916" s="108" t="n">
        <v>908</v>
      </c>
      <c r="I916" s="109" t="n">
        <v>-0.5548</v>
      </c>
      <c r="J916" s="109" t="n">
        <v>2.1836</v>
      </c>
      <c r="K916" s="109" t="n">
        <v>0.3367</v>
      </c>
      <c r="L916" s="109" t="n">
        <v>-0.9922</v>
      </c>
      <c r="M916" s="109" t="n">
        <v>1.4222</v>
      </c>
      <c r="N916" s="108" t="n">
        <f aca="false">IF(SQRT($B$5)*$I916+SQRT(1-$B$5)*J916&lt;$C$8,1,0)</f>
        <v>0</v>
      </c>
      <c r="O916" s="108" t="n">
        <f aca="false">IF(SQRT($B$5)*$I916+SQRT(1-$B$5)*K916&lt;$C$9,1,0)</f>
        <v>0</v>
      </c>
      <c r="P916" s="108" t="n">
        <f aca="false">IF(SQRT($B$5)*$I916+SQRT(1-$B$5)*L916&lt;$C$10,1,0)</f>
        <v>0</v>
      </c>
      <c r="Q916" s="108" t="n">
        <f aca="false">IF(SQRT($B$5)*$I916+SQRT(1-$B$5)*M916&lt;$C$11,1,0)</f>
        <v>0</v>
      </c>
      <c r="R916" s="110" t="n">
        <f aca="false">N916*$D$8+O916*$D$9+P916*$D$10+Q916*$D$11</f>
        <v>0</v>
      </c>
      <c r="S916" s="108" t="n">
        <f aca="false">SUM(N916:Q916)</f>
        <v>0</v>
      </c>
    </row>
    <row r="917" customFormat="false" ht="15" hidden="false" customHeight="false" outlineLevel="0" collapsed="false">
      <c r="H917" s="108" t="n">
        <v>909</v>
      </c>
      <c r="I917" s="109" t="n">
        <v>0.7536</v>
      </c>
      <c r="J917" s="109" t="n">
        <v>0.7714</v>
      </c>
      <c r="K917" s="109" t="n">
        <v>-0.874</v>
      </c>
      <c r="L917" s="109" t="n">
        <v>0.8277</v>
      </c>
      <c r="M917" s="109" t="n">
        <v>0.211</v>
      </c>
      <c r="N917" s="108" t="n">
        <f aca="false">IF(SQRT($B$5)*$I917+SQRT(1-$B$5)*J917&lt;$C$8,1,0)</f>
        <v>0</v>
      </c>
      <c r="O917" s="108" t="n">
        <f aca="false">IF(SQRT($B$5)*$I917+SQRT(1-$B$5)*K917&lt;$C$9,1,0)</f>
        <v>0</v>
      </c>
      <c r="P917" s="108" t="n">
        <f aca="false">IF(SQRT($B$5)*$I917+SQRT(1-$B$5)*L917&lt;$C$10,1,0)</f>
        <v>0</v>
      </c>
      <c r="Q917" s="108" t="n">
        <f aca="false">IF(SQRT($B$5)*$I917+SQRT(1-$B$5)*M917&lt;$C$11,1,0)</f>
        <v>0</v>
      </c>
      <c r="R917" s="110" t="n">
        <f aca="false">N917*$D$8+O917*$D$9+P917*$D$10+Q917*$D$11</f>
        <v>0</v>
      </c>
      <c r="S917" s="108" t="n">
        <f aca="false">SUM(N917:Q917)</f>
        <v>0</v>
      </c>
    </row>
    <row r="918" customFormat="false" ht="15" hidden="false" customHeight="false" outlineLevel="0" collapsed="false">
      <c r="H918" s="108" t="n">
        <v>910</v>
      </c>
      <c r="I918" s="109" t="n">
        <v>0.8236</v>
      </c>
      <c r="J918" s="109" t="n">
        <v>0.5511</v>
      </c>
      <c r="K918" s="109" t="n">
        <v>0.0261</v>
      </c>
      <c r="L918" s="109" t="n">
        <v>-0.2294</v>
      </c>
      <c r="M918" s="109" t="n">
        <v>0.6896</v>
      </c>
      <c r="N918" s="108" t="n">
        <f aca="false">IF(SQRT($B$5)*$I918+SQRT(1-$B$5)*J918&lt;$C$8,1,0)</f>
        <v>0</v>
      </c>
      <c r="O918" s="108" t="n">
        <f aca="false">IF(SQRT($B$5)*$I918+SQRT(1-$B$5)*K918&lt;$C$9,1,0)</f>
        <v>0</v>
      </c>
      <c r="P918" s="108" t="n">
        <f aca="false">IF(SQRT($B$5)*$I918+SQRT(1-$B$5)*L918&lt;$C$10,1,0)</f>
        <v>0</v>
      </c>
      <c r="Q918" s="108" t="n">
        <f aca="false">IF(SQRT($B$5)*$I918+SQRT(1-$B$5)*M918&lt;$C$11,1,0)</f>
        <v>0</v>
      </c>
      <c r="R918" s="110" t="n">
        <f aca="false">N918*$D$8+O918*$D$9+P918*$D$10+Q918*$D$11</f>
        <v>0</v>
      </c>
      <c r="S918" s="108" t="n">
        <f aca="false">SUM(N918:Q918)</f>
        <v>0</v>
      </c>
    </row>
    <row r="919" customFormat="false" ht="15" hidden="false" customHeight="false" outlineLevel="0" collapsed="false">
      <c r="H919" s="108" t="n">
        <v>911</v>
      </c>
      <c r="I919" s="109" t="n">
        <v>1.2314</v>
      </c>
      <c r="J919" s="109" t="n">
        <v>-0.5829</v>
      </c>
      <c r="K919" s="109" t="n">
        <v>0.0901</v>
      </c>
      <c r="L919" s="109" t="n">
        <v>2.15</v>
      </c>
      <c r="M919" s="109" t="n">
        <v>0.0648</v>
      </c>
      <c r="N919" s="108" t="n">
        <f aca="false">IF(SQRT($B$5)*$I919+SQRT(1-$B$5)*J919&lt;$C$8,1,0)</f>
        <v>0</v>
      </c>
      <c r="O919" s="108" t="n">
        <f aca="false">IF(SQRT($B$5)*$I919+SQRT(1-$B$5)*K919&lt;$C$9,1,0)</f>
        <v>0</v>
      </c>
      <c r="P919" s="108" t="n">
        <f aca="false">IF(SQRT($B$5)*$I919+SQRT(1-$B$5)*L919&lt;$C$10,1,0)</f>
        <v>0</v>
      </c>
      <c r="Q919" s="108" t="n">
        <f aca="false">IF(SQRT($B$5)*$I919+SQRT(1-$B$5)*M919&lt;$C$11,1,0)</f>
        <v>0</v>
      </c>
      <c r="R919" s="110" t="n">
        <f aca="false">N919*$D$8+O919*$D$9+P919*$D$10+Q919*$D$11</f>
        <v>0</v>
      </c>
      <c r="S919" s="108" t="n">
        <f aca="false">SUM(N919:Q919)</f>
        <v>0</v>
      </c>
    </row>
    <row r="920" customFormat="false" ht="15" hidden="false" customHeight="false" outlineLevel="0" collapsed="false">
      <c r="H920" s="108" t="n">
        <v>912</v>
      </c>
      <c r="I920" s="109" t="n">
        <v>1.2428</v>
      </c>
      <c r="J920" s="109" t="n">
        <v>1.6395</v>
      </c>
      <c r="K920" s="109" t="n">
        <v>-0.3453</v>
      </c>
      <c r="L920" s="109" t="n">
        <v>-0.7972</v>
      </c>
      <c r="M920" s="109" t="n">
        <v>-0.6974</v>
      </c>
      <c r="N920" s="108" t="n">
        <f aca="false">IF(SQRT($B$5)*$I920+SQRT(1-$B$5)*J920&lt;$C$8,1,0)</f>
        <v>0</v>
      </c>
      <c r="O920" s="108" t="n">
        <f aca="false">IF(SQRT($B$5)*$I920+SQRT(1-$B$5)*K920&lt;$C$9,1,0)</f>
        <v>0</v>
      </c>
      <c r="P920" s="108" t="n">
        <f aca="false">IF(SQRT($B$5)*$I920+SQRT(1-$B$5)*L920&lt;$C$10,1,0)</f>
        <v>0</v>
      </c>
      <c r="Q920" s="108" t="n">
        <f aca="false">IF(SQRT($B$5)*$I920+SQRT(1-$B$5)*M920&lt;$C$11,1,0)</f>
        <v>0</v>
      </c>
      <c r="R920" s="110" t="n">
        <f aca="false">N920*$D$8+O920*$D$9+P920*$D$10+Q920*$D$11</f>
        <v>0</v>
      </c>
      <c r="S920" s="108" t="n">
        <f aca="false">SUM(N920:Q920)</f>
        <v>0</v>
      </c>
    </row>
    <row r="921" customFormat="false" ht="15" hidden="false" customHeight="false" outlineLevel="0" collapsed="false">
      <c r="H921" s="108" t="n">
        <v>913</v>
      </c>
      <c r="I921" s="109" t="n">
        <v>0.0889</v>
      </c>
      <c r="J921" s="109" t="n">
        <v>0.6712</v>
      </c>
      <c r="K921" s="109" t="n">
        <v>0.5915</v>
      </c>
      <c r="L921" s="109" t="n">
        <v>0.647</v>
      </c>
      <c r="M921" s="109" t="n">
        <v>-2.5788</v>
      </c>
      <c r="N921" s="108" t="n">
        <f aca="false">IF(SQRT($B$5)*$I921+SQRT(1-$B$5)*J921&lt;$C$8,1,0)</f>
        <v>0</v>
      </c>
      <c r="O921" s="108" t="n">
        <f aca="false">IF(SQRT($B$5)*$I921+SQRT(1-$B$5)*K921&lt;$C$9,1,0)</f>
        <v>0</v>
      </c>
      <c r="P921" s="108" t="n">
        <f aca="false">IF(SQRT($B$5)*$I921+SQRT(1-$B$5)*L921&lt;$C$10,1,0)</f>
        <v>0</v>
      </c>
      <c r="Q921" s="108" t="n">
        <f aca="false">IF(SQRT($B$5)*$I921+SQRT(1-$B$5)*M921&lt;$C$11,1,0)</f>
        <v>1</v>
      </c>
      <c r="R921" s="110" t="n">
        <f aca="false">N921*$D$8+O921*$D$9+P921*$D$10+Q921*$D$11</f>
        <v>17.5</v>
      </c>
      <c r="S921" s="108" t="n">
        <f aca="false">SUM(N921:Q921)</f>
        <v>1</v>
      </c>
    </row>
    <row r="922" customFormat="false" ht="15" hidden="false" customHeight="false" outlineLevel="0" collapsed="false">
      <c r="H922" s="108" t="n">
        <v>914</v>
      </c>
      <c r="I922" s="109" t="n">
        <v>-1</v>
      </c>
      <c r="J922" s="109" t="n">
        <v>1.5473</v>
      </c>
      <c r="K922" s="109" t="n">
        <v>-1.0348</v>
      </c>
      <c r="L922" s="109" t="n">
        <v>-1.0117</v>
      </c>
      <c r="M922" s="109" t="n">
        <v>0.1234</v>
      </c>
      <c r="N922" s="108" t="n">
        <f aca="false">IF(SQRT($B$5)*$I922+SQRT(1-$B$5)*J922&lt;$C$8,1,0)</f>
        <v>0</v>
      </c>
      <c r="O922" s="108" t="n">
        <f aca="false">IF(SQRT($B$5)*$I922+SQRT(1-$B$5)*K922&lt;$C$9,1,0)</f>
        <v>0</v>
      </c>
      <c r="P922" s="108" t="n">
        <f aca="false">IF(SQRT($B$5)*$I922+SQRT(1-$B$5)*L922&lt;$C$10,1,0)</f>
        <v>0</v>
      </c>
      <c r="Q922" s="108" t="n">
        <f aca="false">IF(SQRT($B$5)*$I922+SQRT(1-$B$5)*M922&lt;$C$11,1,0)</f>
        <v>0</v>
      </c>
      <c r="R922" s="110" t="n">
        <f aca="false">N922*$D$8+O922*$D$9+P922*$D$10+Q922*$D$11</f>
        <v>0</v>
      </c>
      <c r="S922" s="108" t="n">
        <f aca="false">SUM(N922:Q922)</f>
        <v>0</v>
      </c>
    </row>
    <row r="923" customFormat="false" ht="15" hidden="false" customHeight="false" outlineLevel="0" collapsed="false">
      <c r="H923" s="108" t="n">
        <v>915</v>
      </c>
      <c r="I923" s="109" t="n">
        <v>1.0074</v>
      </c>
      <c r="J923" s="109" t="n">
        <v>1.2082</v>
      </c>
      <c r="K923" s="109" t="n">
        <v>-2.1335</v>
      </c>
      <c r="L923" s="109" t="n">
        <v>-1.2137</v>
      </c>
      <c r="M923" s="109" t="n">
        <v>-0.8537</v>
      </c>
      <c r="N923" s="108" t="n">
        <f aca="false">IF(SQRT($B$5)*$I923+SQRT(1-$B$5)*J923&lt;$C$8,1,0)</f>
        <v>0</v>
      </c>
      <c r="O923" s="108" t="n">
        <f aca="false">IF(SQRT($B$5)*$I923+SQRT(1-$B$5)*K923&lt;$C$9,1,0)</f>
        <v>0</v>
      </c>
      <c r="P923" s="108" t="n">
        <f aca="false">IF(SQRT($B$5)*$I923+SQRT(1-$B$5)*L923&lt;$C$10,1,0)</f>
        <v>0</v>
      </c>
      <c r="Q923" s="108" t="n">
        <f aca="false">IF(SQRT($B$5)*$I923+SQRT(1-$B$5)*M923&lt;$C$11,1,0)</f>
        <v>0</v>
      </c>
      <c r="R923" s="110" t="n">
        <f aca="false">N923*$D$8+O923*$D$9+P923*$D$10+Q923*$D$11</f>
        <v>0</v>
      </c>
      <c r="S923" s="108" t="n">
        <f aca="false">SUM(N923:Q923)</f>
        <v>0</v>
      </c>
    </row>
    <row r="924" customFormat="false" ht="15" hidden="false" customHeight="false" outlineLevel="0" collapsed="false">
      <c r="H924" s="108" t="n">
        <v>916</v>
      </c>
      <c r="I924" s="109" t="n">
        <v>0.0814</v>
      </c>
      <c r="J924" s="109" t="n">
        <v>0.0157</v>
      </c>
      <c r="K924" s="109" t="n">
        <v>-0.8415</v>
      </c>
      <c r="L924" s="109" t="n">
        <v>0.571</v>
      </c>
      <c r="M924" s="109" t="n">
        <v>1.6868</v>
      </c>
      <c r="N924" s="108" t="n">
        <f aca="false">IF(SQRT($B$5)*$I924+SQRT(1-$B$5)*J924&lt;$C$8,1,0)</f>
        <v>0</v>
      </c>
      <c r="O924" s="108" t="n">
        <f aca="false">IF(SQRT($B$5)*$I924+SQRT(1-$B$5)*K924&lt;$C$9,1,0)</f>
        <v>0</v>
      </c>
      <c r="P924" s="108" t="n">
        <f aca="false">IF(SQRT($B$5)*$I924+SQRT(1-$B$5)*L924&lt;$C$10,1,0)</f>
        <v>0</v>
      </c>
      <c r="Q924" s="108" t="n">
        <f aca="false">IF(SQRT($B$5)*$I924+SQRT(1-$B$5)*M924&lt;$C$11,1,0)</f>
        <v>0</v>
      </c>
      <c r="R924" s="110" t="n">
        <f aca="false">N924*$D$8+O924*$D$9+P924*$D$10+Q924*$D$11</f>
        <v>0</v>
      </c>
      <c r="S924" s="108" t="n">
        <f aca="false">SUM(N924:Q924)</f>
        <v>0</v>
      </c>
    </row>
    <row r="925" customFormat="false" ht="15" hidden="false" customHeight="false" outlineLevel="0" collapsed="false">
      <c r="H925" s="108" t="n">
        <v>917</v>
      </c>
      <c r="I925" s="109" t="n">
        <v>0.6782</v>
      </c>
      <c r="J925" s="109" t="n">
        <v>1.6377</v>
      </c>
      <c r="K925" s="109" t="n">
        <v>0.355</v>
      </c>
      <c r="L925" s="109" t="n">
        <v>-0.3219</v>
      </c>
      <c r="M925" s="109" t="n">
        <v>-0.3333</v>
      </c>
      <c r="N925" s="108" t="n">
        <f aca="false">IF(SQRT($B$5)*$I925+SQRT(1-$B$5)*J925&lt;$C$8,1,0)</f>
        <v>0</v>
      </c>
      <c r="O925" s="108" t="n">
        <f aca="false">IF(SQRT($B$5)*$I925+SQRT(1-$B$5)*K925&lt;$C$9,1,0)</f>
        <v>0</v>
      </c>
      <c r="P925" s="108" t="n">
        <f aca="false">IF(SQRT($B$5)*$I925+SQRT(1-$B$5)*L925&lt;$C$10,1,0)</f>
        <v>0</v>
      </c>
      <c r="Q925" s="108" t="n">
        <f aca="false">IF(SQRT($B$5)*$I925+SQRT(1-$B$5)*M925&lt;$C$11,1,0)</f>
        <v>0</v>
      </c>
      <c r="R925" s="110" t="n">
        <f aca="false">N925*$D$8+O925*$D$9+P925*$D$10+Q925*$D$11</f>
        <v>0</v>
      </c>
      <c r="S925" s="108" t="n">
        <f aca="false">SUM(N925:Q925)</f>
        <v>0</v>
      </c>
    </row>
    <row r="926" customFormat="false" ht="15" hidden="false" customHeight="false" outlineLevel="0" collapsed="false">
      <c r="H926" s="108" t="n">
        <v>918</v>
      </c>
      <c r="I926" s="109" t="n">
        <v>2.3121</v>
      </c>
      <c r="J926" s="109" t="n">
        <v>-0.6589</v>
      </c>
      <c r="K926" s="109" t="n">
        <v>-0.8319</v>
      </c>
      <c r="L926" s="109" t="n">
        <v>0.7482</v>
      </c>
      <c r="M926" s="109" t="n">
        <v>-0.0806</v>
      </c>
      <c r="N926" s="108" t="n">
        <f aca="false">IF(SQRT($B$5)*$I926+SQRT(1-$B$5)*J926&lt;$C$8,1,0)</f>
        <v>0</v>
      </c>
      <c r="O926" s="108" t="n">
        <f aca="false">IF(SQRT($B$5)*$I926+SQRT(1-$B$5)*K926&lt;$C$9,1,0)</f>
        <v>0</v>
      </c>
      <c r="P926" s="108" t="n">
        <f aca="false">IF(SQRT($B$5)*$I926+SQRT(1-$B$5)*L926&lt;$C$10,1,0)</f>
        <v>0</v>
      </c>
      <c r="Q926" s="108" t="n">
        <f aca="false">IF(SQRT($B$5)*$I926+SQRT(1-$B$5)*M926&lt;$C$11,1,0)</f>
        <v>0</v>
      </c>
      <c r="R926" s="110" t="n">
        <f aca="false">N926*$D$8+O926*$D$9+P926*$D$10+Q926*$D$11</f>
        <v>0</v>
      </c>
      <c r="S926" s="108" t="n">
        <f aca="false">SUM(N926:Q926)</f>
        <v>0</v>
      </c>
    </row>
    <row r="927" customFormat="false" ht="15" hidden="false" customHeight="false" outlineLevel="0" collapsed="false">
      <c r="H927" s="108" t="n">
        <v>919</v>
      </c>
      <c r="I927" s="109" t="n">
        <v>-0.5492</v>
      </c>
      <c r="J927" s="109" t="n">
        <v>0.9934</v>
      </c>
      <c r="K927" s="109" t="n">
        <v>0.014</v>
      </c>
      <c r="L927" s="109" t="n">
        <v>-1.7489</v>
      </c>
      <c r="M927" s="109" t="n">
        <v>-0.4117</v>
      </c>
      <c r="N927" s="108" t="n">
        <f aca="false">IF(SQRT($B$5)*$I927+SQRT(1-$B$5)*J927&lt;$C$8,1,0)</f>
        <v>0</v>
      </c>
      <c r="O927" s="108" t="n">
        <f aca="false">IF(SQRT($B$5)*$I927+SQRT(1-$B$5)*K927&lt;$C$9,1,0)</f>
        <v>0</v>
      </c>
      <c r="P927" s="108" t="n">
        <f aca="false">IF(SQRT($B$5)*$I927+SQRT(1-$B$5)*L927&lt;$C$10,1,0)</f>
        <v>1</v>
      </c>
      <c r="Q927" s="108" t="n">
        <f aca="false">IF(SQRT($B$5)*$I927+SQRT(1-$B$5)*M927&lt;$C$11,1,0)</f>
        <v>0</v>
      </c>
      <c r="R927" s="110" t="n">
        <f aca="false">N927*$D$8+O927*$D$9+P927*$D$10+Q927*$D$11</f>
        <v>14</v>
      </c>
      <c r="S927" s="108" t="n">
        <f aca="false">SUM(N927:Q927)</f>
        <v>1</v>
      </c>
    </row>
    <row r="928" customFormat="false" ht="15" hidden="false" customHeight="false" outlineLevel="0" collapsed="false">
      <c r="H928" s="108" t="n">
        <v>920</v>
      </c>
      <c r="I928" s="109" t="n">
        <v>0.9804</v>
      </c>
      <c r="J928" s="109" t="n">
        <v>1.2011</v>
      </c>
      <c r="K928" s="109" t="n">
        <v>1.0941</v>
      </c>
      <c r="L928" s="109" t="n">
        <v>-0.1797</v>
      </c>
      <c r="M928" s="109" t="n">
        <v>-0.8655</v>
      </c>
      <c r="N928" s="108" t="n">
        <f aca="false">IF(SQRT($B$5)*$I928+SQRT(1-$B$5)*J928&lt;$C$8,1,0)</f>
        <v>0</v>
      </c>
      <c r="O928" s="108" t="n">
        <f aca="false">IF(SQRT($B$5)*$I928+SQRT(1-$B$5)*K928&lt;$C$9,1,0)</f>
        <v>0</v>
      </c>
      <c r="P928" s="108" t="n">
        <f aca="false">IF(SQRT($B$5)*$I928+SQRT(1-$B$5)*L928&lt;$C$10,1,0)</f>
        <v>0</v>
      </c>
      <c r="Q928" s="108" t="n">
        <f aca="false">IF(SQRT($B$5)*$I928+SQRT(1-$B$5)*M928&lt;$C$11,1,0)</f>
        <v>0</v>
      </c>
      <c r="R928" s="110" t="n">
        <f aca="false">N928*$D$8+O928*$D$9+P928*$D$10+Q928*$D$11</f>
        <v>0</v>
      </c>
      <c r="S928" s="108" t="n">
        <f aca="false">SUM(N928:Q928)</f>
        <v>0</v>
      </c>
    </row>
    <row r="929" customFormat="false" ht="15" hidden="false" customHeight="false" outlineLevel="0" collapsed="false">
      <c r="H929" s="108" t="n">
        <v>921</v>
      </c>
      <c r="I929" s="109" t="n">
        <v>-1.9322</v>
      </c>
      <c r="J929" s="109" t="n">
        <v>-0.1318</v>
      </c>
      <c r="K929" s="109" t="n">
        <v>0.5126</v>
      </c>
      <c r="L929" s="109" t="n">
        <v>-0.6624</v>
      </c>
      <c r="M929" s="109" t="n">
        <v>0.3252</v>
      </c>
      <c r="N929" s="108" t="n">
        <f aca="false">IF(SQRT($B$5)*$I929+SQRT(1-$B$5)*J929&lt;$C$8,1,0)</f>
        <v>0</v>
      </c>
      <c r="O929" s="108" t="n">
        <f aca="false">IF(SQRT($B$5)*$I929+SQRT(1-$B$5)*K929&lt;$C$9,1,0)</f>
        <v>0</v>
      </c>
      <c r="P929" s="108" t="n">
        <f aca="false">IF(SQRT($B$5)*$I929+SQRT(1-$B$5)*L929&lt;$C$10,1,0)</f>
        <v>0</v>
      </c>
      <c r="Q929" s="108" t="n">
        <f aca="false">IF(SQRT($B$5)*$I929+SQRT(1-$B$5)*M929&lt;$C$11,1,0)</f>
        <v>0</v>
      </c>
      <c r="R929" s="110" t="n">
        <f aca="false">N929*$D$8+O929*$D$9+P929*$D$10+Q929*$D$11</f>
        <v>0</v>
      </c>
      <c r="S929" s="108" t="n">
        <f aca="false">SUM(N929:Q929)</f>
        <v>0</v>
      </c>
    </row>
    <row r="930" customFormat="false" ht="15" hidden="false" customHeight="false" outlineLevel="0" collapsed="false">
      <c r="H930" s="108" t="n">
        <v>922</v>
      </c>
      <c r="I930" s="109" t="n">
        <v>1.8569</v>
      </c>
      <c r="J930" s="109" t="n">
        <v>0.2909</v>
      </c>
      <c r="K930" s="109" t="n">
        <v>0.7023</v>
      </c>
      <c r="L930" s="109" t="n">
        <v>-0.1812</v>
      </c>
      <c r="M930" s="109" t="n">
        <v>-0.3147</v>
      </c>
      <c r="N930" s="108" t="n">
        <f aca="false">IF(SQRT($B$5)*$I930+SQRT(1-$B$5)*J930&lt;$C$8,1,0)</f>
        <v>0</v>
      </c>
      <c r="O930" s="108" t="n">
        <f aca="false">IF(SQRT($B$5)*$I930+SQRT(1-$B$5)*K930&lt;$C$9,1,0)</f>
        <v>0</v>
      </c>
      <c r="P930" s="108" t="n">
        <f aca="false">IF(SQRT($B$5)*$I930+SQRT(1-$B$5)*L930&lt;$C$10,1,0)</f>
        <v>0</v>
      </c>
      <c r="Q930" s="108" t="n">
        <f aca="false">IF(SQRT($B$5)*$I930+SQRT(1-$B$5)*M930&lt;$C$11,1,0)</f>
        <v>0</v>
      </c>
      <c r="R930" s="110" t="n">
        <f aca="false">N930*$D$8+O930*$D$9+P930*$D$10+Q930*$D$11</f>
        <v>0</v>
      </c>
      <c r="S930" s="108" t="n">
        <f aca="false">SUM(N930:Q930)</f>
        <v>0</v>
      </c>
    </row>
    <row r="931" customFormat="false" ht="15" hidden="false" customHeight="false" outlineLevel="0" collapsed="false">
      <c r="H931" s="108" t="n">
        <v>923</v>
      </c>
      <c r="I931" s="109" t="n">
        <v>1.9222</v>
      </c>
      <c r="J931" s="109" t="n">
        <v>-0.4961</v>
      </c>
      <c r="K931" s="109" t="n">
        <v>-1.2997</v>
      </c>
      <c r="L931" s="109" t="n">
        <v>-0.5567</v>
      </c>
      <c r="M931" s="109" t="n">
        <v>-0.5201</v>
      </c>
      <c r="N931" s="108" t="n">
        <f aca="false">IF(SQRT($B$5)*$I931+SQRT(1-$B$5)*J931&lt;$C$8,1,0)</f>
        <v>0</v>
      </c>
      <c r="O931" s="108" t="n">
        <f aca="false">IF(SQRT($B$5)*$I931+SQRT(1-$B$5)*K931&lt;$C$9,1,0)</f>
        <v>0</v>
      </c>
      <c r="P931" s="108" t="n">
        <f aca="false">IF(SQRT($B$5)*$I931+SQRT(1-$B$5)*L931&lt;$C$10,1,0)</f>
        <v>0</v>
      </c>
      <c r="Q931" s="108" t="n">
        <f aca="false">IF(SQRT($B$5)*$I931+SQRT(1-$B$5)*M931&lt;$C$11,1,0)</f>
        <v>0</v>
      </c>
      <c r="R931" s="110" t="n">
        <f aca="false">N931*$D$8+O931*$D$9+P931*$D$10+Q931*$D$11</f>
        <v>0</v>
      </c>
      <c r="S931" s="108" t="n">
        <f aca="false">SUM(N931:Q931)</f>
        <v>0</v>
      </c>
    </row>
    <row r="932" customFormat="false" ht="15" hidden="false" customHeight="false" outlineLevel="0" collapsed="false">
      <c r="H932" s="108" t="n">
        <v>924</v>
      </c>
      <c r="I932" s="109" t="n">
        <v>1.3649</v>
      </c>
      <c r="J932" s="109" t="n">
        <v>0.0689</v>
      </c>
      <c r="K932" s="109" t="n">
        <v>0.7025</v>
      </c>
      <c r="L932" s="109" t="n">
        <v>-0.0621</v>
      </c>
      <c r="M932" s="109" t="n">
        <v>-1.2366</v>
      </c>
      <c r="N932" s="108" t="n">
        <f aca="false">IF(SQRT($B$5)*$I932+SQRT(1-$B$5)*J932&lt;$C$8,1,0)</f>
        <v>0</v>
      </c>
      <c r="O932" s="108" t="n">
        <f aca="false">IF(SQRT($B$5)*$I932+SQRT(1-$B$5)*K932&lt;$C$9,1,0)</f>
        <v>0</v>
      </c>
      <c r="P932" s="108" t="n">
        <f aca="false">IF(SQRT($B$5)*$I932+SQRT(1-$B$5)*L932&lt;$C$10,1,0)</f>
        <v>0</v>
      </c>
      <c r="Q932" s="108" t="n">
        <f aca="false">IF(SQRT($B$5)*$I932+SQRT(1-$B$5)*M932&lt;$C$11,1,0)</f>
        <v>0</v>
      </c>
      <c r="R932" s="110" t="n">
        <f aca="false">N932*$D$8+O932*$D$9+P932*$D$10+Q932*$D$11</f>
        <v>0</v>
      </c>
      <c r="S932" s="108" t="n">
        <f aca="false">SUM(N932:Q932)</f>
        <v>0</v>
      </c>
    </row>
    <row r="933" customFormat="false" ht="15" hidden="false" customHeight="false" outlineLevel="0" collapsed="false">
      <c r="H933" s="108" t="n">
        <v>925</v>
      </c>
      <c r="I933" s="109" t="n">
        <v>-1.1125</v>
      </c>
      <c r="J933" s="109" t="n">
        <v>0.511</v>
      </c>
      <c r="K933" s="109" t="n">
        <v>0.0602</v>
      </c>
      <c r="L933" s="109" t="n">
        <v>-0.761</v>
      </c>
      <c r="M933" s="109" t="n">
        <v>-0.0223</v>
      </c>
      <c r="N933" s="108" t="n">
        <f aca="false">IF(SQRT($B$5)*$I933+SQRT(1-$B$5)*J933&lt;$C$8,1,0)</f>
        <v>0</v>
      </c>
      <c r="O933" s="108" t="n">
        <f aca="false">IF(SQRT($B$5)*$I933+SQRT(1-$B$5)*K933&lt;$C$9,1,0)</f>
        <v>0</v>
      </c>
      <c r="P933" s="108" t="n">
        <f aca="false">IF(SQRT($B$5)*$I933+SQRT(1-$B$5)*L933&lt;$C$10,1,0)</f>
        <v>0</v>
      </c>
      <c r="Q933" s="108" t="n">
        <f aca="false">IF(SQRT($B$5)*$I933+SQRT(1-$B$5)*M933&lt;$C$11,1,0)</f>
        <v>0</v>
      </c>
      <c r="R933" s="110" t="n">
        <f aca="false">N933*$D$8+O933*$D$9+P933*$D$10+Q933*$D$11</f>
        <v>0</v>
      </c>
      <c r="S933" s="108" t="n">
        <f aca="false">SUM(N933:Q933)</f>
        <v>0</v>
      </c>
    </row>
    <row r="934" customFormat="false" ht="15" hidden="false" customHeight="false" outlineLevel="0" collapsed="false">
      <c r="H934" s="108" t="n">
        <v>926</v>
      </c>
      <c r="I934" s="109" t="n">
        <v>-1.2648</v>
      </c>
      <c r="J934" s="109" t="n">
        <v>0.2414</v>
      </c>
      <c r="K934" s="109" t="n">
        <v>-0.4973</v>
      </c>
      <c r="L934" s="109" t="n">
        <v>1.1022</v>
      </c>
      <c r="M934" s="109" t="n">
        <v>0.1927</v>
      </c>
      <c r="N934" s="108" t="n">
        <f aca="false">IF(SQRT($B$5)*$I934+SQRT(1-$B$5)*J934&lt;$C$8,1,0)</f>
        <v>0</v>
      </c>
      <c r="O934" s="108" t="n">
        <f aca="false">IF(SQRT($B$5)*$I934+SQRT(1-$B$5)*K934&lt;$C$9,1,0)</f>
        <v>0</v>
      </c>
      <c r="P934" s="108" t="n">
        <f aca="false">IF(SQRT($B$5)*$I934+SQRT(1-$B$5)*L934&lt;$C$10,1,0)</f>
        <v>0</v>
      </c>
      <c r="Q934" s="108" t="n">
        <f aca="false">IF(SQRT($B$5)*$I934+SQRT(1-$B$5)*M934&lt;$C$11,1,0)</f>
        <v>0</v>
      </c>
      <c r="R934" s="110" t="n">
        <f aca="false">N934*$D$8+O934*$D$9+P934*$D$10+Q934*$D$11</f>
        <v>0</v>
      </c>
      <c r="S934" s="108" t="n">
        <f aca="false">SUM(N934:Q934)</f>
        <v>0</v>
      </c>
    </row>
    <row r="935" customFormat="false" ht="15" hidden="false" customHeight="false" outlineLevel="0" collapsed="false">
      <c r="H935" s="108" t="n">
        <v>927</v>
      </c>
      <c r="I935" s="109" t="n">
        <v>0.3015</v>
      </c>
      <c r="J935" s="109" t="n">
        <v>-0.5125</v>
      </c>
      <c r="K935" s="109" t="n">
        <v>-0.4044</v>
      </c>
      <c r="L935" s="109" t="n">
        <v>-0.1262</v>
      </c>
      <c r="M935" s="109" t="n">
        <v>-0.3108</v>
      </c>
      <c r="N935" s="108" t="n">
        <f aca="false">IF(SQRT($B$5)*$I935+SQRT(1-$B$5)*J935&lt;$C$8,1,0)</f>
        <v>0</v>
      </c>
      <c r="O935" s="108" t="n">
        <f aca="false">IF(SQRT($B$5)*$I935+SQRT(1-$B$5)*K935&lt;$C$9,1,0)</f>
        <v>0</v>
      </c>
      <c r="P935" s="108" t="n">
        <f aca="false">IF(SQRT($B$5)*$I935+SQRT(1-$B$5)*L935&lt;$C$10,1,0)</f>
        <v>0</v>
      </c>
      <c r="Q935" s="108" t="n">
        <f aca="false">IF(SQRT($B$5)*$I935+SQRT(1-$B$5)*M935&lt;$C$11,1,0)</f>
        <v>0</v>
      </c>
      <c r="R935" s="110" t="n">
        <f aca="false">N935*$D$8+O935*$D$9+P935*$D$10+Q935*$D$11</f>
        <v>0</v>
      </c>
      <c r="S935" s="108" t="n">
        <f aca="false">SUM(N935:Q935)</f>
        <v>0</v>
      </c>
    </row>
    <row r="936" customFormat="false" ht="15" hidden="false" customHeight="false" outlineLevel="0" collapsed="false">
      <c r="H936" s="108" t="n">
        <v>928</v>
      </c>
      <c r="I936" s="109" t="n">
        <v>-0.8862</v>
      </c>
      <c r="J936" s="109" t="n">
        <v>-1.2351</v>
      </c>
      <c r="K936" s="109" t="n">
        <v>0.0392</v>
      </c>
      <c r="L936" s="109" t="n">
        <v>-0.3268</v>
      </c>
      <c r="M936" s="109" t="n">
        <v>-2.354</v>
      </c>
      <c r="N936" s="108" t="n">
        <f aca="false">IF(SQRT($B$5)*$I936+SQRT(1-$B$5)*J936&lt;$C$8,1,0)</f>
        <v>0</v>
      </c>
      <c r="O936" s="108" t="n">
        <f aca="false">IF(SQRT($B$5)*$I936+SQRT(1-$B$5)*K936&lt;$C$9,1,0)</f>
        <v>0</v>
      </c>
      <c r="P936" s="108" t="n">
        <f aca="false">IF(SQRT($B$5)*$I936+SQRT(1-$B$5)*L936&lt;$C$10,1,0)</f>
        <v>0</v>
      </c>
      <c r="Q936" s="108" t="n">
        <f aca="false">IF(SQRT($B$5)*$I936+SQRT(1-$B$5)*M936&lt;$C$11,1,0)</f>
        <v>1</v>
      </c>
      <c r="R936" s="110" t="n">
        <f aca="false">N936*$D$8+O936*$D$9+P936*$D$10+Q936*$D$11</f>
        <v>17.5</v>
      </c>
      <c r="S936" s="108" t="n">
        <f aca="false">SUM(N936:Q936)</f>
        <v>1</v>
      </c>
    </row>
    <row r="937" customFormat="false" ht="15" hidden="false" customHeight="false" outlineLevel="0" collapsed="false">
      <c r="H937" s="108" t="n">
        <v>929</v>
      </c>
      <c r="I937" s="109" t="n">
        <v>-0.6596</v>
      </c>
      <c r="J937" s="109" t="n">
        <v>-0.5384</v>
      </c>
      <c r="K937" s="109" t="n">
        <v>-0.2294</v>
      </c>
      <c r="L937" s="109" t="n">
        <v>-0.4214</v>
      </c>
      <c r="M937" s="109" t="n">
        <v>-0.1578</v>
      </c>
      <c r="N937" s="108" t="n">
        <f aca="false">IF(SQRT($B$5)*$I937+SQRT(1-$B$5)*J937&lt;$C$8,1,0)</f>
        <v>0</v>
      </c>
      <c r="O937" s="108" t="n">
        <f aca="false">IF(SQRT($B$5)*$I937+SQRT(1-$B$5)*K937&lt;$C$9,1,0)</f>
        <v>0</v>
      </c>
      <c r="P937" s="108" t="n">
        <f aca="false">IF(SQRT($B$5)*$I937+SQRT(1-$B$5)*L937&lt;$C$10,1,0)</f>
        <v>0</v>
      </c>
      <c r="Q937" s="108" t="n">
        <f aca="false">IF(SQRT($B$5)*$I937+SQRT(1-$B$5)*M937&lt;$C$11,1,0)</f>
        <v>0</v>
      </c>
      <c r="R937" s="110" t="n">
        <f aca="false">N937*$D$8+O937*$D$9+P937*$D$10+Q937*$D$11</f>
        <v>0</v>
      </c>
      <c r="S937" s="108" t="n">
        <f aca="false">SUM(N937:Q937)</f>
        <v>0</v>
      </c>
    </row>
    <row r="938" customFormat="false" ht="15" hidden="false" customHeight="false" outlineLevel="0" collapsed="false">
      <c r="H938" s="108" t="n">
        <v>930</v>
      </c>
      <c r="I938" s="109" t="n">
        <v>0.5096</v>
      </c>
      <c r="J938" s="109" t="n">
        <v>0.3342</v>
      </c>
      <c r="K938" s="109" t="n">
        <v>-0.823</v>
      </c>
      <c r="L938" s="109" t="n">
        <v>0.5274</v>
      </c>
      <c r="M938" s="109" t="n">
        <v>-0.4753</v>
      </c>
      <c r="N938" s="108" t="n">
        <f aca="false">IF(SQRT($B$5)*$I938+SQRT(1-$B$5)*J938&lt;$C$8,1,0)</f>
        <v>0</v>
      </c>
      <c r="O938" s="108" t="n">
        <f aca="false">IF(SQRT($B$5)*$I938+SQRT(1-$B$5)*K938&lt;$C$9,1,0)</f>
        <v>0</v>
      </c>
      <c r="P938" s="108" t="n">
        <f aca="false">IF(SQRT($B$5)*$I938+SQRT(1-$B$5)*L938&lt;$C$10,1,0)</f>
        <v>0</v>
      </c>
      <c r="Q938" s="108" t="n">
        <f aca="false">IF(SQRT($B$5)*$I938+SQRT(1-$B$5)*M938&lt;$C$11,1,0)</f>
        <v>0</v>
      </c>
      <c r="R938" s="110" t="n">
        <f aca="false">N938*$D$8+O938*$D$9+P938*$D$10+Q938*$D$11</f>
        <v>0</v>
      </c>
      <c r="S938" s="108" t="n">
        <f aca="false">SUM(N938:Q938)</f>
        <v>0</v>
      </c>
    </row>
    <row r="939" customFormat="false" ht="15" hidden="false" customHeight="false" outlineLevel="0" collapsed="false">
      <c r="H939" s="108" t="n">
        <v>931</v>
      </c>
      <c r="I939" s="109" t="n">
        <v>-0.8833</v>
      </c>
      <c r="J939" s="109" t="n">
        <v>1.2944</v>
      </c>
      <c r="K939" s="109" t="n">
        <v>-0.6349</v>
      </c>
      <c r="L939" s="109" t="n">
        <v>0.0589</v>
      </c>
      <c r="M939" s="109" t="n">
        <v>-1.3212</v>
      </c>
      <c r="N939" s="108" t="n">
        <f aca="false">IF(SQRT($B$5)*$I939+SQRT(1-$B$5)*J939&lt;$C$8,1,0)</f>
        <v>0</v>
      </c>
      <c r="O939" s="108" t="n">
        <f aca="false">IF(SQRT($B$5)*$I939+SQRT(1-$B$5)*K939&lt;$C$9,1,0)</f>
        <v>0</v>
      </c>
      <c r="P939" s="108" t="n">
        <f aca="false">IF(SQRT($B$5)*$I939+SQRT(1-$B$5)*L939&lt;$C$10,1,0)</f>
        <v>0</v>
      </c>
      <c r="Q939" s="108" t="n">
        <f aca="false">IF(SQRT($B$5)*$I939+SQRT(1-$B$5)*M939&lt;$C$11,1,0)</f>
        <v>0</v>
      </c>
      <c r="R939" s="110" t="n">
        <f aca="false">N939*$D$8+O939*$D$9+P939*$D$10+Q939*$D$11</f>
        <v>0</v>
      </c>
      <c r="S939" s="108" t="n">
        <f aca="false">SUM(N939:Q939)</f>
        <v>0</v>
      </c>
    </row>
    <row r="940" customFormat="false" ht="15" hidden="false" customHeight="false" outlineLevel="0" collapsed="false">
      <c r="H940" s="108" t="n">
        <v>932</v>
      </c>
      <c r="I940" s="109" t="n">
        <v>0.1052</v>
      </c>
      <c r="J940" s="109" t="n">
        <v>-2.1004</v>
      </c>
      <c r="K940" s="109" t="n">
        <v>-1.7481</v>
      </c>
      <c r="L940" s="109" t="n">
        <v>-0.8293</v>
      </c>
      <c r="M940" s="109" t="n">
        <v>-0.1333</v>
      </c>
      <c r="N940" s="108" t="n">
        <f aca="false">IF(SQRT($B$5)*$I940+SQRT(1-$B$5)*J940&lt;$C$8,1,0)</f>
        <v>0</v>
      </c>
      <c r="O940" s="108" t="n">
        <f aca="false">IF(SQRT($B$5)*$I940+SQRT(1-$B$5)*K940&lt;$C$9,1,0)</f>
        <v>0</v>
      </c>
      <c r="P940" s="108" t="n">
        <f aca="false">IF(SQRT($B$5)*$I940+SQRT(1-$B$5)*L940&lt;$C$10,1,0)</f>
        <v>0</v>
      </c>
      <c r="Q940" s="108" t="n">
        <f aca="false">IF(SQRT($B$5)*$I940+SQRT(1-$B$5)*M940&lt;$C$11,1,0)</f>
        <v>0</v>
      </c>
      <c r="R940" s="110" t="n">
        <f aca="false">N940*$D$8+O940*$D$9+P940*$D$10+Q940*$D$11</f>
        <v>0</v>
      </c>
      <c r="S940" s="108" t="n">
        <f aca="false">SUM(N940:Q940)</f>
        <v>0</v>
      </c>
    </row>
    <row r="941" customFormat="false" ht="15" hidden="false" customHeight="false" outlineLevel="0" collapsed="false">
      <c r="H941" s="108" t="n">
        <v>933</v>
      </c>
      <c r="I941" s="109" t="n">
        <v>-0.5583</v>
      </c>
      <c r="J941" s="109" t="n">
        <v>0.7602</v>
      </c>
      <c r="K941" s="109" t="n">
        <v>0.4436</v>
      </c>
      <c r="L941" s="109" t="n">
        <v>0.4479</v>
      </c>
      <c r="M941" s="109" t="n">
        <v>0.5494</v>
      </c>
      <c r="N941" s="108" t="n">
        <f aca="false">IF(SQRT($B$5)*$I941+SQRT(1-$B$5)*J941&lt;$C$8,1,0)</f>
        <v>0</v>
      </c>
      <c r="O941" s="108" t="n">
        <f aca="false">IF(SQRT($B$5)*$I941+SQRT(1-$B$5)*K941&lt;$C$9,1,0)</f>
        <v>0</v>
      </c>
      <c r="P941" s="108" t="n">
        <f aca="false">IF(SQRT($B$5)*$I941+SQRT(1-$B$5)*L941&lt;$C$10,1,0)</f>
        <v>0</v>
      </c>
      <c r="Q941" s="108" t="n">
        <f aca="false">IF(SQRT($B$5)*$I941+SQRT(1-$B$5)*M941&lt;$C$11,1,0)</f>
        <v>0</v>
      </c>
      <c r="R941" s="110" t="n">
        <f aca="false">N941*$D$8+O941*$D$9+P941*$D$10+Q941*$D$11</f>
        <v>0</v>
      </c>
      <c r="S941" s="108" t="n">
        <f aca="false">SUM(N941:Q941)</f>
        <v>0</v>
      </c>
    </row>
    <row r="942" customFormat="false" ht="15" hidden="false" customHeight="false" outlineLevel="0" collapsed="false">
      <c r="H942" s="108" t="n">
        <v>934</v>
      </c>
      <c r="I942" s="109" t="n">
        <v>1.408</v>
      </c>
      <c r="J942" s="109" t="n">
        <v>1.3107</v>
      </c>
      <c r="K942" s="109" t="n">
        <v>-0.5084</v>
      </c>
      <c r="L942" s="109" t="n">
        <v>0.6159</v>
      </c>
      <c r="M942" s="109" t="n">
        <v>-0.0123</v>
      </c>
      <c r="N942" s="108" t="n">
        <f aca="false">IF(SQRT($B$5)*$I942+SQRT(1-$B$5)*J942&lt;$C$8,1,0)</f>
        <v>0</v>
      </c>
      <c r="O942" s="108" t="n">
        <f aca="false">IF(SQRT($B$5)*$I942+SQRT(1-$B$5)*K942&lt;$C$9,1,0)</f>
        <v>0</v>
      </c>
      <c r="P942" s="108" t="n">
        <f aca="false">IF(SQRT($B$5)*$I942+SQRT(1-$B$5)*L942&lt;$C$10,1,0)</f>
        <v>0</v>
      </c>
      <c r="Q942" s="108" t="n">
        <f aca="false">IF(SQRT($B$5)*$I942+SQRT(1-$B$5)*M942&lt;$C$11,1,0)</f>
        <v>0</v>
      </c>
      <c r="R942" s="110" t="n">
        <f aca="false">N942*$D$8+O942*$D$9+P942*$D$10+Q942*$D$11</f>
        <v>0</v>
      </c>
      <c r="S942" s="108" t="n">
        <f aca="false">SUM(N942:Q942)</f>
        <v>0</v>
      </c>
    </row>
    <row r="943" customFormat="false" ht="15" hidden="false" customHeight="false" outlineLevel="0" collapsed="false">
      <c r="H943" s="108" t="n">
        <v>935</v>
      </c>
      <c r="I943" s="109" t="n">
        <v>0.0887</v>
      </c>
      <c r="J943" s="109" t="n">
        <v>0.0729</v>
      </c>
      <c r="K943" s="109" t="n">
        <v>0.4539</v>
      </c>
      <c r="L943" s="109" t="n">
        <v>-2.2914</v>
      </c>
      <c r="M943" s="109" t="n">
        <v>-0.0207</v>
      </c>
      <c r="N943" s="108" t="n">
        <f aca="false">IF(SQRT($B$5)*$I943+SQRT(1-$B$5)*J943&lt;$C$8,1,0)</f>
        <v>0</v>
      </c>
      <c r="O943" s="108" t="n">
        <f aca="false">IF(SQRT($B$5)*$I943+SQRT(1-$B$5)*K943&lt;$C$9,1,0)</f>
        <v>0</v>
      </c>
      <c r="P943" s="108" t="n">
        <f aca="false">IF(SQRT($B$5)*$I943+SQRT(1-$B$5)*L943&lt;$C$10,1,0)</f>
        <v>1</v>
      </c>
      <c r="Q943" s="108" t="n">
        <f aca="false">IF(SQRT($B$5)*$I943+SQRT(1-$B$5)*M943&lt;$C$11,1,0)</f>
        <v>0</v>
      </c>
      <c r="R943" s="110" t="n">
        <f aca="false">N943*$D$8+O943*$D$9+P943*$D$10+Q943*$D$11</f>
        <v>14</v>
      </c>
      <c r="S943" s="108" t="n">
        <f aca="false">SUM(N943:Q943)</f>
        <v>1</v>
      </c>
    </row>
    <row r="944" customFormat="false" ht="15" hidden="false" customHeight="false" outlineLevel="0" collapsed="false">
      <c r="H944" s="108" t="n">
        <v>936</v>
      </c>
      <c r="I944" s="109" t="n">
        <v>0.555</v>
      </c>
      <c r="J944" s="109" t="n">
        <v>0.0577</v>
      </c>
      <c r="K944" s="109" t="n">
        <v>-1.4339</v>
      </c>
      <c r="L944" s="109" t="n">
        <v>0.5407</v>
      </c>
      <c r="M944" s="109" t="n">
        <v>0.4571</v>
      </c>
      <c r="N944" s="108" t="n">
        <f aca="false">IF(SQRT($B$5)*$I944+SQRT(1-$B$5)*J944&lt;$C$8,1,0)</f>
        <v>0</v>
      </c>
      <c r="O944" s="108" t="n">
        <f aca="false">IF(SQRT($B$5)*$I944+SQRT(1-$B$5)*K944&lt;$C$9,1,0)</f>
        <v>0</v>
      </c>
      <c r="P944" s="108" t="n">
        <f aca="false">IF(SQRT($B$5)*$I944+SQRT(1-$B$5)*L944&lt;$C$10,1,0)</f>
        <v>0</v>
      </c>
      <c r="Q944" s="108" t="n">
        <f aca="false">IF(SQRT($B$5)*$I944+SQRT(1-$B$5)*M944&lt;$C$11,1,0)</f>
        <v>0</v>
      </c>
      <c r="R944" s="110" t="n">
        <f aca="false">N944*$D$8+O944*$D$9+P944*$D$10+Q944*$D$11</f>
        <v>0</v>
      </c>
      <c r="S944" s="108" t="n">
        <f aca="false">SUM(N944:Q944)</f>
        <v>0</v>
      </c>
    </row>
    <row r="945" customFormat="false" ht="15" hidden="false" customHeight="false" outlineLevel="0" collapsed="false">
      <c r="H945" s="108" t="n">
        <v>937</v>
      </c>
      <c r="I945" s="109" t="n">
        <v>0.3749</v>
      </c>
      <c r="J945" s="109" t="n">
        <v>-1.3322</v>
      </c>
      <c r="K945" s="109" t="n">
        <v>1.685</v>
      </c>
      <c r="L945" s="109" t="n">
        <v>-0.3113</v>
      </c>
      <c r="M945" s="109" t="n">
        <v>-0.855</v>
      </c>
      <c r="N945" s="108" t="n">
        <f aca="false">IF(SQRT($B$5)*$I945+SQRT(1-$B$5)*J945&lt;$C$8,1,0)</f>
        <v>0</v>
      </c>
      <c r="O945" s="108" t="n">
        <f aca="false">IF(SQRT($B$5)*$I945+SQRT(1-$B$5)*K945&lt;$C$9,1,0)</f>
        <v>0</v>
      </c>
      <c r="P945" s="108" t="n">
        <f aca="false">IF(SQRT($B$5)*$I945+SQRT(1-$B$5)*L945&lt;$C$10,1,0)</f>
        <v>0</v>
      </c>
      <c r="Q945" s="108" t="n">
        <f aca="false">IF(SQRT($B$5)*$I945+SQRT(1-$B$5)*M945&lt;$C$11,1,0)</f>
        <v>0</v>
      </c>
      <c r="R945" s="110" t="n">
        <f aca="false">N945*$D$8+O945*$D$9+P945*$D$10+Q945*$D$11</f>
        <v>0</v>
      </c>
      <c r="S945" s="108" t="n">
        <f aca="false">SUM(N945:Q945)</f>
        <v>0</v>
      </c>
    </row>
    <row r="946" customFormat="false" ht="15" hidden="false" customHeight="false" outlineLevel="0" collapsed="false">
      <c r="H946" s="108" t="n">
        <v>938</v>
      </c>
      <c r="I946" s="109" t="n">
        <v>-0.4038</v>
      </c>
      <c r="J946" s="109" t="n">
        <v>0.9655</v>
      </c>
      <c r="K946" s="109" t="n">
        <v>-1.4852</v>
      </c>
      <c r="L946" s="109" t="n">
        <v>-1.0148</v>
      </c>
      <c r="M946" s="109" t="n">
        <v>0.1701</v>
      </c>
      <c r="N946" s="108" t="n">
        <f aca="false">IF(SQRT($B$5)*$I946+SQRT(1-$B$5)*J946&lt;$C$8,1,0)</f>
        <v>0</v>
      </c>
      <c r="O946" s="108" t="n">
        <f aca="false">IF(SQRT($B$5)*$I946+SQRT(1-$B$5)*K946&lt;$C$9,1,0)</f>
        <v>0</v>
      </c>
      <c r="P946" s="108" t="n">
        <f aca="false">IF(SQRT($B$5)*$I946+SQRT(1-$B$5)*L946&lt;$C$10,1,0)</f>
        <v>0</v>
      </c>
      <c r="Q946" s="108" t="n">
        <f aca="false">IF(SQRT($B$5)*$I946+SQRT(1-$B$5)*M946&lt;$C$11,1,0)</f>
        <v>0</v>
      </c>
      <c r="R946" s="110" t="n">
        <f aca="false">N946*$D$8+O946*$D$9+P946*$D$10+Q946*$D$11</f>
        <v>0</v>
      </c>
      <c r="S946" s="108" t="n">
        <f aca="false">SUM(N946:Q946)</f>
        <v>0</v>
      </c>
    </row>
    <row r="947" customFormat="false" ht="15" hidden="false" customHeight="false" outlineLevel="0" collapsed="false">
      <c r="H947" s="108" t="n">
        <v>939</v>
      </c>
      <c r="I947" s="109" t="n">
        <v>0.1336</v>
      </c>
      <c r="J947" s="109" t="n">
        <v>-1.1024</v>
      </c>
      <c r="K947" s="109" t="n">
        <v>-0.6399</v>
      </c>
      <c r="L947" s="109" t="n">
        <v>0.3778</v>
      </c>
      <c r="M947" s="109" t="n">
        <v>2.4599</v>
      </c>
      <c r="N947" s="108" t="n">
        <f aca="false">IF(SQRT($B$5)*$I947+SQRT(1-$B$5)*J947&lt;$C$8,1,0)</f>
        <v>0</v>
      </c>
      <c r="O947" s="108" t="n">
        <f aca="false">IF(SQRT($B$5)*$I947+SQRT(1-$B$5)*K947&lt;$C$9,1,0)</f>
        <v>0</v>
      </c>
      <c r="P947" s="108" t="n">
        <f aca="false">IF(SQRT($B$5)*$I947+SQRT(1-$B$5)*L947&lt;$C$10,1,0)</f>
        <v>0</v>
      </c>
      <c r="Q947" s="108" t="n">
        <f aca="false">IF(SQRT($B$5)*$I947+SQRT(1-$B$5)*M947&lt;$C$11,1,0)</f>
        <v>0</v>
      </c>
      <c r="R947" s="110" t="n">
        <f aca="false">N947*$D$8+O947*$D$9+P947*$D$10+Q947*$D$11</f>
        <v>0</v>
      </c>
      <c r="S947" s="108" t="n">
        <f aca="false">SUM(N947:Q947)</f>
        <v>0</v>
      </c>
    </row>
    <row r="948" customFormat="false" ht="15" hidden="false" customHeight="false" outlineLevel="0" collapsed="false">
      <c r="H948" s="108" t="n">
        <v>940</v>
      </c>
      <c r="I948" s="109" t="n">
        <v>1.5999</v>
      </c>
      <c r="J948" s="109" t="n">
        <v>-2.7179</v>
      </c>
      <c r="K948" s="109" t="n">
        <v>0.2459</v>
      </c>
      <c r="L948" s="109" t="n">
        <v>-0.8971</v>
      </c>
      <c r="M948" s="109" t="n">
        <v>0.2329</v>
      </c>
      <c r="N948" s="108" t="n">
        <f aca="false">IF(SQRT($B$5)*$I948+SQRT(1-$B$5)*J948&lt;$C$8,1,0)</f>
        <v>0</v>
      </c>
      <c r="O948" s="108" t="n">
        <f aca="false">IF(SQRT($B$5)*$I948+SQRT(1-$B$5)*K948&lt;$C$9,1,0)</f>
        <v>0</v>
      </c>
      <c r="P948" s="108" t="n">
        <f aca="false">IF(SQRT($B$5)*$I948+SQRT(1-$B$5)*L948&lt;$C$10,1,0)</f>
        <v>0</v>
      </c>
      <c r="Q948" s="108" t="n">
        <f aca="false">IF(SQRT($B$5)*$I948+SQRT(1-$B$5)*M948&lt;$C$11,1,0)</f>
        <v>0</v>
      </c>
      <c r="R948" s="110" t="n">
        <f aca="false">N948*$D$8+O948*$D$9+P948*$D$10+Q948*$D$11</f>
        <v>0</v>
      </c>
      <c r="S948" s="108" t="n">
        <f aca="false">SUM(N948:Q948)</f>
        <v>0</v>
      </c>
    </row>
    <row r="949" customFormat="false" ht="15" hidden="false" customHeight="false" outlineLevel="0" collapsed="false">
      <c r="H949" s="108" t="n">
        <v>941</v>
      </c>
      <c r="I949" s="109" t="n">
        <v>0.4149</v>
      </c>
      <c r="J949" s="109" t="n">
        <v>-0.5828</v>
      </c>
      <c r="K949" s="109" t="n">
        <v>-0.0592</v>
      </c>
      <c r="L949" s="109" t="n">
        <v>-0.2957</v>
      </c>
      <c r="M949" s="109" t="n">
        <v>-0.107</v>
      </c>
      <c r="N949" s="108" t="n">
        <f aca="false">IF(SQRT($B$5)*$I949+SQRT(1-$B$5)*J949&lt;$C$8,1,0)</f>
        <v>0</v>
      </c>
      <c r="O949" s="108" t="n">
        <f aca="false">IF(SQRT($B$5)*$I949+SQRT(1-$B$5)*K949&lt;$C$9,1,0)</f>
        <v>0</v>
      </c>
      <c r="P949" s="108" t="n">
        <f aca="false">IF(SQRT($B$5)*$I949+SQRT(1-$B$5)*L949&lt;$C$10,1,0)</f>
        <v>0</v>
      </c>
      <c r="Q949" s="108" t="n">
        <f aca="false">IF(SQRT($B$5)*$I949+SQRT(1-$B$5)*M949&lt;$C$11,1,0)</f>
        <v>0</v>
      </c>
      <c r="R949" s="110" t="n">
        <f aca="false">N949*$D$8+O949*$D$9+P949*$D$10+Q949*$D$11</f>
        <v>0</v>
      </c>
      <c r="S949" s="108" t="n">
        <f aca="false">SUM(N949:Q949)</f>
        <v>0</v>
      </c>
    </row>
    <row r="950" customFormat="false" ht="15" hidden="false" customHeight="false" outlineLevel="0" collapsed="false">
      <c r="H950" s="108" t="n">
        <v>942</v>
      </c>
      <c r="I950" s="109" t="n">
        <v>0.3816</v>
      </c>
      <c r="J950" s="109" t="n">
        <v>0.1078</v>
      </c>
      <c r="K950" s="109" t="n">
        <v>-0.1442</v>
      </c>
      <c r="L950" s="109" t="n">
        <v>1.4033</v>
      </c>
      <c r="M950" s="109" t="n">
        <v>0.4762</v>
      </c>
      <c r="N950" s="108" t="n">
        <f aca="false">IF(SQRT($B$5)*$I950+SQRT(1-$B$5)*J950&lt;$C$8,1,0)</f>
        <v>0</v>
      </c>
      <c r="O950" s="108" t="n">
        <f aca="false">IF(SQRT($B$5)*$I950+SQRT(1-$B$5)*K950&lt;$C$9,1,0)</f>
        <v>0</v>
      </c>
      <c r="P950" s="108" t="n">
        <f aca="false">IF(SQRT($B$5)*$I950+SQRT(1-$B$5)*L950&lt;$C$10,1,0)</f>
        <v>0</v>
      </c>
      <c r="Q950" s="108" t="n">
        <f aca="false">IF(SQRT($B$5)*$I950+SQRT(1-$B$5)*M950&lt;$C$11,1,0)</f>
        <v>0</v>
      </c>
      <c r="R950" s="110" t="n">
        <f aca="false">N950*$D$8+O950*$D$9+P950*$D$10+Q950*$D$11</f>
        <v>0</v>
      </c>
      <c r="S950" s="108" t="n">
        <f aca="false">SUM(N950:Q950)</f>
        <v>0</v>
      </c>
    </row>
    <row r="951" customFormat="false" ht="15" hidden="false" customHeight="false" outlineLevel="0" collapsed="false">
      <c r="H951" s="108" t="n">
        <v>943</v>
      </c>
      <c r="I951" s="109" t="n">
        <v>-0.1085</v>
      </c>
      <c r="J951" s="109" t="n">
        <v>-0.2838</v>
      </c>
      <c r="K951" s="109" t="n">
        <v>0.2629</v>
      </c>
      <c r="L951" s="109" t="n">
        <v>1.6071</v>
      </c>
      <c r="M951" s="109" t="n">
        <v>0.6239</v>
      </c>
      <c r="N951" s="108" t="n">
        <f aca="false">IF(SQRT($B$5)*$I951+SQRT(1-$B$5)*J951&lt;$C$8,1,0)</f>
        <v>0</v>
      </c>
      <c r="O951" s="108" t="n">
        <f aca="false">IF(SQRT($B$5)*$I951+SQRT(1-$B$5)*K951&lt;$C$9,1,0)</f>
        <v>0</v>
      </c>
      <c r="P951" s="108" t="n">
        <f aca="false">IF(SQRT($B$5)*$I951+SQRT(1-$B$5)*L951&lt;$C$10,1,0)</f>
        <v>0</v>
      </c>
      <c r="Q951" s="108" t="n">
        <f aca="false">IF(SQRT($B$5)*$I951+SQRT(1-$B$5)*M951&lt;$C$11,1,0)</f>
        <v>0</v>
      </c>
      <c r="R951" s="110" t="n">
        <f aca="false">N951*$D$8+O951*$D$9+P951*$D$10+Q951*$D$11</f>
        <v>0</v>
      </c>
      <c r="S951" s="108" t="n">
        <f aca="false">SUM(N951:Q951)</f>
        <v>0</v>
      </c>
    </row>
    <row r="952" customFormat="false" ht="15" hidden="false" customHeight="false" outlineLevel="0" collapsed="false">
      <c r="H952" s="108" t="n">
        <v>944</v>
      </c>
      <c r="I952" s="109" t="n">
        <v>1.934</v>
      </c>
      <c r="J952" s="109" t="n">
        <v>-0.8286</v>
      </c>
      <c r="K952" s="109" t="n">
        <v>-0.1529</v>
      </c>
      <c r="L952" s="109" t="n">
        <v>-0.7041</v>
      </c>
      <c r="M952" s="109" t="n">
        <v>-1.0911</v>
      </c>
      <c r="N952" s="108" t="n">
        <f aca="false">IF(SQRT($B$5)*$I952+SQRT(1-$B$5)*J952&lt;$C$8,1,0)</f>
        <v>0</v>
      </c>
      <c r="O952" s="108" t="n">
        <f aca="false">IF(SQRT($B$5)*$I952+SQRT(1-$B$5)*K952&lt;$C$9,1,0)</f>
        <v>0</v>
      </c>
      <c r="P952" s="108" t="n">
        <f aca="false">IF(SQRT($B$5)*$I952+SQRT(1-$B$5)*L952&lt;$C$10,1,0)</f>
        <v>0</v>
      </c>
      <c r="Q952" s="108" t="n">
        <f aca="false">IF(SQRT($B$5)*$I952+SQRT(1-$B$5)*M952&lt;$C$11,1,0)</f>
        <v>0</v>
      </c>
      <c r="R952" s="110" t="n">
        <f aca="false">N952*$D$8+O952*$D$9+P952*$D$10+Q952*$D$11</f>
        <v>0</v>
      </c>
      <c r="S952" s="108" t="n">
        <f aca="false">SUM(N952:Q952)</f>
        <v>0</v>
      </c>
    </row>
    <row r="953" customFormat="false" ht="15" hidden="false" customHeight="false" outlineLevel="0" collapsed="false">
      <c r="H953" s="108" t="n">
        <v>945</v>
      </c>
      <c r="I953" s="109" t="n">
        <v>0.9127</v>
      </c>
      <c r="J953" s="109" t="n">
        <v>0.7018</v>
      </c>
      <c r="K953" s="109" t="n">
        <v>0.8419</v>
      </c>
      <c r="L953" s="109" t="n">
        <v>1.2862</v>
      </c>
      <c r="M953" s="109" t="n">
        <v>-0.8258</v>
      </c>
      <c r="N953" s="108" t="n">
        <f aca="false">IF(SQRT($B$5)*$I953+SQRT(1-$B$5)*J953&lt;$C$8,1,0)</f>
        <v>0</v>
      </c>
      <c r="O953" s="108" t="n">
        <f aca="false">IF(SQRT($B$5)*$I953+SQRT(1-$B$5)*K953&lt;$C$9,1,0)</f>
        <v>0</v>
      </c>
      <c r="P953" s="108" t="n">
        <f aca="false">IF(SQRT($B$5)*$I953+SQRT(1-$B$5)*L953&lt;$C$10,1,0)</f>
        <v>0</v>
      </c>
      <c r="Q953" s="108" t="n">
        <f aca="false">IF(SQRT($B$5)*$I953+SQRT(1-$B$5)*M953&lt;$C$11,1,0)</f>
        <v>0</v>
      </c>
      <c r="R953" s="110" t="n">
        <f aca="false">N953*$D$8+O953*$D$9+P953*$D$10+Q953*$D$11</f>
        <v>0</v>
      </c>
      <c r="S953" s="108" t="n">
        <f aca="false">SUM(N953:Q953)</f>
        <v>0</v>
      </c>
    </row>
    <row r="954" customFormat="false" ht="15" hidden="false" customHeight="false" outlineLevel="0" collapsed="false">
      <c r="H954" s="108" t="n">
        <v>946</v>
      </c>
      <c r="I954" s="109" t="n">
        <v>-0.3447</v>
      </c>
      <c r="J954" s="109" t="n">
        <v>0.0885</v>
      </c>
      <c r="K954" s="109" t="n">
        <v>-1.3932</v>
      </c>
      <c r="L954" s="109" t="n">
        <v>-0.5811</v>
      </c>
      <c r="M954" s="109" t="n">
        <v>0.3019</v>
      </c>
      <c r="N954" s="108" t="n">
        <f aca="false">IF(SQRT($B$5)*$I954+SQRT(1-$B$5)*J954&lt;$C$8,1,0)</f>
        <v>0</v>
      </c>
      <c r="O954" s="108" t="n">
        <f aca="false">IF(SQRT($B$5)*$I954+SQRT(1-$B$5)*K954&lt;$C$9,1,0)</f>
        <v>0</v>
      </c>
      <c r="P954" s="108" t="n">
        <f aca="false">IF(SQRT($B$5)*$I954+SQRT(1-$B$5)*L954&lt;$C$10,1,0)</f>
        <v>0</v>
      </c>
      <c r="Q954" s="108" t="n">
        <f aca="false">IF(SQRT($B$5)*$I954+SQRT(1-$B$5)*M954&lt;$C$11,1,0)</f>
        <v>0</v>
      </c>
      <c r="R954" s="110" t="n">
        <f aca="false">N954*$D$8+O954*$D$9+P954*$D$10+Q954*$D$11</f>
        <v>0</v>
      </c>
      <c r="S954" s="108" t="n">
        <f aca="false">SUM(N954:Q954)</f>
        <v>0</v>
      </c>
    </row>
    <row r="955" customFormat="false" ht="15" hidden="false" customHeight="false" outlineLevel="0" collapsed="false">
      <c r="H955" s="108" t="n">
        <v>947</v>
      </c>
      <c r="I955" s="109" t="n">
        <v>0.8184</v>
      </c>
      <c r="J955" s="109" t="n">
        <v>0.2754</v>
      </c>
      <c r="K955" s="109" t="n">
        <v>-0.0948</v>
      </c>
      <c r="L955" s="109" t="n">
        <v>-1.0321</v>
      </c>
      <c r="M955" s="109" t="n">
        <v>-0.6344</v>
      </c>
      <c r="N955" s="108" t="n">
        <f aca="false">IF(SQRT($B$5)*$I955+SQRT(1-$B$5)*J955&lt;$C$8,1,0)</f>
        <v>0</v>
      </c>
      <c r="O955" s="108" t="n">
        <f aca="false">IF(SQRT($B$5)*$I955+SQRT(1-$B$5)*K955&lt;$C$9,1,0)</f>
        <v>0</v>
      </c>
      <c r="P955" s="108" t="n">
        <f aca="false">IF(SQRT($B$5)*$I955+SQRT(1-$B$5)*L955&lt;$C$10,1,0)</f>
        <v>0</v>
      </c>
      <c r="Q955" s="108" t="n">
        <f aca="false">IF(SQRT($B$5)*$I955+SQRT(1-$B$5)*M955&lt;$C$11,1,0)</f>
        <v>0</v>
      </c>
      <c r="R955" s="110" t="n">
        <f aca="false">N955*$D$8+O955*$D$9+P955*$D$10+Q955*$D$11</f>
        <v>0</v>
      </c>
      <c r="S955" s="108" t="n">
        <f aca="false">SUM(N955:Q955)</f>
        <v>0</v>
      </c>
    </row>
    <row r="956" customFormat="false" ht="15" hidden="false" customHeight="false" outlineLevel="0" collapsed="false">
      <c r="H956" s="108" t="n">
        <v>948</v>
      </c>
      <c r="I956" s="109" t="n">
        <v>0.5506</v>
      </c>
      <c r="J956" s="109" t="n">
        <v>0.4515</v>
      </c>
      <c r="K956" s="109" t="n">
        <v>0.3494</v>
      </c>
      <c r="L956" s="109" t="n">
        <v>1.1419</v>
      </c>
      <c r="M956" s="109" t="n">
        <v>1.6186</v>
      </c>
      <c r="N956" s="108" t="n">
        <f aca="false">IF(SQRT($B$5)*$I956+SQRT(1-$B$5)*J956&lt;$C$8,1,0)</f>
        <v>0</v>
      </c>
      <c r="O956" s="108" t="n">
        <f aca="false">IF(SQRT($B$5)*$I956+SQRT(1-$B$5)*K956&lt;$C$9,1,0)</f>
        <v>0</v>
      </c>
      <c r="P956" s="108" t="n">
        <f aca="false">IF(SQRT($B$5)*$I956+SQRT(1-$B$5)*L956&lt;$C$10,1,0)</f>
        <v>0</v>
      </c>
      <c r="Q956" s="108" t="n">
        <f aca="false">IF(SQRT($B$5)*$I956+SQRT(1-$B$5)*M956&lt;$C$11,1,0)</f>
        <v>0</v>
      </c>
      <c r="R956" s="110" t="n">
        <f aca="false">N956*$D$8+O956*$D$9+P956*$D$10+Q956*$D$11</f>
        <v>0</v>
      </c>
      <c r="S956" s="108" t="n">
        <f aca="false">SUM(N956:Q956)</f>
        <v>0</v>
      </c>
    </row>
    <row r="957" customFormat="false" ht="15" hidden="false" customHeight="false" outlineLevel="0" collapsed="false">
      <c r="H957" s="108" t="n">
        <v>949</v>
      </c>
      <c r="I957" s="109" t="n">
        <v>0.0335</v>
      </c>
      <c r="J957" s="109" t="n">
        <v>0.5986</v>
      </c>
      <c r="K957" s="109" t="n">
        <v>0.3934</v>
      </c>
      <c r="L957" s="109" t="n">
        <v>0.7204</v>
      </c>
      <c r="M957" s="109" t="n">
        <v>0.4186</v>
      </c>
      <c r="N957" s="108" t="n">
        <f aca="false">IF(SQRT($B$5)*$I957+SQRT(1-$B$5)*J957&lt;$C$8,1,0)</f>
        <v>0</v>
      </c>
      <c r="O957" s="108" t="n">
        <f aca="false">IF(SQRT($B$5)*$I957+SQRT(1-$B$5)*K957&lt;$C$9,1,0)</f>
        <v>0</v>
      </c>
      <c r="P957" s="108" t="n">
        <f aca="false">IF(SQRT($B$5)*$I957+SQRT(1-$B$5)*L957&lt;$C$10,1,0)</f>
        <v>0</v>
      </c>
      <c r="Q957" s="108" t="n">
        <f aca="false">IF(SQRT($B$5)*$I957+SQRT(1-$B$5)*M957&lt;$C$11,1,0)</f>
        <v>0</v>
      </c>
      <c r="R957" s="110" t="n">
        <f aca="false">N957*$D$8+O957*$D$9+P957*$D$10+Q957*$D$11</f>
        <v>0</v>
      </c>
      <c r="S957" s="108" t="n">
        <f aca="false">SUM(N957:Q957)</f>
        <v>0</v>
      </c>
    </row>
    <row r="958" customFormat="false" ht="15" hidden="false" customHeight="false" outlineLevel="0" collapsed="false">
      <c r="H958" s="108" t="n">
        <v>950</v>
      </c>
      <c r="I958" s="109" t="n">
        <v>-1.0609</v>
      </c>
      <c r="J958" s="109" t="n">
        <v>-0.5339</v>
      </c>
      <c r="K958" s="109" t="n">
        <v>-0.1433</v>
      </c>
      <c r="L958" s="109" t="n">
        <v>-0.3452</v>
      </c>
      <c r="M958" s="109" t="n">
        <v>-0.2702</v>
      </c>
      <c r="N958" s="108" t="n">
        <f aca="false">IF(SQRT($B$5)*$I958+SQRT(1-$B$5)*J958&lt;$C$8,1,0)</f>
        <v>0</v>
      </c>
      <c r="O958" s="108" t="n">
        <f aca="false">IF(SQRT($B$5)*$I958+SQRT(1-$B$5)*K958&lt;$C$9,1,0)</f>
        <v>0</v>
      </c>
      <c r="P958" s="108" t="n">
        <f aca="false">IF(SQRT($B$5)*$I958+SQRT(1-$B$5)*L958&lt;$C$10,1,0)</f>
        <v>0</v>
      </c>
      <c r="Q958" s="108" t="n">
        <f aca="false">IF(SQRT($B$5)*$I958+SQRT(1-$B$5)*M958&lt;$C$11,1,0)</f>
        <v>0</v>
      </c>
      <c r="R958" s="110" t="n">
        <f aca="false">N958*$D$8+O958*$D$9+P958*$D$10+Q958*$D$11</f>
        <v>0</v>
      </c>
      <c r="S958" s="108" t="n">
        <f aca="false">SUM(N958:Q958)</f>
        <v>0</v>
      </c>
    </row>
    <row r="959" customFormat="false" ht="15" hidden="false" customHeight="false" outlineLevel="0" collapsed="false">
      <c r="H959" s="108" t="n">
        <v>951</v>
      </c>
      <c r="I959" s="109" t="n">
        <v>-1.1006</v>
      </c>
      <c r="J959" s="109" t="n">
        <v>-0.8117</v>
      </c>
      <c r="K959" s="109" t="n">
        <v>-0.3068</v>
      </c>
      <c r="L959" s="109" t="n">
        <v>0.5272</v>
      </c>
      <c r="M959" s="109" t="n">
        <v>0.1531</v>
      </c>
      <c r="N959" s="108" t="n">
        <f aca="false">IF(SQRT($B$5)*$I959+SQRT(1-$B$5)*J959&lt;$C$8,1,0)</f>
        <v>0</v>
      </c>
      <c r="O959" s="108" t="n">
        <f aca="false">IF(SQRT($B$5)*$I959+SQRT(1-$B$5)*K959&lt;$C$9,1,0)</f>
        <v>0</v>
      </c>
      <c r="P959" s="108" t="n">
        <f aca="false">IF(SQRT($B$5)*$I959+SQRT(1-$B$5)*L959&lt;$C$10,1,0)</f>
        <v>0</v>
      </c>
      <c r="Q959" s="108" t="n">
        <f aca="false">IF(SQRT($B$5)*$I959+SQRT(1-$B$5)*M959&lt;$C$11,1,0)</f>
        <v>0</v>
      </c>
      <c r="R959" s="110" t="n">
        <f aca="false">N959*$D$8+O959*$D$9+P959*$D$10+Q959*$D$11</f>
        <v>0</v>
      </c>
      <c r="S959" s="108" t="n">
        <f aca="false">SUM(N959:Q959)</f>
        <v>0</v>
      </c>
    </row>
    <row r="960" customFormat="false" ht="15" hidden="false" customHeight="false" outlineLevel="0" collapsed="false">
      <c r="H960" s="108" t="n">
        <v>952</v>
      </c>
      <c r="I960" s="109" t="n">
        <v>0.4273</v>
      </c>
      <c r="J960" s="109" t="n">
        <v>-0.4113</v>
      </c>
      <c r="K960" s="109" t="n">
        <v>-0.8618</v>
      </c>
      <c r="L960" s="109" t="n">
        <v>0.8212</v>
      </c>
      <c r="M960" s="109" t="n">
        <v>0.9881</v>
      </c>
      <c r="N960" s="108" t="n">
        <f aca="false">IF(SQRT($B$5)*$I960+SQRT(1-$B$5)*J960&lt;$C$8,1,0)</f>
        <v>0</v>
      </c>
      <c r="O960" s="108" t="n">
        <f aca="false">IF(SQRT($B$5)*$I960+SQRT(1-$B$5)*K960&lt;$C$9,1,0)</f>
        <v>0</v>
      </c>
      <c r="P960" s="108" t="n">
        <f aca="false">IF(SQRT($B$5)*$I960+SQRT(1-$B$5)*L960&lt;$C$10,1,0)</f>
        <v>0</v>
      </c>
      <c r="Q960" s="108" t="n">
        <f aca="false">IF(SQRT($B$5)*$I960+SQRT(1-$B$5)*M960&lt;$C$11,1,0)</f>
        <v>0</v>
      </c>
      <c r="R960" s="110" t="n">
        <f aca="false">N960*$D$8+O960*$D$9+P960*$D$10+Q960*$D$11</f>
        <v>0</v>
      </c>
      <c r="S960" s="108" t="n">
        <f aca="false">SUM(N960:Q960)</f>
        <v>0</v>
      </c>
    </row>
    <row r="961" customFormat="false" ht="15" hidden="false" customHeight="false" outlineLevel="0" collapsed="false">
      <c r="H961" s="108" t="n">
        <v>953</v>
      </c>
      <c r="I961" s="109" t="n">
        <v>1.0281</v>
      </c>
      <c r="J961" s="109" t="n">
        <v>-0.8438</v>
      </c>
      <c r="K961" s="109" t="n">
        <v>-1.2451</v>
      </c>
      <c r="L961" s="109" t="n">
        <v>1.2807</v>
      </c>
      <c r="M961" s="109" t="n">
        <v>0.5198</v>
      </c>
      <c r="N961" s="108" t="n">
        <f aca="false">IF(SQRT($B$5)*$I961+SQRT(1-$B$5)*J961&lt;$C$8,1,0)</f>
        <v>0</v>
      </c>
      <c r="O961" s="108" t="n">
        <f aca="false">IF(SQRT($B$5)*$I961+SQRT(1-$B$5)*K961&lt;$C$9,1,0)</f>
        <v>0</v>
      </c>
      <c r="P961" s="108" t="n">
        <f aca="false">IF(SQRT($B$5)*$I961+SQRT(1-$B$5)*L961&lt;$C$10,1,0)</f>
        <v>0</v>
      </c>
      <c r="Q961" s="108" t="n">
        <f aca="false">IF(SQRT($B$5)*$I961+SQRT(1-$B$5)*M961&lt;$C$11,1,0)</f>
        <v>0</v>
      </c>
      <c r="R961" s="110" t="n">
        <f aca="false">N961*$D$8+O961*$D$9+P961*$D$10+Q961*$D$11</f>
        <v>0</v>
      </c>
      <c r="S961" s="108" t="n">
        <f aca="false">SUM(N961:Q961)</f>
        <v>0</v>
      </c>
    </row>
    <row r="962" customFormat="false" ht="15" hidden="false" customHeight="false" outlineLevel="0" collapsed="false">
      <c r="H962" s="108" t="n">
        <v>954</v>
      </c>
      <c r="I962" s="109" t="n">
        <v>-0.029</v>
      </c>
      <c r="J962" s="109" t="n">
        <v>-0.4895</v>
      </c>
      <c r="K962" s="109" t="n">
        <v>-1.9036</v>
      </c>
      <c r="L962" s="109" t="n">
        <v>1.1006</v>
      </c>
      <c r="M962" s="109" t="n">
        <v>0.0162</v>
      </c>
      <c r="N962" s="108" t="n">
        <f aca="false">IF(SQRT($B$5)*$I962+SQRT(1-$B$5)*J962&lt;$C$8,1,0)</f>
        <v>0</v>
      </c>
      <c r="O962" s="108" t="n">
        <f aca="false">IF(SQRT($B$5)*$I962+SQRT(1-$B$5)*K962&lt;$C$9,1,0)</f>
        <v>0</v>
      </c>
      <c r="P962" s="108" t="n">
        <f aca="false">IF(SQRT($B$5)*$I962+SQRT(1-$B$5)*L962&lt;$C$10,1,0)</f>
        <v>0</v>
      </c>
      <c r="Q962" s="108" t="n">
        <f aca="false">IF(SQRT($B$5)*$I962+SQRT(1-$B$5)*M962&lt;$C$11,1,0)</f>
        <v>0</v>
      </c>
      <c r="R962" s="110" t="n">
        <f aca="false">N962*$D$8+O962*$D$9+P962*$D$10+Q962*$D$11</f>
        <v>0</v>
      </c>
      <c r="S962" s="108" t="n">
        <f aca="false">SUM(N962:Q962)</f>
        <v>0</v>
      </c>
    </row>
    <row r="963" customFormat="false" ht="15" hidden="false" customHeight="false" outlineLevel="0" collapsed="false">
      <c r="H963" s="108" t="n">
        <v>955</v>
      </c>
      <c r="I963" s="109" t="n">
        <v>0.8809</v>
      </c>
      <c r="J963" s="109" t="n">
        <v>1.3819</v>
      </c>
      <c r="K963" s="109" t="n">
        <v>-0.7996</v>
      </c>
      <c r="L963" s="109" t="n">
        <v>-1.5679</v>
      </c>
      <c r="M963" s="109" t="n">
        <v>0.0386</v>
      </c>
      <c r="N963" s="108" t="n">
        <f aca="false">IF(SQRT($B$5)*$I963+SQRT(1-$B$5)*J963&lt;$C$8,1,0)</f>
        <v>0</v>
      </c>
      <c r="O963" s="108" t="n">
        <f aca="false">IF(SQRT($B$5)*$I963+SQRT(1-$B$5)*K963&lt;$C$9,1,0)</f>
        <v>0</v>
      </c>
      <c r="P963" s="108" t="n">
        <f aca="false">IF(SQRT($B$5)*$I963+SQRT(1-$B$5)*L963&lt;$C$10,1,0)</f>
        <v>0</v>
      </c>
      <c r="Q963" s="108" t="n">
        <f aca="false">IF(SQRT($B$5)*$I963+SQRT(1-$B$5)*M963&lt;$C$11,1,0)</f>
        <v>0</v>
      </c>
      <c r="R963" s="110" t="n">
        <f aca="false">N963*$D$8+O963*$D$9+P963*$D$10+Q963*$D$11</f>
        <v>0</v>
      </c>
      <c r="S963" s="108" t="n">
        <f aca="false">SUM(N963:Q963)</f>
        <v>0</v>
      </c>
    </row>
    <row r="964" customFormat="false" ht="15" hidden="false" customHeight="false" outlineLevel="0" collapsed="false">
      <c r="H964" s="108" t="n">
        <v>956</v>
      </c>
      <c r="I964" s="109" t="n">
        <v>0.1547</v>
      </c>
      <c r="J964" s="109" t="n">
        <v>-1.2517</v>
      </c>
      <c r="K964" s="109" t="n">
        <v>-1.2613</v>
      </c>
      <c r="L964" s="109" t="n">
        <v>-2.0874</v>
      </c>
      <c r="M964" s="109" t="n">
        <v>0.5638</v>
      </c>
      <c r="N964" s="108" t="n">
        <f aca="false">IF(SQRT($B$5)*$I964+SQRT(1-$B$5)*J964&lt;$C$8,1,0)</f>
        <v>0</v>
      </c>
      <c r="O964" s="108" t="n">
        <f aca="false">IF(SQRT($B$5)*$I964+SQRT(1-$B$5)*K964&lt;$C$9,1,0)</f>
        <v>0</v>
      </c>
      <c r="P964" s="108" t="n">
        <f aca="false">IF(SQRT($B$5)*$I964+SQRT(1-$B$5)*L964&lt;$C$10,1,0)</f>
        <v>1</v>
      </c>
      <c r="Q964" s="108" t="n">
        <f aca="false">IF(SQRT($B$5)*$I964+SQRT(1-$B$5)*M964&lt;$C$11,1,0)</f>
        <v>0</v>
      </c>
      <c r="R964" s="110" t="n">
        <f aca="false">N964*$D$8+O964*$D$9+P964*$D$10+Q964*$D$11</f>
        <v>14</v>
      </c>
      <c r="S964" s="108" t="n">
        <f aca="false">SUM(N964:Q964)</f>
        <v>1</v>
      </c>
    </row>
    <row r="965" customFormat="false" ht="15" hidden="false" customHeight="false" outlineLevel="0" collapsed="false">
      <c r="H965" s="108" t="n">
        <v>957</v>
      </c>
      <c r="I965" s="109" t="n">
        <v>0.8197</v>
      </c>
      <c r="J965" s="109" t="n">
        <v>-0.2205</v>
      </c>
      <c r="K965" s="109" t="n">
        <v>0.3619</v>
      </c>
      <c r="L965" s="109" t="n">
        <v>-0.8993</v>
      </c>
      <c r="M965" s="109" t="n">
        <v>-1.0835</v>
      </c>
      <c r="N965" s="108" t="n">
        <f aca="false">IF(SQRT($B$5)*$I965+SQRT(1-$B$5)*J965&lt;$C$8,1,0)</f>
        <v>0</v>
      </c>
      <c r="O965" s="108" t="n">
        <f aca="false">IF(SQRT($B$5)*$I965+SQRT(1-$B$5)*K965&lt;$C$9,1,0)</f>
        <v>0</v>
      </c>
      <c r="P965" s="108" t="n">
        <f aca="false">IF(SQRT($B$5)*$I965+SQRT(1-$B$5)*L965&lt;$C$10,1,0)</f>
        <v>0</v>
      </c>
      <c r="Q965" s="108" t="n">
        <f aca="false">IF(SQRT($B$5)*$I965+SQRT(1-$B$5)*M965&lt;$C$11,1,0)</f>
        <v>0</v>
      </c>
      <c r="R965" s="110" t="n">
        <f aca="false">N965*$D$8+O965*$D$9+P965*$D$10+Q965*$D$11</f>
        <v>0</v>
      </c>
      <c r="S965" s="108" t="n">
        <f aca="false">SUM(N965:Q965)</f>
        <v>0</v>
      </c>
    </row>
    <row r="966" customFormat="false" ht="15" hidden="false" customHeight="false" outlineLevel="0" collapsed="false">
      <c r="H966" s="108" t="n">
        <v>958</v>
      </c>
      <c r="I966" s="109" t="n">
        <v>-0.1865</v>
      </c>
      <c r="J966" s="109" t="n">
        <v>-0.8987</v>
      </c>
      <c r="K966" s="109" t="n">
        <v>0.0426</v>
      </c>
      <c r="L966" s="109" t="n">
        <v>0.6669</v>
      </c>
      <c r="M966" s="109" t="n">
        <v>-0.6274</v>
      </c>
      <c r="N966" s="108" t="n">
        <f aca="false">IF(SQRT($B$5)*$I966+SQRT(1-$B$5)*J966&lt;$C$8,1,0)</f>
        <v>0</v>
      </c>
      <c r="O966" s="108" t="n">
        <f aca="false">IF(SQRT($B$5)*$I966+SQRT(1-$B$5)*K966&lt;$C$9,1,0)</f>
        <v>0</v>
      </c>
      <c r="P966" s="108" t="n">
        <f aca="false">IF(SQRT($B$5)*$I966+SQRT(1-$B$5)*L966&lt;$C$10,1,0)</f>
        <v>0</v>
      </c>
      <c r="Q966" s="108" t="n">
        <f aca="false">IF(SQRT($B$5)*$I966+SQRT(1-$B$5)*M966&lt;$C$11,1,0)</f>
        <v>0</v>
      </c>
      <c r="R966" s="110" t="n">
        <f aca="false">N966*$D$8+O966*$D$9+P966*$D$10+Q966*$D$11</f>
        <v>0</v>
      </c>
      <c r="S966" s="108" t="n">
        <f aca="false">SUM(N966:Q966)</f>
        <v>0</v>
      </c>
    </row>
    <row r="967" customFormat="false" ht="15" hidden="false" customHeight="false" outlineLevel="0" collapsed="false">
      <c r="H967" s="108" t="n">
        <v>959</v>
      </c>
      <c r="I967" s="109" t="n">
        <v>0.3229</v>
      </c>
      <c r="J967" s="109" t="n">
        <v>0.7024</v>
      </c>
      <c r="K967" s="109" t="n">
        <v>-0.6971</v>
      </c>
      <c r="L967" s="109" t="n">
        <v>-0.2673</v>
      </c>
      <c r="M967" s="109" t="n">
        <v>-0.0827</v>
      </c>
      <c r="N967" s="108" t="n">
        <f aca="false">IF(SQRT($B$5)*$I967+SQRT(1-$B$5)*J967&lt;$C$8,1,0)</f>
        <v>0</v>
      </c>
      <c r="O967" s="108" t="n">
        <f aca="false">IF(SQRT($B$5)*$I967+SQRT(1-$B$5)*K967&lt;$C$9,1,0)</f>
        <v>0</v>
      </c>
      <c r="P967" s="108" t="n">
        <f aca="false">IF(SQRT($B$5)*$I967+SQRT(1-$B$5)*L967&lt;$C$10,1,0)</f>
        <v>0</v>
      </c>
      <c r="Q967" s="108" t="n">
        <f aca="false">IF(SQRT($B$5)*$I967+SQRT(1-$B$5)*M967&lt;$C$11,1,0)</f>
        <v>0</v>
      </c>
      <c r="R967" s="110" t="n">
        <f aca="false">N967*$D$8+O967*$D$9+P967*$D$10+Q967*$D$11</f>
        <v>0</v>
      </c>
      <c r="S967" s="108" t="n">
        <f aca="false">SUM(N967:Q967)</f>
        <v>0</v>
      </c>
    </row>
    <row r="968" customFormat="false" ht="15" hidden="false" customHeight="false" outlineLevel="0" collapsed="false">
      <c r="H968" s="108" t="n">
        <v>960</v>
      </c>
      <c r="I968" s="109" t="n">
        <v>0.0012</v>
      </c>
      <c r="J968" s="109" t="n">
        <v>-0.0838</v>
      </c>
      <c r="K968" s="109" t="n">
        <v>0.0452</v>
      </c>
      <c r="L968" s="109" t="n">
        <v>-0.6127</v>
      </c>
      <c r="M968" s="109" t="n">
        <v>0.2869</v>
      </c>
      <c r="N968" s="108" t="n">
        <f aca="false">IF(SQRT($B$5)*$I968+SQRT(1-$B$5)*J968&lt;$C$8,1,0)</f>
        <v>0</v>
      </c>
      <c r="O968" s="108" t="n">
        <f aca="false">IF(SQRT($B$5)*$I968+SQRT(1-$B$5)*K968&lt;$C$9,1,0)</f>
        <v>0</v>
      </c>
      <c r="P968" s="108" t="n">
        <f aca="false">IF(SQRT($B$5)*$I968+SQRT(1-$B$5)*L968&lt;$C$10,1,0)</f>
        <v>0</v>
      </c>
      <c r="Q968" s="108" t="n">
        <f aca="false">IF(SQRT($B$5)*$I968+SQRT(1-$B$5)*M968&lt;$C$11,1,0)</f>
        <v>0</v>
      </c>
      <c r="R968" s="110" t="n">
        <f aca="false">N968*$D$8+O968*$D$9+P968*$D$10+Q968*$D$11</f>
        <v>0</v>
      </c>
      <c r="S968" s="108" t="n">
        <f aca="false">SUM(N968:Q968)</f>
        <v>0</v>
      </c>
    </row>
    <row r="969" customFormat="false" ht="15" hidden="false" customHeight="false" outlineLevel="0" collapsed="false">
      <c r="H969" s="108" t="n">
        <v>961</v>
      </c>
      <c r="I969" s="109" t="n">
        <v>-0.5108</v>
      </c>
      <c r="J969" s="109" t="n">
        <v>0.952</v>
      </c>
      <c r="K969" s="109" t="n">
        <v>-1.0739</v>
      </c>
      <c r="L969" s="109" t="n">
        <v>-1.3408</v>
      </c>
      <c r="M969" s="109" t="n">
        <v>-0.2929</v>
      </c>
      <c r="N969" s="108" t="n">
        <f aca="false">IF(SQRT($B$5)*$I969+SQRT(1-$B$5)*J969&lt;$C$8,1,0)</f>
        <v>0</v>
      </c>
      <c r="O969" s="108" t="n">
        <f aca="false">IF(SQRT($B$5)*$I969+SQRT(1-$B$5)*K969&lt;$C$9,1,0)</f>
        <v>0</v>
      </c>
      <c r="P969" s="108" t="n">
        <f aca="false">IF(SQRT($B$5)*$I969+SQRT(1-$B$5)*L969&lt;$C$10,1,0)</f>
        <v>0</v>
      </c>
      <c r="Q969" s="108" t="n">
        <f aca="false">IF(SQRT($B$5)*$I969+SQRT(1-$B$5)*M969&lt;$C$11,1,0)</f>
        <v>0</v>
      </c>
      <c r="R969" s="110" t="n">
        <f aca="false">N969*$D$8+O969*$D$9+P969*$D$10+Q969*$D$11</f>
        <v>0</v>
      </c>
      <c r="S969" s="108" t="n">
        <f aca="false">SUM(N969:Q969)</f>
        <v>0</v>
      </c>
    </row>
    <row r="970" customFormat="false" ht="15" hidden="false" customHeight="false" outlineLevel="0" collapsed="false">
      <c r="H970" s="108" t="n">
        <v>962</v>
      </c>
      <c r="I970" s="109" t="n">
        <v>-0.8135</v>
      </c>
      <c r="J970" s="109" t="n">
        <v>0.0603</v>
      </c>
      <c r="K970" s="109" t="n">
        <v>-0.69</v>
      </c>
      <c r="L970" s="109" t="n">
        <v>2.2631</v>
      </c>
      <c r="M970" s="109" t="n">
        <v>-1.085</v>
      </c>
      <c r="N970" s="108" t="n">
        <f aca="false">IF(SQRT($B$5)*$I970+SQRT(1-$B$5)*J970&lt;$C$8,1,0)</f>
        <v>0</v>
      </c>
      <c r="O970" s="108" t="n">
        <f aca="false">IF(SQRT($B$5)*$I970+SQRT(1-$B$5)*K970&lt;$C$9,1,0)</f>
        <v>0</v>
      </c>
      <c r="P970" s="108" t="n">
        <f aca="false">IF(SQRT($B$5)*$I970+SQRT(1-$B$5)*L970&lt;$C$10,1,0)</f>
        <v>0</v>
      </c>
      <c r="Q970" s="108" t="n">
        <f aca="false">IF(SQRT($B$5)*$I970+SQRT(1-$B$5)*M970&lt;$C$11,1,0)</f>
        <v>0</v>
      </c>
      <c r="R970" s="110" t="n">
        <f aca="false">N970*$D$8+O970*$D$9+P970*$D$10+Q970*$D$11</f>
        <v>0</v>
      </c>
      <c r="S970" s="108" t="n">
        <f aca="false">SUM(N970:Q970)</f>
        <v>0</v>
      </c>
    </row>
    <row r="971" customFormat="false" ht="15" hidden="false" customHeight="false" outlineLevel="0" collapsed="false">
      <c r="H971" s="108" t="n">
        <v>963</v>
      </c>
      <c r="I971" s="109" t="n">
        <v>-0.4405</v>
      </c>
      <c r="J971" s="109" t="n">
        <v>-0.0432</v>
      </c>
      <c r="K971" s="109" t="n">
        <v>-1.9947</v>
      </c>
      <c r="L971" s="109" t="n">
        <v>0.8963</v>
      </c>
      <c r="M971" s="109" t="n">
        <v>1.8649</v>
      </c>
      <c r="N971" s="108" t="n">
        <f aca="false">IF(SQRT($B$5)*$I971+SQRT(1-$B$5)*J971&lt;$C$8,1,0)</f>
        <v>0</v>
      </c>
      <c r="O971" s="108" t="n">
        <f aca="false">IF(SQRT($B$5)*$I971+SQRT(1-$B$5)*K971&lt;$C$9,1,0)</f>
        <v>0</v>
      </c>
      <c r="P971" s="108" t="n">
        <f aca="false">IF(SQRT($B$5)*$I971+SQRT(1-$B$5)*L971&lt;$C$10,1,0)</f>
        <v>0</v>
      </c>
      <c r="Q971" s="108" t="n">
        <f aca="false">IF(SQRT($B$5)*$I971+SQRT(1-$B$5)*M971&lt;$C$11,1,0)</f>
        <v>0</v>
      </c>
      <c r="R971" s="110" t="n">
        <f aca="false">N971*$D$8+O971*$D$9+P971*$D$10+Q971*$D$11</f>
        <v>0</v>
      </c>
      <c r="S971" s="108" t="n">
        <f aca="false">SUM(N971:Q971)</f>
        <v>0</v>
      </c>
    </row>
    <row r="972" customFormat="false" ht="15" hidden="false" customHeight="false" outlineLevel="0" collapsed="false">
      <c r="H972" s="108" t="n">
        <v>964</v>
      </c>
      <c r="I972" s="109" t="n">
        <v>-1.3056</v>
      </c>
      <c r="J972" s="109" t="n">
        <v>-1.167</v>
      </c>
      <c r="K972" s="109" t="n">
        <v>0.2722</v>
      </c>
      <c r="L972" s="109" t="n">
        <v>0.2651</v>
      </c>
      <c r="M972" s="109" t="n">
        <v>0.143</v>
      </c>
      <c r="N972" s="108" t="n">
        <f aca="false">IF(SQRT($B$5)*$I972+SQRT(1-$B$5)*J972&lt;$C$8,1,0)</f>
        <v>0</v>
      </c>
      <c r="O972" s="108" t="n">
        <f aca="false">IF(SQRT($B$5)*$I972+SQRT(1-$B$5)*K972&lt;$C$9,1,0)</f>
        <v>0</v>
      </c>
      <c r="P972" s="108" t="n">
        <f aca="false">IF(SQRT($B$5)*$I972+SQRT(1-$B$5)*L972&lt;$C$10,1,0)</f>
        <v>0</v>
      </c>
      <c r="Q972" s="108" t="n">
        <f aca="false">IF(SQRT($B$5)*$I972+SQRT(1-$B$5)*M972&lt;$C$11,1,0)</f>
        <v>0</v>
      </c>
      <c r="R972" s="110" t="n">
        <f aca="false">N972*$D$8+O972*$D$9+P972*$D$10+Q972*$D$11</f>
        <v>0</v>
      </c>
      <c r="S972" s="108" t="n">
        <f aca="false">SUM(N972:Q972)</f>
        <v>0</v>
      </c>
    </row>
    <row r="973" customFormat="false" ht="15" hidden="false" customHeight="false" outlineLevel="0" collapsed="false">
      <c r="H973" s="108" t="n">
        <v>965</v>
      </c>
      <c r="I973" s="109" t="n">
        <v>-0.8107</v>
      </c>
      <c r="J973" s="109" t="n">
        <v>-0.9296</v>
      </c>
      <c r="K973" s="109" t="n">
        <v>-0.5058</v>
      </c>
      <c r="L973" s="109" t="n">
        <v>-0.4129</v>
      </c>
      <c r="M973" s="109" t="n">
        <v>0.1446</v>
      </c>
      <c r="N973" s="108" t="n">
        <f aca="false">IF(SQRT($B$5)*$I973+SQRT(1-$B$5)*J973&lt;$C$8,1,0)</f>
        <v>0</v>
      </c>
      <c r="O973" s="108" t="n">
        <f aca="false">IF(SQRT($B$5)*$I973+SQRT(1-$B$5)*K973&lt;$C$9,1,0)</f>
        <v>0</v>
      </c>
      <c r="P973" s="108" t="n">
        <f aca="false">IF(SQRT($B$5)*$I973+SQRT(1-$B$5)*L973&lt;$C$10,1,0)</f>
        <v>0</v>
      </c>
      <c r="Q973" s="108" t="n">
        <f aca="false">IF(SQRT($B$5)*$I973+SQRT(1-$B$5)*M973&lt;$C$11,1,0)</f>
        <v>0</v>
      </c>
      <c r="R973" s="110" t="n">
        <f aca="false">N973*$D$8+O973*$D$9+P973*$D$10+Q973*$D$11</f>
        <v>0</v>
      </c>
      <c r="S973" s="108" t="n">
        <f aca="false">SUM(N973:Q973)</f>
        <v>0</v>
      </c>
    </row>
    <row r="974" customFormat="false" ht="15" hidden="false" customHeight="false" outlineLevel="0" collapsed="false">
      <c r="H974" s="108" t="n">
        <v>966</v>
      </c>
      <c r="I974" s="109" t="n">
        <v>-0.2303</v>
      </c>
      <c r="J974" s="109" t="n">
        <v>1.058</v>
      </c>
      <c r="K974" s="109" t="n">
        <v>0.1754</v>
      </c>
      <c r="L974" s="109" t="n">
        <v>-0.2252</v>
      </c>
      <c r="M974" s="109" t="n">
        <v>0.5559</v>
      </c>
      <c r="N974" s="108" t="n">
        <f aca="false">IF(SQRT($B$5)*$I974+SQRT(1-$B$5)*J974&lt;$C$8,1,0)</f>
        <v>0</v>
      </c>
      <c r="O974" s="108" t="n">
        <f aca="false">IF(SQRT($B$5)*$I974+SQRT(1-$B$5)*K974&lt;$C$9,1,0)</f>
        <v>0</v>
      </c>
      <c r="P974" s="108" t="n">
        <f aca="false">IF(SQRT($B$5)*$I974+SQRT(1-$B$5)*L974&lt;$C$10,1,0)</f>
        <v>0</v>
      </c>
      <c r="Q974" s="108" t="n">
        <f aca="false">IF(SQRT($B$5)*$I974+SQRT(1-$B$5)*M974&lt;$C$11,1,0)</f>
        <v>0</v>
      </c>
      <c r="R974" s="110" t="n">
        <f aca="false">N974*$D$8+O974*$D$9+P974*$D$10+Q974*$D$11</f>
        <v>0</v>
      </c>
      <c r="S974" s="108" t="n">
        <f aca="false">SUM(N974:Q974)</f>
        <v>0</v>
      </c>
    </row>
    <row r="975" customFormat="false" ht="15" hidden="false" customHeight="false" outlineLevel="0" collapsed="false">
      <c r="H975" s="108" t="n">
        <v>967</v>
      </c>
      <c r="I975" s="109" t="n">
        <v>0.5168</v>
      </c>
      <c r="J975" s="109" t="n">
        <v>0.0914</v>
      </c>
      <c r="K975" s="109" t="n">
        <v>-0.7868</v>
      </c>
      <c r="L975" s="109" t="n">
        <v>-0.0058</v>
      </c>
      <c r="M975" s="109" t="n">
        <v>-0.0227</v>
      </c>
      <c r="N975" s="108" t="n">
        <f aca="false">IF(SQRT($B$5)*$I975+SQRT(1-$B$5)*J975&lt;$C$8,1,0)</f>
        <v>0</v>
      </c>
      <c r="O975" s="108" t="n">
        <f aca="false">IF(SQRT($B$5)*$I975+SQRT(1-$B$5)*K975&lt;$C$9,1,0)</f>
        <v>0</v>
      </c>
      <c r="P975" s="108" t="n">
        <f aca="false">IF(SQRT($B$5)*$I975+SQRT(1-$B$5)*L975&lt;$C$10,1,0)</f>
        <v>0</v>
      </c>
      <c r="Q975" s="108" t="n">
        <f aca="false">IF(SQRT($B$5)*$I975+SQRT(1-$B$5)*M975&lt;$C$11,1,0)</f>
        <v>0</v>
      </c>
      <c r="R975" s="110" t="n">
        <f aca="false">N975*$D$8+O975*$D$9+P975*$D$10+Q975*$D$11</f>
        <v>0</v>
      </c>
      <c r="S975" s="108" t="n">
        <f aca="false">SUM(N975:Q975)</f>
        <v>0</v>
      </c>
    </row>
    <row r="976" customFormat="false" ht="15" hidden="false" customHeight="false" outlineLevel="0" collapsed="false">
      <c r="H976" s="108" t="n">
        <v>968</v>
      </c>
      <c r="I976" s="109" t="n">
        <v>0.6379</v>
      </c>
      <c r="J976" s="109" t="n">
        <v>0.3468</v>
      </c>
      <c r="K976" s="109" t="n">
        <v>0.8092</v>
      </c>
      <c r="L976" s="109" t="n">
        <v>0.2428</v>
      </c>
      <c r="M976" s="109" t="n">
        <v>0.7998</v>
      </c>
      <c r="N976" s="108" t="n">
        <f aca="false">IF(SQRT($B$5)*$I976+SQRT(1-$B$5)*J976&lt;$C$8,1,0)</f>
        <v>0</v>
      </c>
      <c r="O976" s="108" t="n">
        <f aca="false">IF(SQRT($B$5)*$I976+SQRT(1-$B$5)*K976&lt;$C$9,1,0)</f>
        <v>0</v>
      </c>
      <c r="P976" s="108" t="n">
        <f aca="false">IF(SQRT($B$5)*$I976+SQRT(1-$B$5)*L976&lt;$C$10,1,0)</f>
        <v>0</v>
      </c>
      <c r="Q976" s="108" t="n">
        <f aca="false">IF(SQRT($B$5)*$I976+SQRT(1-$B$5)*M976&lt;$C$11,1,0)</f>
        <v>0</v>
      </c>
      <c r="R976" s="110" t="n">
        <f aca="false">N976*$D$8+O976*$D$9+P976*$D$10+Q976*$D$11</f>
        <v>0</v>
      </c>
      <c r="S976" s="108" t="n">
        <f aca="false">SUM(N976:Q976)</f>
        <v>0</v>
      </c>
    </row>
    <row r="977" customFormat="false" ht="15" hidden="false" customHeight="false" outlineLevel="0" collapsed="false">
      <c r="H977" s="108" t="n">
        <v>969</v>
      </c>
      <c r="I977" s="109" t="n">
        <v>0.206</v>
      </c>
      <c r="J977" s="109" t="n">
        <v>-0.0332</v>
      </c>
      <c r="K977" s="109" t="n">
        <v>-0.4889</v>
      </c>
      <c r="L977" s="109" t="n">
        <v>0.4271</v>
      </c>
      <c r="M977" s="109" t="n">
        <v>-0.0665</v>
      </c>
      <c r="N977" s="108" t="n">
        <f aca="false">IF(SQRT($B$5)*$I977+SQRT(1-$B$5)*J977&lt;$C$8,1,0)</f>
        <v>0</v>
      </c>
      <c r="O977" s="108" t="n">
        <f aca="false">IF(SQRT($B$5)*$I977+SQRT(1-$B$5)*K977&lt;$C$9,1,0)</f>
        <v>0</v>
      </c>
      <c r="P977" s="108" t="n">
        <f aca="false">IF(SQRT($B$5)*$I977+SQRT(1-$B$5)*L977&lt;$C$10,1,0)</f>
        <v>0</v>
      </c>
      <c r="Q977" s="108" t="n">
        <f aca="false">IF(SQRT($B$5)*$I977+SQRT(1-$B$5)*M977&lt;$C$11,1,0)</f>
        <v>0</v>
      </c>
      <c r="R977" s="110" t="n">
        <f aca="false">N977*$D$8+O977*$D$9+P977*$D$10+Q977*$D$11</f>
        <v>0</v>
      </c>
      <c r="S977" s="108" t="n">
        <f aca="false">SUM(N977:Q977)</f>
        <v>0</v>
      </c>
    </row>
    <row r="978" customFormat="false" ht="15" hidden="false" customHeight="false" outlineLevel="0" collapsed="false">
      <c r="H978" s="108" t="n">
        <v>970</v>
      </c>
      <c r="I978" s="109" t="n">
        <v>-0.2249</v>
      </c>
      <c r="J978" s="109" t="n">
        <v>0.2015</v>
      </c>
      <c r="K978" s="109" t="n">
        <v>0.5407</v>
      </c>
      <c r="L978" s="109" t="n">
        <v>-0.7559</v>
      </c>
      <c r="M978" s="109" t="n">
        <v>-1.9579</v>
      </c>
      <c r="N978" s="108" t="n">
        <f aca="false">IF(SQRT($B$5)*$I978+SQRT(1-$B$5)*J978&lt;$C$8,1,0)</f>
        <v>0</v>
      </c>
      <c r="O978" s="108" t="n">
        <f aca="false">IF(SQRT($B$5)*$I978+SQRT(1-$B$5)*K978&lt;$C$9,1,0)</f>
        <v>0</v>
      </c>
      <c r="P978" s="108" t="n">
        <f aca="false">IF(SQRT($B$5)*$I978+SQRT(1-$B$5)*L978&lt;$C$10,1,0)</f>
        <v>0</v>
      </c>
      <c r="Q978" s="108" t="n">
        <f aca="false">IF(SQRT($B$5)*$I978+SQRT(1-$B$5)*M978&lt;$C$11,1,0)</f>
        <v>0</v>
      </c>
      <c r="R978" s="110" t="n">
        <f aca="false">N978*$D$8+O978*$D$9+P978*$D$10+Q978*$D$11</f>
        <v>0</v>
      </c>
      <c r="S978" s="108" t="n">
        <f aca="false">SUM(N978:Q978)</f>
        <v>0</v>
      </c>
    </row>
    <row r="979" customFormat="false" ht="15" hidden="false" customHeight="false" outlineLevel="0" collapsed="false">
      <c r="H979" s="108" t="n">
        <v>971</v>
      </c>
      <c r="I979" s="109" t="n">
        <v>-1.2269</v>
      </c>
      <c r="J979" s="109" t="n">
        <v>-0.0518</v>
      </c>
      <c r="K979" s="109" t="n">
        <v>-0.2809</v>
      </c>
      <c r="L979" s="109" t="n">
        <v>-0.1995</v>
      </c>
      <c r="M979" s="109" t="n">
        <v>-0.8672</v>
      </c>
      <c r="N979" s="108" t="n">
        <f aca="false">IF(SQRT($B$5)*$I979+SQRT(1-$B$5)*J979&lt;$C$8,1,0)</f>
        <v>0</v>
      </c>
      <c r="O979" s="108" t="n">
        <f aca="false">IF(SQRT($B$5)*$I979+SQRT(1-$B$5)*K979&lt;$C$9,1,0)</f>
        <v>0</v>
      </c>
      <c r="P979" s="108" t="n">
        <f aca="false">IF(SQRT($B$5)*$I979+SQRT(1-$B$5)*L979&lt;$C$10,1,0)</f>
        <v>0</v>
      </c>
      <c r="Q979" s="108" t="n">
        <f aca="false">IF(SQRT($B$5)*$I979+SQRT(1-$B$5)*M979&lt;$C$11,1,0)</f>
        <v>0</v>
      </c>
      <c r="R979" s="110" t="n">
        <f aca="false">N979*$D$8+O979*$D$9+P979*$D$10+Q979*$D$11</f>
        <v>0</v>
      </c>
      <c r="S979" s="108" t="n">
        <f aca="false">SUM(N979:Q979)</f>
        <v>0</v>
      </c>
    </row>
    <row r="980" customFormat="false" ht="15" hidden="false" customHeight="false" outlineLevel="0" collapsed="false">
      <c r="H980" s="108" t="n">
        <v>972</v>
      </c>
      <c r="I980" s="109" t="n">
        <v>-1.9826</v>
      </c>
      <c r="J980" s="109" t="n">
        <v>1.3909</v>
      </c>
      <c r="K980" s="109" t="n">
        <v>-0.9775</v>
      </c>
      <c r="L980" s="109" t="n">
        <v>-0.7287</v>
      </c>
      <c r="M980" s="109" t="n">
        <v>1.1846</v>
      </c>
      <c r="N980" s="108" t="n">
        <f aca="false">IF(SQRT($B$5)*$I980+SQRT(1-$B$5)*J980&lt;$C$8,1,0)</f>
        <v>0</v>
      </c>
      <c r="O980" s="108" t="n">
        <f aca="false">IF(SQRT($B$5)*$I980+SQRT(1-$B$5)*K980&lt;$C$9,1,0)</f>
        <v>0</v>
      </c>
      <c r="P980" s="108" t="n">
        <f aca="false">IF(SQRT($B$5)*$I980+SQRT(1-$B$5)*L980&lt;$C$10,1,0)</f>
        <v>0</v>
      </c>
      <c r="Q980" s="108" t="n">
        <f aca="false">IF(SQRT($B$5)*$I980+SQRT(1-$B$5)*M980&lt;$C$11,1,0)</f>
        <v>0</v>
      </c>
      <c r="R980" s="110" t="n">
        <f aca="false">N980*$D$8+O980*$D$9+P980*$D$10+Q980*$D$11</f>
        <v>0</v>
      </c>
      <c r="S980" s="108" t="n">
        <f aca="false">SUM(N980:Q980)</f>
        <v>0</v>
      </c>
    </row>
    <row r="981" customFormat="false" ht="15" hidden="false" customHeight="false" outlineLevel="0" collapsed="false">
      <c r="H981" s="108" t="n">
        <v>973</v>
      </c>
      <c r="I981" s="109" t="n">
        <v>0.0822</v>
      </c>
      <c r="J981" s="109" t="n">
        <v>0.8083</v>
      </c>
      <c r="K981" s="109" t="n">
        <v>-0.3451</v>
      </c>
      <c r="L981" s="109" t="n">
        <v>0.2131</v>
      </c>
      <c r="M981" s="109" t="n">
        <v>0.4429</v>
      </c>
      <c r="N981" s="108" t="n">
        <f aca="false">IF(SQRT($B$5)*$I981+SQRT(1-$B$5)*J981&lt;$C$8,1,0)</f>
        <v>0</v>
      </c>
      <c r="O981" s="108" t="n">
        <f aca="false">IF(SQRT($B$5)*$I981+SQRT(1-$B$5)*K981&lt;$C$9,1,0)</f>
        <v>0</v>
      </c>
      <c r="P981" s="108" t="n">
        <f aca="false">IF(SQRT($B$5)*$I981+SQRT(1-$B$5)*L981&lt;$C$10,1,0)</f>
        <v>0</v>
      </c>
      <c r="Q981" s="108" t="n">
        <f aca="false">IF(SQRT($B$5)*$I981+SQRT(1-$B$5)*M981&lt;$C$11,1,0)</f>
        <v>0</v>
      </c>
      <c r="R981" s="110" t="n">
        <f aca="false">N981*$D$8+O981*$D$9+P981*$D$10+Q981*$D$11</f>
        <v>0</v>
      </c>
      <c r="S981" s="108" t="n">
        <f aca="false">SUM(N981:Q981)</f>
        <v>0</v>
      </c>
    </row>
    <row r="982" customFormat="false" ht="15" hidden="false" customHeight="false" outlineLevel="0" collapsed="false">
      <c r="H982" s="108" t="n">
        <v>974</v>
      </c>
      <c r="I982" s="109" t="n">
        <v>-1.2991</v>
      </c>
      <c r="J982" s="109" t="n">
        <v>1.1281</v>
      </c>
      <c r="K982" s="109" t="n">
        <v>-0.7023</v>
      </c>
      <c r="L982" s="109" t="n">
        <v>-0.7914</v>
      </c>
      <c r="M982" s="109" t="n">
        <v>1.1804</v>
      </c>
      <c r="N982" s="108" t="n">
        <f aca="false">IF(SQRT($B$5)*$I982+SQRT(1-$B$5)*J982&lt;$C$8,1,0)</f>
        <v>0</v>
      </c>
      <c r="O982" s="108" t="n">
        <f aca="false">IF(SQRT($B$5)*$I982+SQRT(1-$B$5)*K982&lt;$C$9,1,0)</f>
        <v>0</v>
      </c>
      <c r="P982" s="108" t="n">
        <f aca="false">IF(SQRT($B$5)*$I982+SQRT(1-$B$5)*L982&lt;$C$10,1,0)</f>
        <v>0</v>
      </c>
      <c r="Q982" s="108" t="n">
        <f aca="false">IF(SQRT($B$5)*$I982+SQRT(1-$B$5)*M982&lt;$C$11,1,0)</f>
        <v>0</v>
      </c>
      <c r="R982" s="110" t="n">
        <f aca="false">N982*$D$8+O982*$D$9+P982*$D$10+Q982*$D$11</f>
        <v>0</v>
      </c>
      <c r="S982" s="108" t="n">
        <f aca="false">SUM(N982:Q982)</f>
        <v>0</v>
      </c>
    </row>
    <row r="983" customFormat="false" ht="15" hidden="false" customHeight="false" outlineLevel="0" collapsed="false">
      <c r="H983" s="108" t="n">
        <v>975</v>
      </c>
      <c r="I983" s="109" t="n">
        <v>0.9381</v>
      </c>
      <c r="J983" s="109" t="n">
        <v>0.0297</v>
      </c>
      <c r="K983" s="109" t="n">
        <v>1.6803</v>
      </c>
      <c r="L983" s="109" t="n">
        <v>-1.4378</v>
      </c>
      <c r="M983" s="109" t="n">
        <v>-1.425</v>
      </c>
      <c r="N983" s="108" t="n">
        <f aca="false">IF(SQRT($B$5)*$I983+SQRT(1-$B$5)*J983&lt;$C$8,1,0)</f>
        <v>0</v>
      </c>
      <c r="O983" s="108" t="n">
        <f aca="false">IF(SQRT($B$5)*$I983+SQRT(1-$B$5)*K983&lt;$C$9,1,0)</f>
        <v>0</v>
      </c>
      <c r="P983" s="108" t="n">
        <f aca="false">IF(SQRT($B$5)*$I983+SQRT(1-$B$5)*L983&lt;$C$10,1,0)</f>
        <v>0</v>
      </c>
      <c r="Q983" s="108" t="n">
        <f aca="false">IF(SQRT($B$5)*$I983+SQRT(1-$B$5)*M983&lt;$C$11,1,0)</f>
        <v>0</v>
      </c>
      <c r="R983" s="110" t="n">
        <f aca="false">N983*$D$8+O983*$D$9+P983*$D$10+Q983*$D$11</f>
        <v>0</v>
      </c>
      <c r="S983" s="108" t="n">
        <f aca="false">SUM(N983:Q983)</f>
        <v>0</v>
      </c>
    </row>
    <row r="984" customFormat="false" ht="15" hidden="false" customHeight="false" outlineLevel="0" collapsed="false">
      <c r="H984" s="108" t="n">
        <v>976</v>
      </c>
      <c r="I984" s="109" t="n">
        <v>1.9177</v>
      </c>
      <c r="J984" s="109" t="n">
        <v>-0.6576</v>
      </c>
      <c r="K984" s="109" t="n">
        <v>-0.1792</v>
      </c>
      <c r="L984" s="109" t="n">
        <v>0.8664</v>
      </c>
      <c r="M984" s="109" t="n">
        <v>0.7157</v>
      </c>
      <c r="N984" s="108" t="n">
        <f aca="false">IF(SQRT($B$5)*$I984+SQRT(1-$B$5)*J984&lt;$C$8,1,0)</f>
        <v>0</v>
      </c>
      <c r="O984" s="108" t="n">
        <f aca="false">IF(SQRT($B$5)*$I984+SQRT(1-$B$5)*K984&lt;$C$9,1,0)</f>
        <v>0</v>
      </c>
      <c r="P984" s="108" t="n">
        <f aca="false">IF(SQRT($B$5)*$I984+SQRT(1-$B$5)*L984&lt;$C$10,1,0)</f>
        <v>0</v>
      </c>
      <c r="Q984" s="108" t="n">
        <f aca="false">IF(SQRT($B$5)*$I984+SQRT(1-$B$5)*M984&lt;$C$11,1,0)</f>
        <v>0</v>
      </c>
      <c r="R984" s="110" t="n">
        <f aca="false">N984*$D$8+O984*$D$9+P984*$D$10+Q984*$D$11</f>
        <v>0</v>
      </c>
      <c r="S984" s="108" t="n">
        <f aca="false">SUM(N984:Q984)</f>
        <v>0</v>
      </c>
    </row>
    <row r="985" customFormat="false" ht="15" hidden="false" customHeight="false" outlineLevel="0" collapsed="false">
      <c r="H985" s="108" t="n">
        <v>977</v>
      </c>
      <c r="I985" s="109" t="n">
        <v>0.7355</v>
      </c>
      <c r="J985" s="109" t="n">
        <v>1.1762</v>
      </c>
      <c r="K985" s="109" t="n">
        <v>-0.48</v>
      </c>
      <c r="L985" s="109" t="n">
        <v>-0.5475</v>
      </c>
      <c r="M985" s="109" t="n">
        <v>0.5199</v>
      </c>
      <c r="N985" s="108" t="n">
        <f aca="false">IF(SQRT($B$5)*$I985+SQRT(1-$B$5)*J985&lt;$C$8,1,0)</f>
        <v>0</v>
      </c>
      <c r="O985" s="108" t="n">
        <f aca="false">IF(SQRT($B$5)*$I985+SQRT(1-$B$5)*K985&lt;$C$9,1,0)</f>
        <v>0</v>
      </c>
      <c r="P985" s="108" t="n">
        <f aca="false">IF(SQRT($B$5)*$I985+SQRT(1-$B$5)*L985&lt;$C$10,1,0)</f>
        <v>0</v>
      </c>
      <c r="Q985" s="108" t="n">
        <f aca="false">IF(SQRT($B$5)*$I985+SQRT(1-$B$5)*M985&lt;$C$11,1,0)</f>
        <v>0</v>
      </c>
      <c r="R985" s="110" t="n">
        <f aca="false">N985*$D$8+O985*$D$9+P985*$D$10+Q985*$D$11</f>
        <v>0</v>
      </c>
      <c r="S985" s="108" t="n">
        <f aca="false">SUM(N985:Q985)</f>
        <v>0</v>
      </c>
    </row>
    <row r="986" customFormat="false" ht="15" hidden="false" customHeight="false" outlineLevel="0" collapsed="false">
      <c r="H986" s="108" t="n">
        <v>978</v>
      </c>
      <c r="I986" s="109" t="n">
        <v>1.0351</v>
      </c>
      <c r="J986" s="109" t="n">
        <v>0.0498</v>
      </c>
      <c r="K986" s="109" t="n">
        <v>-1.7454</v>
      </c>
      <c r="L986" s="109" t="n">
        <v>-0.6259</v>
      </c>
      <c r="M986" s="109" t="n">
        <v>-0.925</v>
      </c>
      <c r="N986" s="108" t="n">
        <f aca="false">IF(SQRT($B$5)*$I986+SQRT(1-$B$5)*J986&lt;$C$8,1,0)</f>
        <v>0</v>
      </c>
      <c r="O986" s="108" t="n">
        <f aca="false">IF(SQRT($B$5)*$I986+SQRT(1-$B$5)*K986&lt;$C$9,1,0)</f>
        <v>0</v>
      </c>
      <c r="P986" s="108" t="n">
        <f aca="false">IF(SQRT($B$5)*$I986+SQRT(1-$B$5)*L986&lt;$C$10,1,0)</f>
        <v>0</v>
      </c>
      <c r="Q986" s="108" t="n">
        <f aca="false">IF(SQRT($B$5)*$I986+SQRT(1-$B$5)*M986&lt;$C$11,1,0)</f>
        <v>0</v>
      </c>
      <c r="R986" s="110" t="n">
        <f aca="false">N986*$D$8+O986*$D$9+P986*$D$10+Q986*$D$11</f>
        <v>0</v>
      </c>
      <c r="S986" s="108" t="n">
        <f aca="false">SUM(N986:Q986)</f>
        <v>0</v>
      </c>
    </row>
    <row r="987" customFormat="false" ht="15" hidden="false" customHeight="false" outlineLevel="0" collapsed="false">
      <c r="H987" s="108" t="n">
        <v>979</v>
      </c>
      <c r="I987" s="109" t="n">
        <v>1.3427</v>
      </c>
      <c r="J987" s="109" t="n">
        <v>0.0921</v>
      </c>
      <c r="K987" s="109" t="n">
        <v>-0.0955</v>
      </c>
      <c r="L987" s="109" t="n">
        <v>-0.4038</v>
      </c>
      <c r="M987" s="109" t="n">
        <v>-0.1884</v>
      </c>
      <c r="N987" s="108" t="n">
        <f aca="false">IF(SQRT($B$5)*$I987+SQRT(1-$B$5)*J987&lt;$C$8,1,0)</f>
        <v>0</v>
      </c>
      <c r="O987" s="108" t="n">
        <f aca="false">IF(SQRT($B$5)*$I987+SQRT(1-$B$5)*K987&lt;$C$9,1,0)</f>
        <v>0</v>
      </c>
      <c r="P987" s="108" t="n">
        <f aca="false">IF(SQRT($B$5)*$I987+SQRT(1-$B$5)*L987&lt;$C$10,1,0)</f>
        <v>0</v>
      </c>
      <c r="Q987" s="108" t="n">
        <f aca="false">IF(SQRT($B$5)*$I987+SQRT(1-$B$5)*M987&lt;$C$11,1,0)</f>
        <v>0</v>
      </c>
      <c r="R987" s="110" t="n">
        <f aca="false">N987*$D$8+O987*$D$9+P987*$D$10+Q987*$D$11</f>
        <v>0</v>
      </c>
      <c r="S987" s="108" t="n">
        <f aca="false">SUM(N987:Q987)</f>
        <v>0</v>
      </c>
    </row>
    <row r="988" customFormat="false" ht="15" hidden="false" customHeight="false" outlineLevel="0" collapsed="false">
      <c r="H988" s="108" t="n">
        <v>980</v>
      </c>
      <c r="I988" s="109" t="n">
        <v>-1.675</v>
      </c>
      <c r="J988" s="109" t="n">
        <v>-0.1497</v>
      </c>
      <c r="K988" s="109" t="n">
        <v>0.0839</v>
      </c>
      <c r="L988" s="109" t="n">
        <v>0.6875</v>
      </c>
      <c r="M988" s="109" t="n">
        <v>-0.2765</v>
      </c>
      <c r="N988" s="108" t="n">
        <f aca="false">IF(SQRT($B$5)*$I988+SQRT(1-$B$5)*J988&lt;$C$8,1,0)</f>
        <v>0</v>
      </c>
      <c r="O988" s="108" t="n">
        <f aca="false">IF(SQRT($B$5)*$I988+SQRT(1-$B$5)*K988&lt;$C$9,1,0)</f>
        <v>0</v>
      </c>
      <c r="P988" s="108" t="n">
        <f aca="false">IF(SQRT($B$5)*$I988+SQRT(1-$B$5)*L988&lt;$C$10,1,0)</f>
        <v>0</v>
      </c>
      <c r="Q988" s="108" t="n">
        <f aca="false">IF(SQRT($B$5)*$I988+SQRT(1-$B$5)*M988&lt;$C$11,1,0)</f>
        <v>0</v>
      </c>
      <c r="R988" s="110" t="n">
        <f aca="false">N988*$D$8+O988*$D$9+P988*$D$10+Q988*$D$11</f>
        <v>0</v>
      </c>
      <c r="S988" s="108" t="n">
        <f aca="false">SUM(N988:Q988)</f>
        <v>0</v>
      </c>
    </row>
    <row r="989" customFormat="false" ht="15" hidden="false" customHeight="false" outlineLevel="0" collapsed="false">
      <c r="H989" s="108" t="n">
        <v>981</v>
      </c>
      <c r="I989" s="109" t="n">
        <v>-1.2235</v>
      </c>
      <c r="J989" s="109" t="n">
        <v>0.5033</v>
      </c>
      <c r="K989" s="109" t="n">
        <v>-0.9482</v>
      </c>
      <c r="L989" s="109" t="n">
        <v>0.5049</v>
      </c>
      <c r="M989" s="109" t="n">
        <v>0.7822</v>
      </c>
      <c r="N989" s="108" t="n">
        <f aca="false">IF(SQRT($B$5)*$I989+SQRT(1-$B$5)*J989&lt;$C$8,1,0)</f>
        <v>0</v>
      </c>
      <c r="O989" s="108" t="n">
        <f aca="false">IF(SQRT($B$5)*$I989+SQRT(1-$B$5)*K989&lt;$C$9,1,0)</f>
        <v>0</v>
      </c>
      <c r="P989" s="108" t="n">
        <f aca="false">IF(SQRT($B$5)*$I989+SQRT(1-$B$5)*L989&lt;$C$10,1,0)</f>
        <v>0</v>
      </c>
      <c r="Q989" s="108" t="n">
        <f aca="false">IF(SQRT($B$5)*$I989+SQRT(1-$B$5)*M989&lt;$C$11,1,0)</f>
        <v>0</v>
      </c>
      <c r="R989" s="110" t="n">
        <f aca="false">N989*$D$8+O989*$D$9+P989*$D$10+Q989*$D$11</f>
        <v>0</v>
      </c>
      <c r="S989" s="108" t="n">
        <f aca="false">SUM(N989:Q989)</f>
        <v>0</v>
      </c>
    </row>
    <row r="990" customFormat="false" ht="15" hidden="false" customHeight="false" outlineLevel="0" collapsed="false">
      <c r="H990" s="108" t="n">
        <v>982</v>
      </c>
      <c r="I990" s="109" t="n">
        <v>0.9687</v>
      </c>
      <c r="J990" s="109" t="n">
        <v>-0.1716</v>
      </c>
      <c r="K990" s="109" t="n">
        <v>1.2783</v>
      </c>
      <c r="L990" s="109" t="n">
        <v>2.2894</v>
      </c>
      <c r="M990" s="109" t="n">
        <v>-0.8127</v>
      </c>
      <c r="N990" s="108" t="n">
        <f aca="false">IF(SQRT($B$5)*$I990+SQRT(1-$B$5)*J990&lt;$C$8,1,0)</f>
        <v>0</v>
      </c>
      <c r="O990" s="108" t="n">
        <f aca="false">IF(SQRT($B$5)*$I990+SQRT(1-$B$5)*K990&lt;$C$9,1,0)</f>
        <v>0</v>
      </c>
      <c r="P990" s="108" t="n">
        <f aca="false">IF(SQRT($B$5)*$I990+SQRT(1-$B$5)*L990&lt;$C$10,1,0)</f>
        <v>0</v>
      </c>
      <c r="Q990" s="108" t="n">
        <f aca="false">IF(SQRT($B$5)*$I990+SQRT(1-$B$5)*M990&lt;$C$11,1,0)</f>
        <v>0</v>
      </c>
      <c r="R990" s="110" t="n">
        <f aca="false">N990*$D$8+O990*$D$9+P990*$D$10+Q990*$D$11</f>
        <v>0</v>
      </c>
      <c r="S990" s="108" t="n">
        <f aca="false">SUM(N990:Q990)</f>
        <v>0</v>
      </c>
    </row>
    <row r="991" customFormat="false" ht="15" hidden="false" customHeight="false" outlineLevel="0" collapsed="false">
      <c r="H991" s="108" t="n">
        <v>983</v>
      </c>
      <c r="I991" s="109" t="n">
        <v>0.2416</v>
      </c>
      <c r="J991" s="109" t="n">
        <v>0.0379</v>
      </c>
      <c r="K991" s="109" t="n">
        <v>0.9136</v>
      </c>
      <c r="L991" s="109" t="n">
        <v>0.5288</v>
      </c>
      <c r="M991" s="109" t="n">
        <v>0.0206</v>
      </c>
      <c r="N991" s="108" t="n">
        <f aca="false">IF(SQRT($B$5)*$I991+SQRT(1-$B$5)*J991&lt;$C$8,1,0)</f>
        <v>0</v>
      </c>
      <c r="O991" s="108" t="n">
        <f aca="false">IF(SQRT($B$5)*$I991+SQRT(1-$B$5)*K991&lt;$C$9,1,0)</f>
        <v>0</v>
      </c>
      <c r="P991" s="108" t="n">
        <f aca="false">IF(SQRT($B$5)*$I991+SQRT(1-$B$5)*L991&lt;$C$10,1,0)</f>
        <v>0</v>
      </c>
      <c r="Q991" s="108" t="n">
        <f aca="false">IF(SQRT($B$5)*$I991+SQRT(1-$B$5)*M991&lt;$C$11,1,0)</f>
        <v>0</v>
      </c>
      <c r="R991" s="110" t="n">
        <f aca="false">N991*$D$8+O991*$D$9+P991*$D$10+Q991*$D$11</f>
        <v>0</v>
      </c>
      <c r="S991" s="108" t="n">
        <f aca="false">SUM(N991:Q991)</f>
        <v>0</v>
      </c>
    </row>
    <row r="992" customFormat="false" ht="15" hidden="false" customHeight="false" outlineLevel="0" collapsed="false">
      <c r="H992" s="108" t="n">
        <v>984</v>
      </c>
      <c r="I992" s="109" t="n">
        <v>2.0744</v>
      </c>
      <c r="J992" s="109" t="n">
        <v>0.5616</v>
      </c>
      <c r="K992" s="109" t="n">
        <v>0.7429</v>
      </c>
      <c r="L992" s="109" t="n">
        <v>-0.5137</v>
      </c>
      <c r="M992" s="109" t="n">
        <v>-0.4614</v>
      </c>
      <c r="N992" s="108" t="n">
        <f aca="false">IF(SQRT($B$5)*$I992+SQRT(1-$B$5)*J992&lt;$C$8,1,0)</f>
        <v>0</v>
      </c>
      <c r="O992" s="108" t="n">
        <f aca="false">IF(SQRT($B$5)*$I992+SQRT(1-$B$5)*K992&lt;$C$9,1,0)</f>
        <v>0</v>
      </c>
      <c r="P992" s="108" t="n">
        <f aca="false">IF(SQRT($B$5)*$I992+SQRT(1-$B$5)*L992&lt;$C$10,1,0)</f>
        <v>0</v>
      </c>
      <c r="Q992" s="108" t="n">
        <f aca="false">IF(SQRT($B$5)*$I992+SQRT(1-$B$5)*M992&lt;$C$11,1,0)</f>
        <v>0</v>
      </c>
      <c r="R992" s="110" t="n">
        <f aca="false">N992*$D$8+O992*$D$9+P992*$D$10+Q992*$D$11</f>
        <v>0</v>
      </c>
      <c r="S992" s="108" t="n">
        <f aca="false">SUM(N992:Q992)</f>
        <v>0</v>
      </c>
    </row>
    <row r="993" customFormat="false" ht="15" hidden="false" customHeight="false" outlineLevel="0" collapsed="false">
      <c r="H993" s="108" t="n">
        <v>985</v>
      </c>
      <c r="I993" s="109" t="n">
        <v>-0.8289</v>
      </c>
      <c r="J993" s="109" t="n">
        <v>-1.759</v>
      </c>
      <c r="K993" s="109" t="n">
        <v>1.8042</v>
      </c>
      <c r="L993" s="109" t="n">
        <v>1.1796</v>
      </c>
      <c r="M993" s="109" t="n">
        <v>1.3853</v>
      </c>
      <c r="N993" s="108" t="n">
        <f aca="false">IF(SQRT($B$5)*$I993+SQRT(1-$B$5)*J993&lt;$C$8,1,0)</f>
        <v>0</v>
      </c>
      <c r="O993" s="108" t="n">
        <f aca="false">IF(SQRT($B$5)*$I993+SQRT(1-$B$5)*K993&lt;$C$9,1,0)</f>
        <v>0</v>
      </c>
      <c r="P993" s="108" t="n">
        <f aca="false">IF(SQRT($B$5)*$I993+SQRT(1-$B$5)*L993&lt;$C$10,1,0)</f>
        <v>0</v>
      </c>
      <c r="Q993" s="108" t="n">
        <f aca="false">IF(SQRT($B$5)*$I993+SQRT(1-$B$5)*M993&lt;$C$11,1,0)</f>
        <v>0</v>
      </c>
      <c r="R993" s="110" t="n">
        <f aca="false">N993*$D$8+O993*$D$9+P993*$D$10+Q993*$D$11</f>
        <v>0</v>
      </c>
      <c r="S993" s="108" t="n">
        <f aca="false">SUM(N993:Q993)</f>
        <v>0</v>
      </c>
    </row>
    <row r="994" customFormat="false" ht="15" hidden="false" customHeight="false" outlineLevel="0" collapsed="false">
      <c r="H994" s="108" t="n">
        <v>986</v>
      </c>
      <c r="I994" s="109" t="n">
        <v>2.0198</v>
      </c>
      <c r="J994" s="109" t="n">
        <v>0.7445</v>
      </c>
      <c r="K994" s="109" t="n">
        <v>0.8281</v>
      </c>
      <c r="L994" s="109" t="n">
        <v>-0.1226</v>
      </c>
      <c r="M994" s="109" t="n">
        <v>1.0156</v>
      </c>
      <c r="N994" s="108" t="n">
        <f aca="false">IF(SQRT($B$5)*$I994+SQRT(1-$B$5)*J994&lt;$C$8,1,0)</f>
        <v>0</v>
      </c>
      <c r="O994" s="108" t="n">
        <f aca="false">IF(SQRT($B$5)*$I994+SQRT(1-$B$5)*K994&lt;$C$9,1,0)</f>
        <v>0</v>
      </c>
      <c r="P994" s="108" t="n">
        <f aca="false">IF(SQRT($B$5)*$I994+SQRT(1-$B$5)*L994&lt;$C$10,1,0)</f>
        <v>0</v>
      </c>
      <c r="Q994" s="108" t="n">
        <f aca="false">IF(SQRT($B$5)*$I994+SQRT(1-$B$5)*M994&lt;$C$11,1,0)</f>
        <v>0</v>
      </c>
      <c r="R994" s="110" t="n">
        <f aca="false">N994*$D$8+O994*$D$9+P994*$D$10+Q994*$D$11</f>
        <v>0</v>
      </c>
      <c r="S994" s="108" t="n">
        <f aca="false">SUM(N994:Q994)</f>
        <v>0</v>
      </c>
    </row>
    <row r="995" customFormat="false" ht="15" hidden="false" customHeight="false" outlineLevel="0" collapsed="false">
      <c r="H995" s="108" t="n">
        <v>987</v>
      </c>
      <c r="I995" s="109" t="n">
        <v>-0.6193</v>
      </c>
      <c r="J995" s="109" t="n">
        <v>-1.1963</v>
      </c>
      <c r="K995" s="109" t="n">
        <v>-1.4039</v>
      </c>
      <c r="L995" s="109" t="n">
        <v>-0.6466</v>
      </c>
      <c r="M995" s="109" t="n">
        <v>0.5843</v>
      </c>
      <c r="N995" s="108" t="n">
        <f aca="false">IF(SQRT($B$5)*$I995+SQRT(1-$B$5)*J995&lt;$C$8,1,0)</f>
        <v>0</v>
      </c>
      <c r="O995" s="108" t="n">
        <f aca="false">IF(SQRT($B$5)*$I995+SQRT(1-$B$5)*K995&lt;$C$9,1,0)</f>
        <v>0</v>
      </c>
      <c r="P995" s="108" t="n">
        <f aca="false">IF(SQRT($B$5)*$I995+SQRT(1-$B$5)*L995&lt;$C$10,1,0)</f>
        <v>0</v>
      </c>
      <c r="Q995" s="108" t="n">
        <f aca="false">IF(SQRT($B$5)*$I995+SQRT(1-$B$5)*M995&lt;$C$11,1,0)</f>
        <v>0</v>
      </c>
      <c r="R995" s="110" t="n">
        <f aca="false">N995*$D$8+O995*$D$9+P995*$D$10+Q995*$D$11</f>
        <v>0</v>
      </c>
      <c r="S995" s="108" t="n">
        <f aca="false">SUM(N995:Q995)</f>
        <v>0</v>
      </c>
    </row>
    <row r="996" customFormat="false" ht="15" hidden="false" customHeight="false" outlineLevel="0" collapsed="false">
      <c r="H996" s="108" t="n">
        <v>988</v>
      </c>
      <c r="I996" s="109" t="n">
        <v>0.5135</v>
      </c>
      <c r="J996" s="109" t="n">
        <v>0.588</v>
      </c>
      <c r="K996" s="109" t="n">
        <v>1.1445</v>
      </c>
      <c r="L996" s="109" t="n">
        <v>0.2611</v>
      </c>
      <c r="M996" s="109" t="n">
        <v>-0.3722</v>
      </c>
      <c r="N996" s="108" t="n">
        <f aca="false">IF(SQRT($B$5)*$I996+SQRT(1-$B$5)*J996&lt;$C$8,1,0)</f>
        <v>0</v>
      </c>
      <c r="O996" s="108" t="n">
        <f aca="false">IF(SQRT($B$5)*$I996+SQRT(1-$B$5)*K996&lt;$C$9,1,0)</f>
        <v>0</v>
      </c>
      <c r="P996" s="108" t="n">
        <f aca="false">IF(SQRT($B$5)*$I996+SQRT(1-$B$5)*L996&lt;$C$10,1,0)</f>
        <v>0</v>
      </c>
      <c r="Q996" s="108" t="n">
        <f aca="false">IF(SQRT($B$5)*$I996+SQRT(1-$B$5)*M996&lt;$C$11,1,0)</f>
        <v>0</v>
      </c>
      <c r="R996" s="110" t="n">
        <f aca="false">N996*$D$8+O996*$D$9+P996*$D$10+Q996*$D$11</f>
        <v>0</v>
      </c>
      <c r="S996" s="108" t="n">
        <f aca="false">SUM(N996:Q996)</f>
        <v>0</v>
      </c>
    </row>
    <row r="997" customFormat="false" ht="15" hidden="false" customHeight="false" outlineLevel="0" collapsed="false">
      <c r="H997" s="108" t="n">
        <v>989</v>
      </c>
      <c r="I997" s="109" t="n">
        <v>0.1518</v>
      </c>
      <c r="J997" s="109" t="n">
        <v>1.6724</v>
      </c>
      <c r="K997" s="109" t="n">
        <v>-0.571</v>
      </c>
      <c r="L997" s="109" t="n">
        <v>-0.1296</v>
      </c>
      <c r="M997" s="109" t="n">
        <v>1.6843</v>
      </c>
      <c r="N997" s="108" t="n">
        <f aca="false">IF(SQRT($B$5)*$I997+SQRT(1-$B$5)*J997&lt;$C$8,1,0)</f>
        <v>0</v>
      </c>
      <c r="O997" s="108" t="n">
        <f aca="false">IF(SQRT($B$5)*$I997+SQRT(1-$B$5)*K997&lt;$C$9,1,0)</f>
        <v>0</v>
      </c>
      <c r="P997" s="108" t="n">
        <f aca="false">IF(SQRT($B$5)*$I997+SQRT(1-$B$5)*L997&lt;$C$10,1,0)</f>
        <v>0</v>
      </c>
      <c r="Q997" s="108" t="n">
        <f aca="false">IF(SQRT($B$5)*$I997+SQRT(1-$B$5)*M997&lt;$C$11,1,0)</f>
        <v>0</v>
      </c>
      <c r="R997" s="110" t="n">
        <f aca="false">N997*$D$8+O997*$D$9+P997*$D$10+Q997*$D$11</f>
        <v>0</v>
      </c>
      <c r="S997" s="108" t="n">
        <f aca="false">SUM(N997:Q997)</f>
        <v>0</v>
      </c>
    </row>
    <row r="998" customFormat="false" ht="15" hidden="false" customHeight="false" outlineLevel="0" collapsed="false">
      <c r="H998" s="108" t="n">
        <v>990</v>
      </c>
      <c r="I998" s="109" t="n">
        <v>0.5758</v>
      </c>
      <c r="J998" s="109" t="n">
        <v>-0.77</v>
      </c>
      <c r="K998" s="109" t="n">
        <v>-0.1216</v>
      </c>
      <c r="L998" s="109" t="n">
        <v>0.6628</v>
      </c>
      <c r="M998" s="109" t="n">
        <v>1.0897</v>
      </c>
      <c r="N998" s="108" t="n">
        <f aca="false">IF(SQRT($B$5)*$I998+SQRT(1-$B$5)*J998&lt;$C$8,1,0)</f>
        <v>0</v>
      </c>
      <c r="O998" s="108" t="n">
        <f aca="false">IF(SQRT($B$5)*$I998+SQRT(1-$B$5)*K998&lt;$C$9,1,0)</f>
        <v>0</v>
      </c>
      <c r="P998" s="108" t="n">
        <f aca="false">IF(SQRT($B$5)*$I998+SQRT(1-$B$5)*L998&lt;$C$10,1,0)</f>
        <v>0</v>
      </c>
      <c r="Q998" s="108" t="n">
        <f aca="false">IF(SQRT($B$5)*$I998+SQRT(1-$B$5)*M998&lt;$C$11,1,0)</f>
        <v>0</v>
      </c>
      <c r="R998" s="110" t="n">
        <f aca="false">N998*$D$8+O998*$D$9+P998*$D$10+Q998*$D$11</f>
        <v>0</v>
      </c>
      <c r="S998" s="108" t="n">
        <f aca="false">SUM(N998:Q998)</f>
        <v>0</v>
      </c>
    </row>
    <row r="999" customFormat="false" ht="15" hidden="false" customHeight="false" outlineLevel="0" collapsed="false">
      <c r="H999" s="108" t="n">
        <v>991</v>
      </c>
      <c r="I999" s="109" t="n">
        <v>0.6481</v>
      </c>
      <c r="J999" s="109" t="n">
        <v>-0.0506</v>
      </c>
      <c r="K999" s="109" t="n">
        <v>0.5313</v>
      </c>
      <c r="L999" s="109" t="n">
        <v>1.7043</v>
      </c>
      <c r="M999" s="109" t="n">
        <v>0.8685</v>
      </c>
      <c r="N999" s="108" t="n">
        <f aca="false">IF(SQRT($B$5)*$I999+SQRT(1-$B$5)*J999&lt;$C$8,1,0)</f>
        <v>0</v>
      </c>
      <c r="O999" s="108" t="n">
        <f aca="false">IF(SQRT($B$5)*$I999+SQRT(1-$B$5)*K999&lt;$C$9,1,0)</f>
        <v>0</v>
      </c>
      <c r="P999" s="108" t="n">
        <f aca="false">IF(SQRT($B$5)*$I999+SQRT(1-$B$5)*L999&lt;$C$10,1,0)</f>
        <v>0</v>
      </c>
      <c r="Q999" s="108" t="n">
        <f aca="false">IF(SQRT($B$5)*$I999+SQRT(1-$B$5)*M999&lt;$C$11,1,0)</f>
        <v>0</v>
      </c>
      <c r="R999" s="110" t="n">
        <f aca="false">N999*$D$8+O999*$D$9+P999*$D$10+Q999*$D$11</f>
        <v>0</v>
      </c>
      <c r="S999" s="108" t="n">
        <f aca="false">SUM(N999:Q999)</f>
        <v>0</v>
      </c>
    </row>
    <row r="1000" customFormat="false" ht="15" hidden="false" customHeight="false" outlineLevel="0" collapsed="false">
      <c r="H1000" s="108" t="n">
        <v>992</v>
      </c>
      <c r="I1000" s="109" t="n">
        <v>-0.8233</v>
      </c>
      <c r="J1000" s="109" t="n">
        <v>-0.9141</v>
      </c>
      <c r="K1000" s="109" t="n">
        <v>-0.5729</v>
      </c>
      <c r="L1000" s="109" t="n">
        <v>0.8666</v>
      </c>
      <c r="M1000" s="109" t="n">
        <v>0.5168</v>
      </c>
      <c r="N1000" s="108" t="n">
        <f aca="false">IF(SQRT($B$5)*$I1000+SQRT(1-$B$5)*J1000&lt;$C$8,1,0)</f>
        <v>0</v>
      </c>
      <c r="O1000" s="108" t="n">
        <f aca="false">IF(SQRT($B$5)*$I1000+SQRT(1-$B$5)*K1000&lt;$C$9,1,0)</f>
        <v>0</v>
      </c>
      <c r="P1000" s="108" t="n">
        <f aca="false">IF(SQRT($B$5)*$I1000+SQRT(1-$B$5)*L1000&lt;$C$10,1,0)</f>
        <v>0</v>
      </c>
      <c r="Q1000" s="108" t="n">
        <f aca="false">IF(SQRT($B$5)*$I1000+SQRT(1-$B$5)*M1000&lt;$C$11,1,0)</f>
        <v>0</v>
      </c>
      <c r="R1000" s="110" t="n">
        <f aca="false">N1000*$D$8+O1000*$D$9+P1000*$D$10+Q1000*$D$11</f>
        <v>0</v>
      </c>
      <c r="S1000" s="108" t="n">
        <f aca="false">SUM(N1000:Q1000)</f>
        <v>0</v>
      </c>
    </row>
    <row r="1001" customFormat="false" ht="15" hidden="false" customHeight="false" outlineLevel="0" collapsed="false">
      <c r="H1001" s="108" t="n">
        <v>993</v>
      </c>
      <c r="I1001" s="109" t="n">
        <v>-0.0552</v>
      </c>
      <c r="J1001" s="109" t="n">
        <v>0.8046</v>
      </c>
      <c r="K1001" s="109" t="n">
        <v>-0.446</v>
      </c>
      <c r="L1001" s="109" t="n">
        <v>-0.3808</v>
      </c>
      <c r="M1001" s="109" t="n">
        <v>0.1367</v>
      </c>
      <c r="N1001" s="108" t="n">
        <f aca="false">IF(SQRT($B$5)*$I1001+SQRT(1-$B$5)*J1001&lt;$C$8,1,0)</f>
        <v>0</v>
      </c>
      <c r="O1001" s="108" t="n">
        <f aca="false">IF(SQRT($B$5)*$I1001+SQRT(1-$B$5)*K1001&lt;$C$9,1,0)</f>
        <v>0</v>
      </c>
      <c r="P1001" s="108" t="n">
        <f aca="false">IF(SQRT($B$5)*$I1001+SQRT(1-$B$5)*L1001&lt;$C$10,1,0)</f>
        <v>0</v>
      </c>
      <c r="Q1001" s="108" t="n">
        <f aca="false">IF(SQRT($B$5)*$I1001+SQRT(1-$B$5)*M1001&lt;$C$11,1,0)</f>
        <v>0</v>
      </c>
      <c r="R1001" s="110" t="n">
        <f aca="false">N1001*$D$8+O1001*$D$9+P1001*$D$10+Q1001*$D$11</f>
        <v>0</v>
      </c>
      <c r="S1001" s="108" t="n">
        <f aca="false">SUM(N1001:Q1001)</f>
        <v>0</v>
      </c>
    </row>
    <row r="1002" customFormat="false" ht="15" hidden="false" customHeight="false" outlineLevel="0" collapsed="false">
      <c r="H1002" s="108" t="n">
        <v>994</v>
      </c>
      <c r="I1002" s="109" t="n">
        <v>0.6431</v>
      </c>
      <c r="J1002" s="109" t="n">
        <v>-2.654</v>
      </c>
      <c r="K1002" s="109" t="n">
        <v>1.3634</v>
      </c>
      <c r="L1002" s="109" t="n">
        <v>0.8534</v>
      </c>
      <c r="M1002" s="109" t="n">
        <v>-0.6122</v>
      </c>
      <c r="N1002" s="108" t="n">
        <f aca="false">IF(SQRT($B$5)*$I1002+SQRT(1-$B$5)*J1002&lt;$C$8,1,0)</f>
        <v>0</v>
      </c>
      <c r="O1002" s="108" t="n">
        <f aca="false">IF(SQRT($B$5)*$I1002+SQRT(1-$B$5)*K1002&lt;$C$9,1,0)</f>
        <v>0</v>
      </c>
      <c r="P1002" s="108" t="n">
        <f aca="false">IF(SQRT($B$5)*$I1002+SQRT(1-$B$5)*L1002&lt;$C$10,1,0)</f>
        <v>0</v>
      </c>
      <c r="Q1002" s="108" t="n">
        <f aca="false">IF(SQRT($B$5)*$I1002+SQRT(1-$B$5)*M1002&lt;$C$11,1,0)</f>
        <v>0</v>
      </c>
      <c r="R1002" s="110" t="n">
        <f aca="false">N1002*$D$8+O1002*$D$9+P1002*$D$10+Q1002*$D$11</f>
        <v>0</v>
      </c>
      <c r="S1002" s="108" t="n">
        <f aca="false">SUM(N1002:Q1002)</f>
        <v>0</v>
      </c>
    </row>
    <row r="1003" customFormat="false" ht="15" hidden="false" customHeight="false" outlineLevel="0" collapsed="false">
      <c r="H1003" s="108" t="n">
        <v>995</v>
      </c>
      <c r="I1003" s="109" t="n">
        <v>0.2167</v>
      </c>
      <c r="J1003" s="109" t="n">
        <v>0.4719</v>
      </c>
      <c r="K1003" s="109" t="n">
        <v>-0.7322</v>
      </c>
      <c r="L1003" s="109" t="n">
        <v>0.0488</v>
      </c>
      <c r="M1003" s="109" t="n">
        <v>0.7197</v>
      </c>
      <c r="N1003" s="108" t="n">
        <f aca="false">IF(SQRT($B$5)*$I1003+SQRT(1-$B$5)*J1003&lt;$C$8,1,0)</f>
        <v>0</v>
      </c>
      <c r="O1003" s="108" t="n">
        <f aca="false">IF(SQRT($B$5)*$I1003+SQRT(1-$B$5)*K1003&lt;$C$9,1,0)</f>
        <v>0</v>
      </c>
      <c r="P1003" s="108" t="n">
        <f aca="false">IF(SQRT($B$5)*$I1003+SQRT(1-$B$5)*L1003&lt;$C$10,1,0)</f>
        <v>0</v>
      </c>
      <c r="Q1003" s="108" t="n">
        <f aca="false">IF(SQRT($B$5)*$I1003+SQRT(1-$B$5)*M1003&lt;$C$11,1,0)</f>
        <v>0</v>
      </c>
      <c r="R1003" s="110" t="n">
        <f aca="false">N1003*$D$8+O1003*$D$9+P1003*$D$10+Q1003*$D$11</f>
        <v>0</v>
      </c>
      <c r="S1003" s="108" t="n">
        <f aca="false">SUM(N1003:Q1003)</f>
        <v>0</v>
      </c>
    </row>
    <row r="1004" customFormat="false" ht="15" hidden="false" customHeight="false" outlineLevel="0" collapsed="false">
      <c r="H1004" s="108" t="n">
        <v>996</v>
      </c>
      <c r="I1004" s="109" t="n">
        <v>-0.2042</v>
      </c>
      <c r="J1004" s="109" t="n">
        <v>-0.5351</v>
      </c>
      <c r="K1004" s="109" t="n">
        <v>-0.258</v>
      </c>
      <c r="L1004" s="109" t="n">
        <v>0.48</v>
      </c>
      <c r="M1004" s="109" t="n">
        <v>-0.5952</v>
      </c>
      <c r="N1004" s="108" t="n">
        <f aca="false">IF(SQRT($B$5)*$I1004+SQRT(1-$B$5)*J1004&lt;$C$8,1,0)</f>
        <v>0</v>
      </c>
      <c r="O1004" s="108" t="n">
        <f aca="false">IF(SQRT($B$5)*$I1004+SQRT(1-$B$5)*K1004&lt;$C$9,1,0)</f>
        <v>0</v>
      </c>
      <c r="P1004" s="108" t="n">
        <f aca="false">IF(SQRT($B$5)*$I1004+SQRT(1-$B$5)*L1004&lt;$C$10,1,0)</f>
        <v>0</v>
      </c>
      <c r="Q1004" s="108" t="n">
        <f aca="false">IF(SQRT($B$5)*$I1004+SQRT(1-$B$5)*M1004&lt;$C$11,1,0)</f>
        <v>0</v>
      </c>
      <c r="R1004" s="110" t="n">
        <f aca="false">N1004*$D$8+O1004*$D$9+P1004*$D$10+Q1004*$D$11</f>
        <v>0</v>
      </c>
      <c r="S1004" s="108" t="n">
        <f aca="false">SUM(N1004:Q1004)</f>
        <v>0</v>
      </c>
    </row>
    <row r="1005" customFormat="false" ht="15" hidden="false" customHeight="false" outlineLevel="0" collapsed="false">
      <c r="H1005" s="108" t="n">
        <v>997</v>
      </c>
      <c r="I1005" s="109" t="n">
        <v>-0.4125</v>
      </c>
      <c r="J1005" s="109" t="n">
        <v>-1.2317</v>
      </c>
      <c r="K1005" s="109" t="n">
        <v>-1.3599</v>
      </c>
      <c r="L1005" s="109" t="n">
        <v>0.4057</v>
      </c>
      <c r="M1005" s="109" t="n">
        <v>-0.2089</v>
      </c>
      <c r="N1005" s="108" t="n">
        <f aca="false">IF(SQRT($B$5)*$I1005+SQRT(1-$B$5)*J1005&lt;$C$8,1,0)</f>
        <v>0</v>
      </c>
      <c r="O1005" s="108" t="n">
        <f aca="false">IF(SQRT($B$5)*$I1005+SQRT(1-$B$5)*K1005&lt;$C$9,1,0)</f>
        <v>0</v>
      </c>
      <c r="P1005" s="108" t="n">
        <f aca="false">IF(SQRT($B$5)*$I1005+SQRT(1-$B$5)*L1005&lt;$C$10,1,0)</f>
        <v>0</v>
      </c>
      <c r="Q1005" s="108" t="n">
        <f aca="false">IF(SQRT($B$5)*$I1005+SQRT(1-$B$5)*M1005&lt;$C$11,1,0)</f>
        <v>0</v>
      </c>
      <c r="R1005" s="110" t="n">
        <f aca="false">N1005*$D$8+O1005*$D$9+P1005*$D$10+Q1005*$D$11</f>
        <v>0</v>
      </c>
      <c r="S1005" s="108" t="n">
        <f aca="false">SUM(N1005:Q1005)</f>
        <v>0</v>
      </c>
    </row>
    <row r="1006" customFormat="false" ht="15" hidden="false" customHeight="false" outlineLevel="0" collapsed="false">
      <c r="H1006" s="108" t="n">
        <v>998</v>
      </c>
      <c r="I1006" s="109" t="n">
        <v>-0.8818</v>
      </c>
      <c r="J1006" s="109" t="n">
        <v>1.4583</v>
      </c>
      <c r="K1006" s="109" t="n">
        <v>-1.145</v>
      </c>
      <c r="L1006" s="109" t="n">
        <v>0.6951</v>
      </c>
      <c r="M1006" s="109" t="n">
        <v>0.9704</v>
      </c>
      <c r="N1006" s="108" t="n">
        <f aca="false">IF(SQRT($B$5)*$I1006+SQRT(1-$B$5)*J1006&lt;$C$8,1,0)</f>
        <v>0</v>
      </c>
      <c r="O1006" s="108" t="n">
        <f aca="false">IF(SQRT($B$5)*$I1006+SQRT(1-$B$5)*K1006&lt;$C$9,1,0)</f>
        <v>0</v>
      </c>
      <c r="P1006" s="108" t="n">
        <f aca="false">IF(SQRT($B$5)*$I1006+SQRT(1-$B$5)*L1006&lt;$C$10,1,0)</f>
        <v>0</v>
      </c>
      <c r="Q1006" s="108" t="n">
        <f aca="false">IF(SQRT($B$5)*$I1006+SQRT(1-$B$5)*M1006&lt;$C$11,1,0)</f>
        <v>0</v>
      </c>
      <c r="R1006" s="110" t="n">
        <f aca="false">N1006*$D$8+O1006*$D$9+P1006*$D$10+Q1006*$D$11</f>
        <v>0</v>
      </c>
      <c r="S1006" s="108" t="n">
        <f aca="false">SUM(N1006:Q1006)</f>
        <v>0</v>
      </c>
    </row>
    <row r="1007" customFormat="false" ht="15" hidden="false" customHeight="false" outlineLevel="0" collapsed="false">
      <c r="H1007" s="108" t="n">
        <v>999</v>
      </c>
      <c r="I1007" s="109" t="n">
        <v>2.4775</v>
      </c>
      <c r="J1007" s="109" t="n">
        <v>-0.1804</v>
      </c>
      <c r="K1007" s="109" t="n">
        <v>0.1729</v>
      </c>
      <c r="L1007" s="109" t="n">
        <v>-0.9337</v>
      </c>
      <c r="M1007" s="109" t="n">
        <v>-0.0723</v>
      </c>
      <c r="N1007" s="108" t="n">
        <f aca="false">IF(SQRT($B$5)*$I1007+SQRT(1-$B$5)*J1007&lt;$C$8,1,0)</f>
        <v>0</v>
      </c>
      <c r="O1007" s="108" t="n">
        <f aca="false">IF(SQRT($B$5)*$I1007+SQRT(1-$B$5)*K1007&lt;$C$9,1,0)</f>
        <v>0</v>
      </c>
      <c r="P1007" s="108" t="n">
        <f aca="false">IF(SQRT($B$5)*$I1007+SQRT(1-$B$5)*L1007&lt;$C$10,1,0)</f>
        <v>0</v>
      </c>
      <c r="Q1007" s="108" t="n">
        <f aca="false">IF(SQRT($B$5)*$I1007+SQRT(1-$B$5)*M1007&lt;$C$11,1,0)</f>
        <v>0</v>
      </c>
      <c r="R1007" s="110" t="n">
        <f aca="false">N1007*$D$8+O1007*$D$9+P1007*$D$10+Q1007*$D$11</f>
        <v>0</v>
      </c>
      <c r="S1007" s="108" t="n">
        <f aca="false">SUM(N1007:Q1007)</f>
        <v>0</v>
      </c>
    </row>
    <row r="1008" customFormat="false" ht="15" hidden="false" customHeight="false" outlineLevel="0" collapsed="false">
      <c r="H1008" s="108" t="n">
        <v>1000</v>
      </c>
      <c r="I1008" s="109" t="n">
        <v>1.1366</v>
      </c>
      <c r="J1008" s="109" t="n">
        <v>1.45</v>
      </c>
      <c r="K1008" s="109" t="n">
        <v>0.4051</v>
      </c>
      <c r="L1008" s="109" t="n">
        <v>0.1666</v>
      </c>
      <c r="M1008" s="109" t="n">
        <v>1.287</v>
      </c>
      <c r="N1008" s="108" t="n">
        <f aca="false">IF(SQRT($B$5)*$I1008+SQRT(1-$B$5)*J1008&lt;$C$8,1,0)</f>
        <v>0</v>
      </c>
      <c r="O1008" s="108" t="n">
        <f aca="false">IF(SQRT($B$5)*$I1008+SQRT(1-$B$5)*K1008&lt;$C$9,1,0)</f>
        <v>0</v>
      </c>
      <c r="P1008" s="108" t="n">
        <f aca="false">IF(SQRT($B$5)*$I1008+SQRT(1-$B$5)*L1008&lt;$C$10,1,0)</f>
        <v>0</v>
      </c>
      <c r="Q1008" s="108" t="n">
        <f aca="false">IF(SQRT($B$5)*$I1008+SQRT(1-$B$5)*M1008&lt;$C$11,1,0)</f>
        <v>0</v>
      </c>
      <c r="R1008" s="110" t="n">
        <f aca="false">N1008*$D$8+O1008*$D$9+P1008*$D$10+Q1008*$D$11</f>
        <v>0</v>
      </c>
      <c r="S1008" s="108" t="n">
        <f aca="false">SUM(N1008:Q1008)</f>
        <v>0</v>
      </c>
    </row>
    <row r="1009" customFormat="false" ht="15" hidden="false" customHeight="false" outlineLevel="0" collapsed="false">
      <c r="H1009" s="108" t="n">
        <v>1001</v>
      </c>
      <c r="I1009" s="109" t="n">
        <v>-0.7276</v>
      </c>
      <c r="J1009" s="109" t="n">
        <v>1.6058</v>
      </c>
      <c r="K1009" s="109" t="n">
        <v>-0.0213</v>
      </c>
      <c r="L1009" s="109" t="n">
        <v>-1.1695</v>
      </c>
      <c r="M1009" s="109" t="n">
        <v>0.7891</v>
      </c>
      <c r="N1009" s="108" t="n">
        <f aca="false">IF(SQRT($B$5)*$I1009+SQRT(1-$B$5)*J1009&lt;$C$8,1,0)</f>
        <v>0</v>
      </c>
      <c r="O1009" s="108" t="n">
        <f aca="false">IF(SQRT($B$5)*$I1009+SQRT(1-$B$5)*K1009&lt;$C$9,1,0)</f>
        <v>0</v>
      </c>
      <c r="P1009" s="108" t="n">
        <f aca="false">IF(SQRT($B$5)*$I1009+SQRT(1-$B$5)*L1009&lt;$C$10,1,0)</f>
        <v>0</v>
      </c>
      <c r="Q1009" s="108" t="n">
        <f aca="false">IF(SQRT($B$5)*$I1009+SQRT(1-$B$5)*M1009&lt;$C$11,1,0)</f>
        <v>0</v>
      </c>
      <c r="R1009" s="110" t="n">
        <f aca="false">N1009*$D$8+O1009*$D$9+P1009*$D$10+Q1009*$D$11</f>
        <v>0</v>
      </c>
      <c r="S1009" s="108" t="n">
        <f aca="false">SUM(N1009:Q1009)</f>
        <v>0</v>
      </c>
    </row>
    <row r="1010" customFormat="false" ht="15" hidden="false" customHeight="false" outlineLevel="0" collapsed="false">
      <c r="H1010" s="108" t="n">
        <v>1002</v>
      </c>
      <c r="I1010" s="109" t="n">
        <v>0.887</v>
      </c>
      <c r="J1010" s="109" t="n">
        <v>-1.0016</v>
      </c>
      <c r="K1010" s="109" t="n">
        <v>2.0553</v>
      </c>
      <c r="L1010" s="109" t="n">
        <v>0.9175</v>
      </c>
      <c r="M1010" s="109" t="n">
        <v>-1.591</v>
      </c>
      <c r="N1010" s="108" t="n">
        <f aca="false">IF(SQRT($B$5)*$I1010+SQRT(1-$B$5)*J1010&lt;$C$8,1,0)</f>
        <v>0</v>
      </c>
      <c r="O1010" s="108" t="n">
        <f aca="false">IF(SQRT($B$5)*$I1010+SQRT(1-$B$5)*K1010&lt;$C$9,1,0)</f>
        <v>0</v>
      </c>
      <c r="P1010" s="108" t="n">
        <f aca="false">IF(SQRT($B$5)*$I1010+SQRT(1-$B$5)*L1010&lt;$C$10,1,0)</f>
        <v>0</v>
      </c>
      <c r="Q1010" s="108" t="n">
        <f aca="false">IF(SQRT($B$5)*$I1010+SQRT(1-$B$5)*M1010&lt;$C$11,1,0)</f>
        <v>0</v>
      </c>
      <c r="R1010" s="110" t="n">
        <f aca="false">N1010*$D$8+O1010*$D$9+P1010*$D$10+Q1010*$D$11</f>
        <v>0</v>
      </c>
      <c r="S1010" s="108" t="n">
        <f aca="false">SUM(N1010:Q1010)</f>
        <v>0</v>
      </c>
    </row>
    <row r="1011" customFormat="false" ht="15" hidden="false" customHeight="false" outlineLevel="0" collapsed="false">
      <c r="H1011" s="108" t="n">
        <v>1003</v>
      </c>
      <c r="I1011" s="109" t="n">
        <v>0.2175</v>
      </c>
      <c r="J1011" s="109" t="n">
        <v>-0.6708</v>
      </c>
      <c r="K1011" s="109" t="n">
        <v>-1.4833</v>
      </c>
      <c r="L1011" s="109" t="n">
        <v>0.2005</v>
      </c>
      <c r="M1011" s="109" t="n">
        <v>0.5956</v>
      </c>
      <c r="N1011" s="108" t="n">
        <f aca="false">IF(SQRT($B$5)*$I1011+SQRT(1-$B$5)*J1011&lt;$C$8,1,0)</f>
        <v>0</v>
      </c>
      <c r="O1011" s="108" t="n">
        <f aca="false">IF(SQRT($B$5)*$I1011+SQRT(1-$B$5)*K1011&lt;$C$9,1,0)</f>
        <v>0</v>
      </c>
      <c r="P1011" s="108" t="n">
        <f aca="false">IF(SQRT($B$5)*$I1011+SQRT(1-$B$5)*L1011&lt;$C$10,1,0)</f>
        <v>0</v>
      </c>
      <c r="Q1011" s="108" t="n">
        <f aca="false">IF(SQRT($B$5)*$I1011+SQRT(1-$B$5)*M1011&lt;$C$11,1,0)</f>
        <v>0</v>
      </c>
      <c r="R1011" s="110" t="n">
        <f aca="false">N1011*$D$8+O1011*$D$9+P1011*$D$10+Q1011*$D$11</f>
        <v>0</v>
      </c>
      <c r="S1011" s="108" t="n">
        <f aca="false">SUM(N1011:Q1011)</f>
        <v>0</v>
      </c>
    </row>
    <row r="1012" customFormat="false" ht="15" hidden="false" customHeight="false" outlineLevel="0" collapsed="false">
      <c r="H1012" s="108" t="n">
        <v>1004</v>
      </c>
      <c r="I1012" s="109" t="n">
        <v>-0.4273</v>
      </c>
      <c r="J1012" s="109" t="n">
        <v>0.068</v>
      </c>
      <c r="K1012" s="109" t="n">
        <v>0.1206</v>
      </c>
      <c r="L1012" s="109" t="n">
        <v>-0.2487</v>
      </c>
      <c r="M1012" s="109" t="n">
        <v>-0.7511</v>
      </c>
      <c r="N1012" s="108" t="n">
        <f aca="false">IF(SQRT($B$5)*$I1012+SQRT(1-$B$5)*J1012&lt;$C$8,1,0)</f>
        <v>0</v>
      </c>
      <c r="O1012" s="108" t="n">
        <f aca="false">IF(SQRT($B$5)*$I1012+SQRT(1-$B$5)*K1012&lt;$C$9,1,0)</f>
        <v>0</v>
      </c>
      <c r="P1012" s="108" t="n">
        <f aca="false">IF(SQRT($B$5)*$I1012+SQRT(1-$B$5)*L1012&lt;$C$10,1,0)</f>
        <v>0</v>
      </c>
      <c r="Q1012" s="108" t="n">
        <f aca="false">IF(SQRT($B$5)*$I1012+SQRT(1-$B$5)*M1012&lt;$C$11,1,0)</f>
        <v>0</v>
      </c>
      <c r="R1012" s="110" t="n">
        <f aca="false">N1012*$D$8+O1012*$D$9+P1012*$D$10+Q1012*$D$11</f>
        <v>0</v>
      </c>
      <c r="S1012" s="108" t="n">
        <f aca="false">SUM(N1012:Q1012)</f>
        <v>0</v>
      </c>
    </row>
    <row r="1013" customFormat="false" ht="15" hidden="false" customHeight="false" outlineLevel="0" collapsed="false">
      <c r="H1013" s="108" t="n">
        <v>1005</v>
      </c>
      <c r="I1013" s="109" t="n">
        <v>-0.1965</v>
      </c>
      <c r="J1013" s="109" t="n">
        <v>1.0274</v>
      </c>
      <c r="K1013" s="109" t="n">
        <v>1.024</v>
      </c>
      <c r="L1013" s="109" t="n">
        <v>0.7962</v>
      </c>
      <c r="M1013" s="109" t="n">
        <v>1.0868</v>
      </c>
      <c r="N1013" s="108" t="n">
        <f aca="false">IF(SQRT($B$5)*$I1013+SQRT(1-$B$5)*J1013&lt;$C$8,1,0)</f>
        <v>0</v>
      </c>
      <c r="O1013" s="108" t="n">
        <f aca="false">IF(SQRT($B$5)*$I1013+SQRT(1-$B$5)*K1013&lt;$C$9,1,0)</f>
        <v>0</v>
      </c>
      <c r="P1013" s="108" t="n">
        <f aca="false">IF(SQRT($B$5)*$I1013+SQRT(1-$B$5)*L1013&lt;$C$10,1,0)</f>
        <v>0</v>
      </c>
      <c r="Q1013" s="108" t="n">
        <f aca="false">IF(SQRT($B$5)*$I1013+SQRT(1-$B$5)*M1013&lt;$C$11,1,0)</f>
        <v>0</v>
      </c>
      <c r="R1013" s="110" t="n">
        <f aca="false">N1013*$D$8+O1013*$D$9+P1013*$D$10+Q1013*$D$11</f>
        <v>0</v>
      </c>
      <c r="S1013" s="108" t="n">
        <f aca="false">SUM(N1013:Q1013)</f>
        <v>0</v>
      </c>
    </row>
    <row r="1014" customFormat="false" ht="15" hidden="false" customHeight="false" outlineLevel="0" collapsed="false">
      <c r="H1014" s="108" t="n">
        <v>1006</v>
      </c>
      <c r="I1014" s="109" t="n">
        <v>-0.1651</v>
      </c>
      <c r="J1014" s="109" t="n">
        <v>-0.7898</v>
      </c>
      <c r="K1014" s="109" t="n">
        <v>-1.4176</v>
      </c>
      <c r="L1014" s="109" t="n">
        <v>1.0354</v>
      </c>
      <c r="M1014" s="109" t="n">
        <v>0.635</v>
      </c>
      <c r="N1014" s="108" t="n">
        <f aca="false">IF(SQRT($B$5)*$I1014+SQRT(1-$B$5)*J1014&lt;$C$8,1,0)</f>
        <v>0</v>
      </c>
      <c r="O1014" s="108" t="n">
        <f aca="false">IF(SQRT($B$5)*$I1014+SQRT(1-$B$5)*K1014&lt;$C$9,1,0)</f>
        <v>0</v>
      </c>
      <c r="P1014" s="108" t="n">
        <f aca="false">IF(SQRT($B$5)*$I1014+SQRT(1-$B$5)*L1014&lt;$C$10,1,0)</f>
        <v>0</v>
      </c>
      <c r="Q1014" s="108" t="n">
        <f aca="false">IF(SQRT($B$5)*$I1014+SQRT(1-$B$5)*M1014&lt;$C$11,1,0)</f>
        <v>0</v>
      </c>
      <c r="R1014" s="110" t="n">
        <f aca="false">N1014*$D$8+O1014*$D$9+P1014*$D$10+Q1014*$D$11</f>
        <v>0</v>
      </c>
      <c r="S1014" s="108" t="n">
        <f aca="false">SUM(N1014:Q1014)</f>
        <v>0</v>
      </c>
    </row>
    <row r="1015" customFormat="false" ht="15" hidden="false" customHeight="false" outlineLevel="0" collapsed="false">
      <c r="H1015" s="108" t="n">
        <v>1007</v>
      </c>
      <c r="I1015" s="109" t="n">
        <v>-0.3208</v>
      </c>
      <c r="J1015" s="109" t="n">
        <v>0.0347</v>
      </c>
      <c r="K1015" s="109" t="n">
        <v>0.417</v>
      </c>
      <c r="L1015" s="109" t="n">
        <v>-0.2601</v>
      </c>
      <c r="M1015" s="109" t="n">
        <v>-0.2612</v>
      </c>
      <c r="N1015" s="108" t="n">
        <f aca="false">IF(SQRT($B$5)*$I1015+SQRT(1-$B$5)*J1015&lt;$C$8,1,0)</f>
        <v>0</v>
      </c>
      <c r="O1015" s="108" t="n">
        <f aca="false">IF(SQRT($B$5)*$I1015+SQRT(1-$B$5)*K1015&lt;$C$9,1,0)</f>
        <v>0</v>
      </c>
      <c r="P1015" s="108" t="n">
        <f aca="false">IF(SQRT($B$5)*$I1015+SQRT(1-$B$5)*L1015&lt;$C$10,1,0)</f>
        <v>0</v>
      </c>
      <c r="Q1015" s="108" t="n">
        <f aca="false">IF(SQRT($B$5)*$I1015+SQRT(1-$B$5)*M1015&lt;$C$11,1,0)</f>
        <v>0</v>
      </c>
      <c r="R1015" s="110" t="n">
        <f aca="false">N1015*$D$8+O1015*$D$9+P1015*$D$10+Q1015*$D$11</f>
        <v>0</v>
      </c>
      <c r="S1015" s="108" t="n">
        <f aca="false">SUM(N1015:Q1015)</f>
        <v>0</v>
      </c>
    </row>
    <row r="1016" customFormat="false" ht="15" hidden="false" customHeight="false" outlineLevel="0" collapsed="false">
      <c r="H1016" s="108" t="n">
        <v>1008</v>
      </c>
      <c r="I1016" s="109" t="n">
        <v>0.3682</v>
      </c>
      <c r="J1016" s="109" t="n">
        <v>-1.2497</v>
      </c>
      <c r="K1016" s="109" t="n">
        <v>-1.5781</v>
      </c>
      <c r="L1016" s="109" t="n">
        <v>0.2248</v>
      </c>
      <c r="M1016" s="109" t="n">
        <v>-0.447</v>
      </c>
      <c r="N1016" s="108" t="n">
        <f aca="false">IF(SQRT($B$5)*$I1016+SQRT(1-$B$5)*J1016&lt;$C$8,1,0)</f>
        <v>0</v>
      </c>
      <c r="O1016" s="108" t="n">
        <f aca="false">IF(SQRT($B$5)*$I1016+SQRT(1-$B$5)*K1016&lt;$C$9,1,0)</f>
        <v>0</v>
      </c>
      <c r="P1016" s="108" t="n">
        <f aca="false">IF(SQRT($B$5)*$I1016+SQRT(1-$B$5)*L1016&lt;$C$10,1,0)</f>
        <v>0</v>
      </c>
      <c r="Q1016" s="108" t="n">
        <f aca="false">IF(SQRT($B$5)*$I1016+SQRT(1-$B$5)*M1016&lt;$C$11,1,0)</f>
        <v>0</v>
      </c>
      <c r="R1016" s="110" t="n">
        <f aca="false">N1016*$D$8+O1016*$D$9+P1016*$D$10+Q1016*$D$11</f>
        <v>0</v>
      </c>
      <c r="S1016" s="108" t="n">
        <f aca="false">SUM(N1016:Q1016)</f>
        <v>0</v>
      </c>
    </row>
    <row r="1017" customFormat="false" ht="15" hidden="false" customHeight="false" outlineLevel="0" collapsed="false">
      <c r="H1017" s="108" t="n">
        <v>1009</v>
      </c>
      <c r="I1017" s="109" t="n">
        <v>-0.1651</v>
      </c>
      <c r="J1017" s="109" t="n">
        <v>1.0802</v>
      </c>
      <c r="K1017" s="109" t="n">
        <v>0.2227</v>
      </c>
      <c r="L1017" s="109" t="n">
        <v>1.0055</v>
      </c>
      <c r="M1017" s="109" t="n">
        <v>0.1958</v>
      </c>
      <c r="N1017" s="108" t="n">
        <f aca="false">IF(SQRT($B$5)*$I1017+SQRT(1-$B$5)*J1017&lt;$C$8,1,0)</f>
        <v>0</v>
      </c>
      <c r="O1017" s="108" t="n">
        <f aca="false">IF(SQRT($B$5)*$I1017+SQRT(1-$B$5)*K1017&lt;$C$9,1,0)</f>
        <v>0</v>
      </c>
      <c r="P1017" s="108" t="n">
        <f aca="false">IF(SQRT($B$5)*$I1017+SQRT(1-$B$5)*L1017&lt;$C$10,1,0)</f>
        <v>0</v>
      </c>
      <c r="Q1017" s="108" t="n">
        <f aca="false">IF(SQRT($B$5)*$I1017+SQRT(1-$B$5)*M1017&lt;$C$11,1,0)</f>
        <v>0</v>
      </c>
      <c r="R1017" s="110" t="n">
        <f aca="false">N1017*$D$8+O1017*$D$9+P1017*$D$10+Q1017*$D$11</f>
        <v>0</v>
      </c>
      <c r="S1017" s="108" t="n">
        <f aca="false">SUM(N1017:Q1017)</f>
        <v>0</v>
      </c>
    </row>
    <row r="1018" customFormat="false" ht="15" hidden="false" customHeight="false" outlineLevel="0" collapsed="false">
      <c r="H1018" s="108" t="n">
        <v>1010</v>
      </c>
      <c r="I1018" s="109" t="n">
        <v>1.7965</v>
      </c>
      <c r="J1018" s="109" t="n">
        <v>-0.7381</v>
      </c>
      <c r="K1018" s="109" t="n">
        <v>0.4235</v>
      </c>
      <c r="L1018" s="109" t="n">
        <v>-0.1262</v>
      </c>
      <c r="M1018" s="109" t="n">
        <v>-0.5056</v>
      </c>
      <c r="N1018" s="108" t="n">
        <f aca="false">IF(SQRT($B$5)*$I1018+SQRT(1-$B$5)*J1018&lt;$C$8,1,0)</f>
        <v>0</v>
      </c>
      <c r="O1018" s="108" t="n">
        <f aca="false">IF(SQRT($B$5)*$I1018+SQRT(1-$B$5)*K1018&lt;$C$9,1,0)</f>
        <v>0</v>
      </c>
      <c r="P1018" s="108" t="n">
        <f aca="false">IF(SQRT($B$5)*$I1018+SQRT(1-$B$5)*L1018&lt;$C$10,1,0)</f>
        <v>0</v>
      </c>
      <c r="Q1018" s="108" t="n">
        <f aca="false">IF(SQRT($B$5)*$I1018+SQRT(1-$B$5)*M1018&lt;$C$11,1,0)</f>
        <v>0</v>
      </c>
      <c r="R1018" s="110" t="n">
        <f aca="false">N1018*$D$8+O1018*$D$9+P1018*$D$10+Q1018*$D$11</f>
        <v>0</v>
      </c>
      <c r="S1018" s="108" t="n">
        <f aca="false">SUM(N1018:Q1018)</f>
        <v>0</v>
      </c>
    </row>
    <row r="1019" customFormat="false" ht="15" hidden="false" customHeight="false" outlineLevel="0" collapsed="false">
      <c r="H1019" s="108" t="n">
        <v>1011</v>
      </c>
      <c r="I1019" s="109" t="n">
        <v>0.5344</v>
      </c>
      <c r="J1019" s="109" t="n">
        <v>0.171</v>
      </c>
      <c r="K1019" s="109" t="n">
        <v>-0.0873</v>
      </c>
      <c r="L1019" s="109" t="n">
        <v>-0.362</v>
      </c>
      <c r="M1019" s="109" t="n">
        <v>-2.2287</v>
      </c>
      <c r="N1019" s="108" t="n">
        <f aca="false">IF(SQRT($B$5)*$I1019+SQRT(1-$B$5)*J1019&lt;$C$8,1,0)</f>
        <v>0</v>
      </c>
      <c r="O1019" s="108" t="n">
        <f aca="false">IF(SQRT($B$5)*$I1019+SQRT(1-$B$5)*K1019&lt;$C$9,1,0)</f>
        <v>0</v>
      </c>
      <c r="P1019" s="108" t="n">
        <f aca="false">IF(SQRT($B$5)*$I1019+SQRT(1-$B$5)*L1019&lt;$C$10,1,0)</f>
        <v>0</v>
      </c>
      <c r="Q1019" s="108" t="n">
        <f aca="false">IF(SQRT($B$5)*$I1019+SQRT(1-$B$5)*M1019&lt;$C$11,1,0)</f>
        <v>0</v>
      </c>
      <c r="R1019" s="110" t="n">
        <f aca="false">N1019*$D$8+O1019*$D$9+P1019*$D$10+Q1019*$D$11</f>
        <v>0</v>
      </c>
      <c r="S1019" s="108" t="n">
        <f aca="false">SUM(N1019:Q1019)</f>
        <v>0</v>
      </c>
    </row>
    <row r="1020" customFormat="false" ht="15" hidden="false" customHeight="false" outlineLevel="0" collapsed="false">
      <c r="H1020" s="108" t="n">
        <v>1012</v>
      </c>
      <c r="I1020" s="109" t="n">
        <v>-0.4444</v>
      </c>
      <c r="J1020" s="109" t="n">
        <v>-2.5974</v>
      </c>
      <c r="K1020" s="109" t="n">
        <v>2.0843</v>
      </c>
      <c r="L1020" s="109" t="n">
        <v>2.8334</v>
      </c>
      <c r="M1020" s="109" t="n">
        <v>0.098</v>
      </c>
      <c r="N1020" s="108" t="n">
        <f aca="false">IF(SQRT($B$5)*$I1020+SQRT(1-$B$5)*J1020&lt;$C$8,1,0)</f>
        <v>1</v>
      </c>
      <c r="O1020" s="108" t="n">
        <f aca="false">IF(SQRT($B$5)*$I1020+SQRT(1-$B$5)*K1020&lt;$C$9,1,0)</f>
        <v>0</v>
      </c>
      <c r="P1020" s="108" t="n">
        <f aca="false">IF(SQRT($B$5)*$I1020+SQRT(1-$B$5)*L1020&lt;$C$10,1,0)</f>
        <v>0</v>
      </c>
      <c r="Q1020" s="108" t="n">
        <f aca="false">IF(SQRT($B$5)*$I1020+SQRT(1-$B$5)*M1020&lt;$C$11,1,0)</f>
        <v>0</v>
      </c>
      <c r="R1020" s="110" t="n">
        <f aca="false">N1020*$D$8+O1020*$D$9+P1020*$D$10+Q1020*$D$11</f>
        <v>20</v>
      </c>
      <c r="S1020" s="108" t="n">
        <f aca="false">SUM(N1020:Q1020)</f>
        <v>1</v>
      </c>
    </row>
    <row r="1021" customFormat="false" ht="15" hidden="false" customHeight="false" outlineLevel="0" collapsed="false">
      <c r="H1021" s="108" t="n">
        <v>1013</v>
      </c>
      <c r="I1021" s="109" t="n">
        <v>2.0778</v>
      </c>
      <c r="J1021" s="109" t="n">
        <v>-1.6385</v>
      </c>
      <c r="K1021" s="109" t="n">
        <v>-0.3234</v>
      </c>
      <c r="L1021" s="109" t="n">
        <v>0.0526</v>
      </c>
      <c r="M1021" s="109" t="n">
        <v>-0.6684</v>
      </c>
      <c r="N1021" s="108" t="n">
        <f aca="false">IF(SQRT($B$5)*$I1021+SQRT(1-$B$5)*J1021&lt;$C$8,1,0)</f>
        <v>0</v>
      </c>
      <c r="O1021" s="108" t="n">
        <f aca="false">IF(SQRT($B$5)*$I1021+SQRT(1-$B$5)*K1021&lt;$C$9,1,0)</f>
        <v>0</v>
      </c>
      <c r="P1021" s="108" t="n">
        <f aca="false">IF(SQRT($B$5)*$I1021+SQRT(1-$B$5)*L1021&lt;$C$10,1,0)</f>
        <v>0</v>
      </c>
      <c r="Q1021" s="108" t="n">
        <f aca="false">IF(SQRT($B$5)*$I1021+SQRT(1-$B$5)*M1021&lt;$C$11,1,0)</f>
        <v>0</v>
      </c>
      <c r="R1021" s="110" t="n">
        <f aca="false">N1021*$D$8+O1021*$D$9+P1021*$D$10+Q1021*$D$11</f>
        <v>0</v>
      </c>
      <c r="S1021" s="108" t="n">
        <f aca="false">SUM(N1021:Q1021)</f>
        <v>0</v>
      </c>
    </row>
    <row r="1022" customFormat="false" ht="15" hidden="false" customHeight="false" outlineLevel="0" collapsed="false">
      <c r="H1022" s="108" t="n">
        <v>1014</v>
      </c>
      <c r="I1022" s="109" t="n">
        <v>-1.1449</v>
      </c>
      <c r="J1022" s="109" t="n">
        <v>-0.2714</v>
      </c>
      <c r="K1022" s="109" t="n">
        <v>0.3002</v>
      </c>
      <c r="L1022" s="109" t="n">
        <v>1.4091</v>
      </c>
      <c r="M1022" s="109" t="n">
        <v>0.4021</v>
      </c>
      <c r="N1022" s="108" t="n">
        <f aca="false">IF(SQRT($B$5)*$I1022+SQRT(1-$B$5)*J1022&lt;$C$8,1,0)</f>
        <v>0</v>
      </c>
      <c r="O1022" s="108" t="n">
        <f aca="false">IF(SQRT($B$5)*$I1022+SQRT(1-$B$5)*K1022&lt;$C$9,1,0)</f>
        <v>0</v>
      </c>
      <c r="P1022" s="108" t="n">
        <f aca="false">IF(SQRT($B$5)*$I1022+SQRT(1-$B$5)*L1022&lt;$C$10,1,0)</f>
        <v>0</v>
      </c>
      <c r="Q1022" s="108" t="n">
        <f aca="false">IF(SQRT($B$5)*$I1022+SQRT(1-$B$5)*M1022&lt;$C$11,1,0)</f>
        <v>0</v>
      </c>
      <c r="R1022" s="110" t="n">
        <f aca="false">N1022*$D$8+O1022*$D$9+P1022*$D$10+Q1022*$D$11</f>
        <v>0</v>
      </c>
      <c r="S1022" s="108" t="n">
        <f aca="false">SUM(N1022:Q1022)</f>
        <v>0</v>
      </c>
    </row>
    <row r="1023" customFormat="false" ht="15" hidden="false" customHeight="false" outlineLevel="0" collapsed="false">
      <c r="H1023" s="108" t="n">
        <v>1015</v>
      </c>
      <c r="I1023" s="109" t="n">
        <v>0.9707</v>
      </c>
      <c r="J1023" s="109" t="n">
        <v>-1.4153</v>
      </c>
      <c r="K1023" s="109" t="n">
        <v>-1.6176</v>
      </c>
      <c r="L1023" s="109" t="n">
        <v>-0.1031</v>
      </c>
      <c r="M1023" s="109" t="n">
        <v>0.227</v>
      </c>
      <c r="N1023" s="108" t="n">
        <f aca="false">IF(SQRT($B$5)*$I1023+SQRT(1-$B$5)*J1023&lt;$C$8,1,0)</f>
        <v>0</v>
      </c>
      <c r="O1023" s="108" t="n">
        <f aca="false">IF(SQRT($B$5)*$I1023+SQRT(1-$B$5)*K1023&lt;$C$9,1,0)</f>
        <v>0</v>
      </c>
      <c r="P1023" s="108" t="n">
        <f aca="false">IF(SQRT($B$5)*$I1023+SQRT(1-$B$5)*L1023&lt;$C$10,1,0)</f>
        <v>0</v>
      </c>
      <c r="Q1023" s="108" t="n">
        <f aca="false">IF(SQRT($B$5)*$I1023+SQRT(1-$B$5)*M1023&lt;$C$11,1,0)</f>
        <v>0</v>
      </c>
      <c r="R1023" s="110" t="n">
        <f aca="false">N1023*$D$8+O1023*$D$9+P1023*$D$10+Q1023*$D$11</f>
        <v>0</v>
      </c>
      <c r="S1023" s="108" t="n">
        <f aca="false">SUM(N1023:Q1023)</f>
        <v>0</v>
      </c>
    </row>
    <row r="1024" customFormat="false" ht="15" hidden="false" customHeight="false" outlineLevel="0" collapsed="false">
      <c r="H1024" s="108" t="n">
        <v>1016</v>
      </c>
      <c r="I1024" s="109" t="n">
        <v>-0.7119</v>
      </c>
      <c r="J1024" s="109" t="n">
        <v>-0.4736</v>
      </c>
      <c r="K1024" s="109" t="n">
        <v>0.3473</v>
      </c>
      <c r="L1024" s="109" t="n">
        <v>1.4231</v>
      </c>
      <c r="M1024" s="109" t="n">
        <v>1.6056</v>
      </c>
      <c r="N1024" s="108" t="n">
        <f aca="false">IF(SQRT($B$5)*$I1024+SQRT(1-$B$5)*J1024&lt;$C$8,1,0)</f>
        <v>0</v>
      </c>
      <c r="O1024" s="108" t="n">
        <f aca="false">IF(SQRT($B$5)*$I1024+SQRT(1-$B$5)*K1024&lt;$C$9,1,0)</f>
        <v>0</v>
      </c>
      <c r="P1024" s="108" t="n">
        <f aca="false">IF(SQRT($B$5)*$I1024+SQRT(1-$B$5)*L1024&lt;$C$10,1,0)</f>
        <v>0</v>
      </c>
      <c r="Q1024" s="108" t="n">
        <f aca="false">IF(SQRT($B$5)*$I1024+SQRT(1-$B$5)*M1024&lt;$C$11,1,0)</f>
        <v>0</v>
      </c>
      <c r="R1024" s="110" t="n">
        <f aca="false">N1024*$D$8+O1024*$D$9+P1024*$D$10+Q1024*$D$11</f>
        <v>0</v>
      </c>
      <c r="S1024" s="108" t="n">
        <f aca="false">SUM(N1024:Q1024)</f>
        <v>0</v>
      </c>
    </row>
    <row r="1025" customFormat="false" ht="15" hidden="false" customHeight="false" outlineLevel="0" collapsed="false">
      <c r="H1025" s="108" t="n">
        <v>1017</v>
      </c>
      <c r="I1025" s="109" t="n">
        <v>-1.1201</v>
      </c>
      <c r="J1025" s="109" t="n">
        <v>-0.9834</v>
      </c>
      <c r="K1025" s="109" t="n">
        <v>-0.4617</v>
      </c>
      <c r="L1025" s="109" t="n">
        <v>0.377</v>
      </c>
      <c r="M1025" s="109" t="n">
        <v>-0.7587</v>
      </c>
      <c r="N1025" s="108" t="n">
        <f aca="false">IF(SQRT($B$5)*$I1025+SQRT(1-$B$5)*J1025&lt;$C$8,1,0)</f>
        <v>0</v>
      </c>
      <c r="O1025" s="108" t="n">
        <f aca="false">IF(SQRT($B$5)*$I1025+SQRT(1-$B$5)*K1025&lt;$C$9,1,0)</f>
        <v>0</v>
      </c>
      <c r="P1025" s="108" t="n">
        <f aca="false">IF(SQRT($B$5)*$I1025+SQRT(1-$B$5)*L1025&lt;$C$10,1,0)</f>
        <v>0</v>
      </c>
      <c r="Q1025" s="108" t="n">
        <f aca="false">IF(SQRT($B$5)*$I1025+SQRT(1-$B$5)*M1025&lt;$C$11,1,0)</f>
        <v>0</v>
      </c>
      <c r="R1025" s="110" t="n">
        <f aca="false">N1025*$D$8+O1025*$D$9+P1025*$D$10+Q1025*$D$11</f>
        <v>0</v>
      </c>
      <c r="S1025" s="108" t="n">
        <f aca="false">SUM(N1025:Q1025)</f>
        <v>0</v>
      </c>
    </row>
    <row r="1026" customFormat="false" ht="15" hidden="false" customHeight="false" outlineLevel="0" collapsed="false">
      <c r="H1026" s="108" t="n">
        <v>1018</v>
      </c>
      <c r="I1026" s="109" t="n">
        <v>-0.199</v>
      </c>
      <c r="J1026" s="109" t="n">
        <v>-0.6288</v>
      </c>
      <c r="K1026" s="109" t="n">
        <v>0.0202</v>
      </c>
      <c r="L1026" s="109" t="n">
        <v>-0.5094</v>
      </c>
      <c r="M1026" s="109" t="n">
        <v>0.1806</v>
      </c>
      <c r="N1026" s="108" t="n">
        <f aca="false">IF(SQRT($B$5)*$I1026+SQRT(1-$B$5)*J1026&lt;$C$8,1,0)</f>
        <v>0</v>
      </c>
      <c r="O1026" s="108" t="n">
        <f aca="false">IF(SQRT($B$5)*$I1026+SQRT(1-$B$5)*K1026&lt;$C$9,1,0)</f>
        <v>0</v>
      </c>
      <c r="P1026" s="108" t="n">
        <f aca="false">IF(SQRT($B$5)*$I1026+SQRT(1-$B$5)*L1026&lt;$C$10,1,0)</f>
        <v>0</v>
      </c>
      <c r="Q1026" s="108" t="n">
        <f aca="false">IF(SQRT($B$5)*$I1026+SQRT(1-$B$5)*M1026&lt;$C$11,1,0)</f>
        <v>0</v>
      </c>
      <c r="R1026" s="110" t="n">
        <f aca="false">N1026*$D$8+O1026*$D$9+P1026*$D$10+Q1026*$D$11</f>
        <v>0</v>
      </c>
      <c r="S1026" s="108" t="n">
        <f aca="false">SUM(N1026:Q1026)</f>
        <v>0</v>
      </c>
    </row>
    <row r="1027" customFormat="false" ht="15" hidden="false" customHeight="false" outlineLevel="0" collapsed="false">
      <c r="H1027" s="108" t="n">
        <v>1019</v>
      </c>
      <c r="I1027" s="109" t="n">
        <v>0.0502</v>
      </c>
      <c r="J1027" s="109" t="n">
        <v>-1.5365</v>
      </c>
      <c r="K1027" s="109" t="n">
        <v>0.2415</v>
      </c>
      <c r="L1027" s="109" t="n">
        <v>-0.5484</v>
      </c>
      <c r="M1027" s="109" t="n">
        <v>-0.3462</v>
      </c>
      <c r="N1027" s="108" t="n">
        <f aca="false">IF(SQRT($B$5)*$I1027+SQRT(1-$B$5)*J1027&lt;$C$8,1,0)</f>
        <v>0</v>
      </c>
      <c r="O1027" s="108" t="n">
        <f aca="false">IF(SQRT($B$5)*$I1027+SQRT(1-$B$5)*K1027&lt;$C$9,1,0)</f>
        <v>0</v>
      </c>
      <c r="P1027" s="108" t="n">
        <f aca="false">IF(SQRT($B$5)*$I1027+SQRT(1-$B$5)*L1027&lt;$C$10,1,0)</f>
        <v>0</v>
      </c>
      <c r="Q1027" s="108" t="n">
        <f aca="false">IF(SQRT($B$5)*$I1027+SQRT(1-$B$5)*M1027&lt;$C$11,1,0)</f>
        <v>0</v>
      </c>
      <c r="R1027" s="110" t="n">
        <f aca="false">N1027*$D$8+O1027*$D$9+P1027*$D$10+Q1027*$D$11</f>
        <v>0</v>
      </c>
      <c r="S1027" s="108" t="n">
        <f aca="false">SUM(N1027:Q1027)</f>
        <v>0</v>
      </c>
    </row>
    <row r="1028" customFormat="false" ht="15" hidden="false" customHeight="false" outlineLevel="0" collapsed="false">
      <c r="H1028" s="108" t="n">
        <v>1020</v>
      </c>
      <c r="I1028" s="109" t="n">
        <v>0.9824</v>
      </c>
      <c r="J1028" s="109" t="n">
        <v>0.5382</v>
      </c>
      <c r="K1028" s="109" t="n">
        <v>-0.2142</v>
      </c>
      <c r="L1028" s="109" t="n">
        <v>-0.0484</v>
      </c>
      <c r="M1028" s="109" t="n">
        <v>0.2582</v>
      </c>
      <c r="N1028" s="108" t="n">
        <f aca="false">IF(SQRT($B$5)*$I1028+SQRT(1-$B$5)*J1028&lt;$C$8,1,0)</f>
        <v>0</v>
      </c>
      <c r="O1028" s="108" t="n">
        <f aca="false">IF(SQRT($B$5)*$I1028+SQRT(1-$B$5)*K1028&lt;$C$9,1,0)</f>
        <v>0</v>
      </c>
      <c r="P1028" s="108" t="n">
        <f aca="false">IF(SQRT($B$5)*$I1028+SQRT(1-$B$5)*L1028&lt;$C$10,1,0)</f>
        <v>0</v>
      </c>
      <c r="Q1028" s="108" t="n">
        <f aca="false">IF(SQRT($B$5)*$I1028+SQRT(1-$B$5)*M1028&lt;$C$11,1,0)</f>
        <v>0</v>
      </c>
      <c r="R1028" s="110" t="n">
        <f aca="false">N1028*$D$8+O1028*$D$9+P1028*$D$10+Q1028*$D$11</f>
        <v>0</v>
      </c>
      <c r="S1028" s="108" t="n">
        <f aca="false">SUM(N1028:Q1028)</f>
        <v>0</v>
      </c>
    </row>
    <row r="1029" customFormat="false" ht="15" hidden="false" customHeight="false" outlineLevel="0" collapsed="false">
      <c r="H1029" s="108" t="n">
        <v>1021</v>
      </c>
      <c r="I1029" s="109" t="n">
        <v>-1.9668</v>
      </c>
      <c r="J1029" s="109" t="n">
        <v>-0.8499</v>
      </c>
      <c r="K1029" s="109" t="n">
        <v>0.1446</v>
      </c>
      <c r="L1029" s="109" t="n">
        <v>0.1267</v>
      </c>
      <c r="M1029" s="109" t="n">
        <v>-1.3277</v>
      </c>
      <c r="N1029" s="108" t="n">
        <f aca="false">IF(SQRT($B$5)*$I1029+SQRT(1-$B$5)*J1029&lt;$C$8,1,0)</f>
        <v>0</v>
      </c>
      <c r="O1029" s="108" t="n">
        <f aca="false">IF(SQRT($B$5)*$I1029+SQRT(1-$B$5)*K1029&lt;$C$9,1,0)</f>
        <v>0</v>
      </c>
      <c r="P1029" s="108" t="n">
        <f aca="false">IF(SQRT($B$5)*$I1029+SQRT(1-$B$5)*L1029&lt;$C$10,1,0)</f>
        <v>0</v>
      </c>
      <c r="Q1029" s="108" t="n">
        <f aca="false">IF(SQRT($B$5)*$I1029+SQRT(1-$B$5)*M1029&lt;$C$11,1,0)</f>
        <v>1</v>
      </c>
      <c r="R1029" s="110" t="n">
        <f aca="false">N1029*$D$8+O1029*$D$9+P1029*$D$10+Q1029*$D$11</f>
        <v>17.5</v>
      </c>
      <c r="S1029" s="108" t="n">
        <f aca="false">SUM(N1029:Q1029)</f>
        <v>1</v>
      </c>
    </row>
    <row r="1030" customFormat="false" ht="15" hidden="false" customHeight="false" outlineLevel="0" collapsed="false">
      <c r="H1030" s="108" t="n">
        <v>1022</v>
      </c>
      <c r="I1030" s="109" t="n">
        <v>-0.2392</v>
      </c>
      <c r="J1030" s="109" t="n">
        <v>1.0622</v>
      </c>
      <c r="K1030" s="109" t="n">
        <v>1.3286</v>
      </c>
      <c r="L1030" s="109" t="n">
        <v>0.4358</v>
      </c>
      <c r="M1030" s="109" t="n">
        <v>-0.49</v>
      </c>
      <c r="N1030" s="108" t="n">
        <f aca="false">IF(SQRT($B$5)*$I1030+SQRT(1-$B$5)*J1030&lt;$C$8,1,0)</f>
        <v>0</v>
      </c>
      <c r="O1030" s="108" t="n">
        <f aca="false">IF(SQRT($B$5)*$I1030+SQRT(1-$B$5)*K1030&lt;$C$9,1,0)</f>
        <v>0</v>
      </c>
      <c r="P1030" s="108" t="n">
        <f aca="false">IF(SQRT($B$5)*$I1030+SQRT(1-$B$5)*L1030&lt;$C$10,1,0)</f>
        <v>0</v>
      </c>
      <c r="Q1030" s="108" t="n">
        <f aca="false">IF(SQRT($B$5)*$I1030+SQRT(1-$B$5)*M1030&lt;$C$11,1,0)</f>
        <v>0</v>
      </c>
      <c r="R1030" s="110" t="n">
        <f aca="false">N1030*$D$8+O1030*$D$9+P1030*$D$10+Q1030*$D$11</f>
        <v>0</v>
      </c>
      <c r="S1030" s="108" t="n">
        <f aca="false">SUM(N1030:Q1030)</f>
        <v>0</v>
      </c>
    </row>
    <row r="1031" customFormat="false" ht="15" hidden="false" customHeight="false" outlineLevel="0" collapsed="false">
      <c r="H1031" s="108" t="n">
        <v>1023</v>
      </c>
      <c r="I1031" s="109" t="n">
        <v>-0.6327</v>
      </c>
      <c r="J1031" s="109" t="n">
        <v>0.0094</v>
      </c>
      <c r="K1031" s="109" t="n">
        <v>-0.8108</v>
      </c>
      <c r="L1031" s="109" t="n">
        <v>-0.1677</v>
      </c>
      <c r="M1031" s="109" t="n">
        <v>-1.7959</v>
      </c>
      <c r="N1031" s="108" t="n">
        <f aca="false">IF(SQRT($B$5)*$I1031+SQRT(1-$B$5)*J1031&lt;$C$8,1,0)</f>
        <v>0</v>
      </c>
      <c r="O1031" s="108" t="n">
        <f aca="false">IF(SQRT($B$5)*$I1031+SQRT(1-$B$5)*K1031&lt;$C$9,1,0)</f>
        <v>0</v>
      </c>
      <c r="P1031" s="108" t="n">
        <f aca="false">IF(SQRT($B$5)*$I1031+SQRT(1-$B$5)*L1031&lt;$C$10,1,0)</f>
        <v>0</v>
      </c>
      <c r="Q1031" s="108" t="n">
        <f aca="false">IF(SQRT($B$5)*$I1031+SQRT(1-$B$5)*M1031&lt;$C$11,1,0)</f>
        <v>0</v>
      </c>
      <c r="R1031" s="110" t="n">
        <f aca="false">N1031*$D$8+O1031*$D$9+P1031*$D$10+Q1031*$D$11</f>
        <v>0</v>
      </c>
      <c r="S1031" s="108" t="n">
        <f aca="false">SUM(N1031:Q1031)</f>
        <v>0</v>
      </c>
    </row>
    <row r="1032" customFormat="false" ht="15" hidden="false" customHeight="false" outlineLevel="0" collapsed="false">
      <c r="H1032" s="108" t="n">
        <v>1024</v>
      </c>
      <c r="I1032" s="109" t="n">
        <v>1.6451</v>
      </c>
      <c r="J1032" s="109" t="n">
        <v>0.3445</v>
      </c>
      <c r="K1032" s="109" t="n">
        <v>0.7639</v>
      </c>
      <c r="L1032" s="109" t="n">
        <v>-1.4346</v>
      </c>
      <c r="M1032" s="109" t="n">
        <v>-0.3175</v>
      </c>
      <c r="N1032" s="108" t="n">
        <f aca="false">IF(SQRT($B$5)*$I1032+SQRT(1-$B$5)*J1032&lt;$C$8,1,0)</f>
        <v>0</v>
      </c>
      <c r="O1032" s="108" t="n">
        <f aca="false">IF(SQRT($B$5)*$I1032+SQRT(1-$B$5)*K1032&lt;$C$9,1,0)</f>
        <v>0</v>
      </c>
      <c r="P1032" s="108" t="n">
        <f aca="false">IF(SQRT($B$5)*$I1032+SQRT(1-$B$5)*L1032&lt;$C$10,1,0)</f>
        <v>0</v>
      </c>
      <c r="Q1032" s="108" t="n">
        <f aca="false">IF(SQRT($B$5)*$I1032+SQRT(1-$B$5)*M1032&lt;$C$11,1,0)</f>
        <v>0</v>
      </c>
      <c r="R1032" s="110" t="n">
        <f aca="false">N1032*$D$8+O1032*$D$9+P1032*$D$10+Q1032*$D$11</f>
        <v>0</v>
      </c>
      <c r="S1032" s="108" t="n">
        <f aca="false">SUM(N1032:Q1032)</f>
        <v>0</v>
      </c>
    </row>
    <row r="1033" customFormat="false" ht="15" hidden="false" customHeight="false" outlineLevel="0" collapsed="false">
      <c r="H1033" s="108" t="n">
        <v>1025</v>
      </c>
      <c r="I1033" s="109" t="n">
        <v>0.3402</v>
      </c>
      <c r="J1033" s="109" t="n">
        <v>0.4347</v>
      </c>
      <c r="K1033" s="109" t="n">
        <v>0.3521</v>
      </c>
      <c r="L1033" s="109" t="n">
        <v>-0.6243</v>
      </c>
      <c r="M1033" s="109" t="n">
        <v>0.5447</v>
      </c>
      <c r="N1033" s="108" t="n">
        <f aca="false">IF(SQRT($B$5)*$I1033+SQRT(1-$B$5)*J1033&lt;$C$8,1,0)</f>
        <v>0</v>
      </c>
      <c r="O1033" s="108" t="n">
        <f aca="false">IF(SQRT($B$5)*$I1033+SQRT(1-$B$5)*K1033&lt;$C$9,1,0)</f>
        <v>0</v>
      </c>
      <c r="P1033" s="108" t="n">
        <f aca="false">IF(SQRT($B$5)*$I1033+SQRT(1-$B$5)*L1033&lt;$C$10,1,0)</f>
        <v>0</v>
      </c>
      <c r="Q1033" s="108" t="n">
        <f aca="false">IF(SQRT($B$5)*$I1033+SQRT(1-$B$5)*M1033&lt;$C$11,1,0)</f>
        <v>0</v>
      </c>
      <c r="R1033" s="110" t="n">
        <f aca="false">N1033*$D$8+O1033*$D$9+P1033*$D$10+Q1033*$D$11</f>
        <v>0</v>
      </c>
      <c r="S1033" s="108" t="n">
        <f aca="false">SUM(N1033:Q1033)</f>
        <v>0</v>
      </c>
    </row>
    <row r="1034" customFormat="false" ht="15" hidden="false" customHeight="false" outlineLevel="0" collapsed="false">
      <c r="H1034" s="108" t="n">
        <v>1026</v>
      </c>
      <c r="I1034" s="109" t="n">
        <v>-0.6174</v>
      </c>
      <c r="J1034" s="109" t="n">
        <v>1.5677</v>
      </c>
      <c r="K1034" s="109" t="n">
        <v>-0.3051</v>
      </c>
      <c r="L1034" s="109" t="n">
        <v>0.8184</v>
      </c>
      <c r="M1034" s="109" t="n">
        <v>0.5485</v>
      </c>
      <c r="N1034" s="108" t="n">
        <f aca="false">IF(SQRT($B$5)*$I1034+SQRT(1-$B$5)*J1034&lt;$C$8,1,0)</f>
        <v>0</v>
      </c>
      <c r="O1034" s="108" t="n">
        <f aca="false">IF(SQRT($B$5)*$I1034+SQRT(1-$B$5)*K1034&lt;$C$9,1,0)</f>
        <v>0</v>
      </c>
      <c r="P1034" s="108" t="n">
        <f aca="false">IF(SQRT($B$5)*$I1034+SQRT(1-$B$5)*L1034&lt;$C$10,1,0)</f>
        <v>0</v>
      </c>
      <c r="Q1034" s="108" t="n">
        <f aca="false">IF(SQRT($B$5)*$I1034+SQRT(1-$B$5)*M1034&lt;$C$11,1,0)</f>
        <v>0</v>
      </c>
      <c r="R1034" s="110" t="n">
        <f aca="false">N1034*$D$8+O1034*$D$9+P1034*$D$10+Q1034*$D$11</f>
        <v>0</v>
      </c>
      <c r="S1034" s="108" t="n">
        <f aca="false">SUM(N1034:Q1034)</f>
        <v>0</v>
      </c>
    </row>
    <row r="1035" customFormat="false" ht="15" hidden="false" customHeight="false" outlineLevel="0" collapsed="false">
      <c r="H1035" s="108" t="n">
        <v>1027</v>
      </c>
      <c r="I1035" s="109" t="n">
        <v>-0.7005</v>
      </c>
      <c r="J1035" s="109" t="n">
        <v>0.4135</v>
      </c>
      <c r="K1035" s="109" t="n">
        <v>1.0854</v>
      </c>
      <c r="L1035" s="109" t="n">
        <v>0.3183</v>
      </c>
      <c r="M1035" s="109" t="n">
        <v>-0.2199</v>
      </c>
      <c r="N1035" s="108" t="n">
        <f aca="false">IF(SQRT($B$5)*$I1035+SQRT(1-$B$5)*J1035&lt;$C$8,1,0)</f>
        <v>0</v>
      </c>
      <c r="O1035" s="108" t="n">
        <f aca="false">IF(SQRT($B$5)*$I1035+SQRT(1-$B$5)*K1035&lt;$C$9,1,0)</f>
        <v>0</v>
      </c>
      <c r="P1035" s="108" t="n">
        <f aca="false">IF(SQRT($B$5)*$I1035+SQRT(1-$B$5)*L1035&lt;$C$10,1,0)</f>
        <v>0</v>
      </c>
      <c r="Q1035" s="108" t="n">
        <f aca="false">IF(SQRT($B$5)*$I1035+SQRT(1-$B$5)*M1035&lt;$C$11,1,0)</f>
        <v>0</v>
      </c>
      <c r="R1035" s="110" t="n">
        <f aca="false">N1035*$D$8+O1035*$D$9+P1035*$D$10+Q1035*$D$11</f>
        <v>0</v>
      </c>
      <c r="S1035" s="108" t="n">
        <f aca="false">SUM(N1035:Q1035)</f>
        <v>0</v>
      </c>
    </row>
    <row r="1036" customFormat="false" ht="15" hidden="false" customHeight="false" outlineLevel="0" collapsed="false">
      <c r="H1036" s="108" t="n">
        <v>1028</v>
      </c>
      <c r="I1036" s="109" t="n">
        <v>0.379</v>
      </c>
      <c r="J1036" s="109" t="n">
        <v>0.4324</v>
      </c>
      <c r="K1036" s="109" t="n">
        <v>-1.4179</v>
      </c>
      <c r="L1036" s="109" t="n">
        <v>-2.2725</v>
      </c>
      <c r="M1036" s="109" t="n">
        <v>-0.7009</v>
      </c>
      <c r="N1036" s="108" t="n">
        <f aca="false">IF(SQRT($B$5)*$I1036+SQRT(1-$B$5)*J1036&lt;$C$8,1,0)</f>
        <v>0</v>
      </c>
      <c r="O1036" s="108" t="n">
        <f aca="false">IF(SQRT($B$5)*$I1036+SQRT(1-$B$5)*K1036&lt;$C$9,1,0)</f>
        <v>0</v>
      </c>
      <c r="P1036" s="108" t="n">
        <f aca="false">IF(SQRT($B$5)*$I1036+SQRT(1-$B$5)*L1036&lt;$C$10,1,0)</f>
        <v>1</v>
      </c>
      <c r="Q1036" s="108" t="n">
        <f aca="false">IF(SQRT($B$5)*$I1036+SQRT(1-$B$5)*M1036&lt;$C$11,1,0)</f>
        <v>0</v>
      </c>
      <c r="R1036" s="110" t="n">
        <f aca="false">N1036*$D$8+O1036*$D$9+P1036*$D$10+Q1036*$D$11</f>
        <v>14</v>
      </c>
      <c r="S1036" s="108" t="n">
        <f aca="false">SUM(N1036:Q1036)</f>
        <v>1</v>
      </c>
    </row>
    <row r="1037" customFormat="false" ht="15" hidden="false" customHeight="false" outlineLevel="0" collapsed="false">
      <c r="H1037" s="108" t="n">
        <v>1029</v>
      </c>
      <c r="I1037" s="109" t="n">
        <v>-0.8084</v>
      </c>
      <c r="J1037" s="109" t="n">
        <v>0.6391</v>
      </c>
      <c r="K1037" s="109" t="n">
        <v>0.4557</v>
      </c>
      <c r="L1037" s="109" t="n">
        <v>-0.5658</v>
      </c>
      <c r="M1037" s="109" t="n">
        <v>0.5909</v>
      </c>
      <c r="N1037" s="108" t="n">
        <f aca="false">IF(SQRT($B$5)*$I1037+SQRT(1-$B$5)*J1037&lt;$C$8,1,0)</f>
        <v>0</v>
      </c>
      <c r="O1037" s="108" t="n">
        <f aca="false">IF(SQRT($B$5)*$I1037+SQRT(1-$B$5)*K1037&lt;$C$9,1,0)</f>
        <v>0</v>
      </c>
      <c r="P1037" s="108" t="n">
        <f aca="false">IF(SQRT($B$5)*$I1037+SQRT(1-$B$5)*L1037&lt;$C$10,1,0)</f>
        <v>0</v>
      </c>
      <c r="Q1037" s="108" t="n">
        <f aca="false">IF(SQRT($B$5)*$I1037+SQRT(1-$B$5)*M1037&lt;$C$11,1,0)</f>
        <v>0</v>
      </c>
      <c r="R1037" s="110" t="n">
        <f aca="false">N1037*$D$8+O1037*$D$9+P1037*$D$10+Q1037*$D$11</f>
        <v>0</v>
      </c>
      <c r="S1037" s="108" t="n">
        <f aca="false">SUM(N1037:Q1037)</f>
        <v>0</v>
      </c>
    </row>
    <row r="1038" customFormat="false" ht="15" hidden="false" customHeight="false" outlineLevel="0" collapsed="false">
      <c r="H1038" s="108" t="n">
        <v>1030</v>
      </c>
      <c r="I1038" s="109" t="n">
        <v>0.3255</v>
      </c>
      <c r="J1038" s="109" t="n">
        <v>1.5401</v>
      </c>
      <c r="K1038" s="109" t="n">
        <v>1.035</v>
      </c>
      <c r="L1038" s="109" t="n">
        <v>-1.3108</v>
      </c>
      <c r="M1038" s="109" t="n">
        <v>0.1555</v>
      </c>
      <c r="N1038" s="108" t="n">
        <f aca="false">IF(SQRT($B$5)*$I1038+SQRT(1-$B$5)*J1038&lt;$C$8,1,0)</f>
        <v>0</v>
      </c>
      <c r="O1038" s="108" t="n">
        <f aca="false">IF(SQRT($B$5)*$I1038+SQRT(1-$B$5)*K1038&lt;$C$9,1,0)</f>
        <v>0</v>
      </c>
      <c r="P1038" s="108" t="n">
        <f aca="false">IF(SQRT($B$5)*$I1038+SQRT(1-$B$5)*L1038&lt;$C$10,1,0)</f>
        <v>0</v>
      </c>
      <c r="Q1038" s="108" t="n">
        <f aca="false">IF(SQRT($B$5)*$I1038+SQRT(1-$B$5)*M1038&lt;$C$11,1,0)</f>
        <v>0</v>
      </c>
      <c r="R1038" s="110" t="n">
        <f aca="false">N1038*$D$8+O1038*$D$9+P1038*$D$10+Q1038*$D$11</f>
        <v>0</v>
      </c>
      <c r="S1038" s="108" t="n">
        <f aca="false">SUM(N1038:Q1038)</f>
        <v>0</v>
      </c>
    </row>
    <row r="1039" customFormat="false" ht="15" hidden="false" customHeight="false" outlineLevel="0" collapsed="false">
      <c r="H1039" s="108" t="n">
        <v>1031</v>
      </c>
      <c r="I1039" s="109" t="n">
        <v>0.4871</v>
      </c>
      <c r="J1039" s="109" t="n">
        <v>0.2152</v>
      </c>
      <c r="K1039" s="109" t="n">
        <v>0.4624</v>
      </c>
      <c r="L1039" s="109" t="n">
        <v>-1.493</v>
      </c>
      <c r="M1039" s="109" t="n">
        <v>0.0294</v>
      </c>
      <c r="N1039" s="108" t="n">
        <f aca="false">IF(SQRT($B$5)*$I1039+SQRT(1-$B$5)*J1039&lt;$C$8,1,0)</f>
        <v>0</v>
      </c>
      <c r="O1039" s="108" t="n">
        <f aca="false">IF(SQRT($B$5)*$I1039+SQRT(1-$B$5)*K1039&lt;$C$9,1,0)</f>
        <v>0</v>
      </c>
      <c r="P1039" s="108" t="n">
        <f aca="false">IF(SQRT($B$5)*$I1039+SQRT(1-$B$5)*L1039&lt;$C$10,1,0)</f>
        <v>0</v>
      </c>
      <c r="Q1039" s="108" t="n">
        <f aca="false">IF(SQRT($B$5)*$I1039+SQRT(1-$B$5)*M1039&lt;$C$11,1,0)</f>
        <v>0</v>
      </c>
      <c r="R1039" s="110" t="n">
        <f aca="false">N1039*$D$8+O1039*$D$9+P1039*$D$10+Q1039*$D$11</f>
        <v>0</v>
      </c>
      <c r="S1039" s="108" t="n">
        <f aca="false">SUM(N1039:Q1039)</f>
        <v>0</v>
      </c>
    </row>
    <row r="1040" customFormat="false" ht="15" hidden="false" customHeight="false" outlineLevel="0" collapsed="false">
      <c r="H1040" s="108" t="n">
        <v>1032</v>
      </c>
      <c r="I1040" s="109" t="n">
        <v>-0.2581</v>
      </c>
      <c r="J1040" s="109" t="n">
        <v>-0.5579</v>
      </c>
      <c r="K1040" s="109" t="n">
        <v>0.4977</v>
      </c>
      <c r="L1040" s="109" t="n">
        <v>-0.7382</v>
      </c>
      <c r="M1040" s="109" t="n">
        <v>-0.7256</v>
      </c>
      <c r="N1040" s="108" t="n">
        <f aca="false">IF(SQRT($B$5)*$I1040+SQRT(1-$B$5)*J1040&lt;$C$8,1,0)</f>
        <v>0</v>
      </c>
      <c r="O1040" s="108" t="n">
        <f aca="false">IF(SQRT($B$5)*$I1040+SQRT(1-$B$5)*K1040&lt;$C$9,1,0)</f>
        <v>0</v>
      </c>
      <c r="P1040" s="108" t="n">
        <f aca="false">IF(SQRT($B$5)*$I1040+SQRT(1-$B$5)*L1040&lt;$C$10,1,0)</f>
        <v>0</v>
      </c>
      <c r="Q1040" s="108" t="n">
        <f aca="false">IF(SQRT($B$5)*$I1040+SQRT(1-$B$5)*M1040&lt;$C$11,1,0)</f>
        <v>0</v>
      </c>
      <c r="R1040" s="110" t="n">
        <f aca="false">N1040*$D$8+O1040*$D$9+P1040*$D$10+Q1040*$D$11</f>
        <v>0</v>
      </c>
      <c r="S1040" s="108" t="n">
        <f aca="false">SUM(N1040:Q1040)</f>
        <v>0</v>
      </c>
    </row>
    <row r="1041" customFormat="false" ht="15" hidden="false" customHeight="false" outlineLevel="0" collapsed="false">
      <c r="H1041" s="108" t="n">
        <v>1033</v>
      </c>
      <c r="I1041" s="109" t="n">
        <v>0.9808</v>
      </c>
      <c r="J1041" s="109" t="n">
        <v>1.3477</v>
      </c>
      <c r="K1041" s="109" t="n">
        <v>0.7471</v>
      </c>
      <c r="L1041" s="109" t="n">
        <v>0.5684</v>
      </c>
      <c r="M1041" s="109" t="n">
        <v>1.0251</v>
      </c>
      <c r="N1041" s="108" t="n">
        <f aca="false">IF(SQRT($B$5)*$I1041+SQRT(1-$B$5)*J1041&lt;$C$8,1,0)</f>
        <v>0</v>
      </c>
      <c r="O1041" s="108" t="n">
        <f aca="false">IF(SQRT($B$5)*$I1041+SQRT(1-$B$5)*K1041&lt;$C$9,1,0)</f>
        <v>0</v>
      </c>
      <c r="P1041" s="108" t="n">
        <f aca="false">IF(SQRT($B$5)*$I1041+SQRT(1-$B$5)*L1041&lt;$C$10,1,0)</f>
        <v>0</v>
      </c>
      <c r="Q1041" s="108" t="n">
        <f aca="false">IF(SQRT($B$5)*$I1041+SQRT(1-$B$5)*M1041&lt;$C$11,1,0)</f>
        <v>0</v>
      </c>
      <c r="R1041" s="110" t="n">
        <f aca="false">N1041*$D$8+O1041*$D$9+P1041*$D$10+Q1041*$D$11</f>
        <v>0</v>
      </c>
      <c r="S1041" s="108" t="n">
        <f aca="false">SUM(N1041:Q1041)</f>
        <v>0</v>
      </c>
    </row>
    <row r="1042" customFormat="false" ht="15" hidden="false" customHeight="false" outlineLevel="0" collapsed="false">
      <c r="H1042" s="108" t="n">
        <v>1034</v>
      </c>
      <c r="I1042" s="109" t="n">
        <v>1.042</v>
      </c>
      <c r="J1042" s="109" t="n">
        <v>-0.1609</v>
      </c>
      <c r="K1042" s="109" t="n">
        <v>-0.5468</v>
      </c>
      <c r="L1042" s="109" t="n">
        <v>-1.0379</v>
      </c>
      <c r="M1042" s="109" t="n">
        <v>0.7882</v>
      </c>
      <c r="N1042" s="108" t="n">
        <f aca="false">IF(SQRT($B$5)*$I1042+SQRT(1-$B$5)*J1042&lt;$C$8,1,0)</f>
        <v>0</v>
      </c>
      <c r="O1042" s="108" t="n">
        <f aca="false">IF(SQRT($B$5)*$I1042+SQRT(1-$B$5)*K1042&lt;$C$9,1,0)</f>
        <v>0</v>
      </c>
      <c r="P1042" s="108" t="n">
        <f aca="false">IF(SQRT($B$5)*$I1042+SQRT(1-$B$5)*L1042&lt;$C$10,1,0)</f>
        <v>0</v>
      </c>
      <c r="Q1042" s="108" t="n">
        <f aca="false">IF(SQRT($B$5)*$I1042+SQRT(1-$B$5)*M1042&lt;$C$11,1,0)</f>
        <v>0</v>
      </c>
      <c r="R1042" s="110" t="n">
        <f aca="false">N1042*$D$8+O1042*$D$9+P1042*$D$10+Q1042*$D$11</f>
        <v>0</v>
      </c>
      <c r="S1042" s="108" t="n">
        <f aca="false">SUM(N1042:Q1042)</f>
        <v>0</v>
      </c>
    </row>
    <row r="1043" customFormat="false" ht="15" hidden="false" customHeight="false" outlineLevel="0" collapsed="false">
      <c r="H1043" s="108" t="n">
        <v>1035</v>
      </c>
      <c r="I1043" s="109" t="n">
        <v>0.3067</v>
      </c>
      <c r="J1043" s="109" t="n">
        <v>0.9108</v>
      </c>
      <c r="K1043" s="109" t="n">
        <v>0.956</v>
      </c>
      <c r="L1043" s="109" t="n">
        <v>0.9158</v>
      </c>
      <c r="M1043" s="109" t="n">
        <v>0.5772</v>
      </c>
      <c r="N1043" s="108" t="n">
        <f aca="false">IF(SQRT($B$5)*$I1043+SQRT(1-$B$5)*J1043&lt;$C$8,1,0)</f>
        <v>0</v>
      </c>
      <c r="O1043" s="108" t="n">
        <f aca="false">IF(SQRT($B$5)*$I1043+SQRT(1-$B$5)*K1043&lt;$C$9,1,0)</f>
        <v>0</v>
      </c>
      <c r="P1043" s="108" t="n">
        <f aca="false">IF(SQRT($B$5)*$I1043+SQRT(1-$B$5)*L1043&lt;$C$10,1,0)</f>
        <v>0</v>
      </c>
      <c r="Q1043" s="108" t="n">
        <f aca="false">IF(SQRT($B$5)*$I1043+SQRT(1-$B$5)*M1043&lt;$C$11,1,0)</f>
        <v>0</v>
      </c>
      <c r="R1043" s="110" t="n">
        <f aca="false">N1043*$D$8+O1043*$D$9+P1043*$D$10+Q1043*$D$11</f>
        <v>0</v>
      </c>
      <c r="S1043" s="108" t="n">
        <f aca="false">SUM(N1043:Q1043)</f>
        <v>0</v>
      </c>
    </row>
    <row r="1044" customFormat="false" ht="15" hidden="false" customHeight="false" outlineLevel="0" collapsed="false">
      <c r="H1044" s="108" t="n">
        <v>1036</v>
      </c>
      <c r="I1044" s="109" t="n">
        <v>0.0588</v>
      </c>
      <c r="J1044" s="109" t="n">
        <v>0.7156</v>
      </c>
      <c r="K1044" s="109" t="n">
        <v>0.7227</v>
      </c>
      <c r="L1044" s="109" t="n">
        <v>0.7858</v>
      </c>
      <c r="M1044" s="109" t="n">
        <v>-0.1886</v>
      </c>
      <c r="N1044" s="108" t="n">
        <f aca="false">IF(SQRT($B$5)*$I1044+SQRT(1-$B$5)*J1044&lt;$C$8,1,0)</f>
        <v>0</v>
      </c>
      <c r="O1044" s="108" t="n">
        <f aca="false">IF(SQRT($B$5)*$I1044+SQRT(1-$B$5)*K1044&lt;$C$9,1,0)</f>
        <v>0</v>
      </c>
      <c r="P1044" s="108" t="n">
        <f aca="false">IF(SQRT($B$5)*$I1044+SQRT(1-$B$5)*L1044&lt;$C$10,1,0)</f>
        <v>0</v>
      </c>
      <c r="Q1044" s="108" t="n">
        <f aca="false">IF(SQRT($B$5)*$I1044+SQRT(1-$B$5)*M1044&lt;$C$11,1,0)</f>
        <v>0</v>
      </c>
      <c r="R1044" s="110" t="n">
        <f aca="false">N1044*$D$8+O1044*$D$9+P1044*$D$10+Q1044*$D$11</f>
        <v>0</v>
      </c>
      <c r="S1044" s="108" t="n">
        <f aca="false">SUM(N1044:Q1044)</f>
        <v>0</v>
      </c>
    </row>
    <row r="1045" customFormat="false" ht="15" hidden="false" customHeight="false" outlineLevel="0" collapsed="false">
      <c r="H1045" s="108" t="n">
        <v>1037</v>
      </c>
      <c r="I1045" s="109" t="n">
        <v>0.47</v>
      </c>
      <c r="J1045" s="109" t="n">
        <v>-1.499</v>
      </c>
      <c r="K1045" s="109" t="n">
        <v>1.0378</v>
      </c>
      <c r="L1045" s="109" t="n">
        <v>1.3179</v>
      </c>
      <c r="M1045" s="109" t="n">
        <v>0.3933</v>
      </c>
      <c r="N1045" s="108" t="n">
        <f aca="false">IF(SQRT($B$5)*$I1045+SQRT(1-$B$5)*J1045&lt;$C$8,1,0)</f>
        <v>0</v>
      </c>
      <c r="O1045" s="108" t="n">
        <f aca="false">IF(SQRT($B$5)*$I1045+SQRT(1-$B$5)*K1045&lt;$C$9,1,0)</f>
        <v>0</v>
      </c>
      <c r="P1045" s="108" t="n">
        <f aca="false">IF(SQRT($B$5)*$I1045+SQRT(1-$B$5)*L1045&lt;$C$10,1,0)</f>
        <v>0</v>
      </c>
      <c r="Q1045" s="108" t="n">
        <f aca="false">IF(SQRT($B$5)*$I1045+SQRT(1-$B$5)*M1045&lt;$C$11,1,0)</f>
        <v>0</v>
      </c>
      <c r="R1045" s="110" t="n">
        <f aca="false">N1045*$D$8+O1045*$D$9+P1045*$D$10+Q1045*$D$11</f>
        <v>0</v>
      </c>
      <c r="S1045" s="108" t="n">
        <f aca="false">SUM(N1045:Q1045)</f>
        <v>0</v>
      </c>
    </row>
    <row r="1046" customFormat="false" ht="15" hidden="false" customHeight="false" outlineLevel="0" collapsed="false">
      <c r="H1046" s="108" t="n">
        <v>1038</v>
      </c>
      <c r="I1046" s="109" t="n">
        <v>0.5916</v>
      </c>
      <c r="J1046" s="109" t="n">
        <v>-0.871</v>
      </c>
      <c r="K1046" s="109" t="n">
        <v>1.7437</v>
      </c>
      <c r="L1046" s="109" t="n">
        <v>-2.6572</v>
      </c>
      <c r="M1046" s="109" t="n">
        <v>0.5136</v>
      </c>
      <c r="N1046" s="108" t="n">
        <f aca="false">IF(SQRT($B$5)*$I1046+SQRT(1-$B$5)*J1046&lt;$C$8,1,0)</f>
        <v>0</v>
      </c>
      <c r="O1046" s="108" t="n">
        <f aca="false">IF(SQRT($B$5)*$I1046+SQRT(1-$B$5)*K1046&lt;$C$9,1,0)</f>
        <v>0</v>
      </c>
      <c r="P1046" s="108" t="n">
        <f aca="false">IF(SQRT($B$5)*$I1046+SQRT(1-$B$5)*L1046&lt;$C$10,1,0)</f>
        <v>1</v>
      </c>
      <c r="Q1046" s="108" t="n">
        <f aca="false">IF(SQRT($B$5)*$I1046+SQRT(1-$B$5)*M1046&lt;$C$11,1,0)</f>
        <v>0</v>
      </c>
      <c r="R1046" s="110" t="n">
        <f aca="false">N1046*$D$8+O1046*$D$9+P1046*$D$10+Q1046*$D$11</f>
        <v>14</v>
      </c>
      <c r="S1046" s="108" t="n">
        <f aca="false">SUM(N1046:Q1046)</f>
        <v>1</v>
      </c>
    </row>
    <row r="1047" customFormat="false" ht="15" hidden="false" customHeight="false" outlineLevel="0" collapsed="false">
      <c r="H1047" s="108" t="n">
        <v>1039</v>
      </c>
      <c r="I1047" s="109" t="n">
        <v>-1.8095</v>
      </c>
      <c r="J1047" s="109" t="n">
        <v>-0.5077</v>
      </c>
      <c r="K1047" s="109" t="n">
        <v>0.3311</v>
      </c>
      <c r="L1047" s="109" t="n">
        <v>-1.0957</v>
      </c>
      <c r="M1047" s="109" t="n">
        <v>-0.2044</v>
      </c>
      <c r="N1047" s="108" t="n">
        <f aca="false">IF(SQRT($B$5)*$I1047+SQRT(1-$B$5)*J1047&lt;$C$8,1,0)</f>
        <v>0</v>
      </c>
      <c r="O1047" s="108" t="n">
        <f aca="false">IF(SQRT($B$5)*$I1047+SQRT(1-$B$5)*K1047&lt;$C$9,1,0)</f>
        <v>0</v>
      </c>
      <c r="P1047" s="108" t="n">
        <f aca="false">IF(SQRT($B$5)*$I1047+SQRT(1-$B$5)*L1047&lt;$C$10,1,0)</f>
        <v>1</v>
      </c>
      <c r="Q1047" s="108" t="n">
        <f aca="false">IF(SQRT($B$5)*$I1047+SQRT(1-$B$5)*M1047&lt;$C$11,1,0)</f>
        <v>0</v>
      </c>
      <c r="R1047" s="110" t="n">
        <f aca="false">N1047*$D$8+O1047*$D$9+P1047*$D$10+Q1047*$D$11</f>
        <v>14</v>
      </c>
      <c r="S1047" s="108" t="n">
        <f aca="false">SUM(N1047:Q1047)</f>
        <v>1</v>
      </c>
    </row>
    <row r="1048" customFormat="false" ht="15" hidden="false" customHeight="false" outlineLevel="0" collapsed="false">
      <c r="H1048" s="108" t="n">
        <v>1040</v>
      </c>
      <c r="I1048" s="109" t="n">
        <v>-0.2195</v>
      </c>
      <c r="J1048" s="109" t="n">
        <v>-0.145</v>
      </c>
      <c r="K1048" s="109" t="n">
        <v>0.2881</v>
      </c>
      <c r="L1048" s="109" t="n">
        <v>-0.1504</v>
      </c>
      <c r="M1048" s="109" t="n">
        <v>0.1042</v>
      </c>
      <c r="N1048" s="108" t="n">
        <f aca="false">IF(SQRT($B$5)*$I1048+SQRT(1-$B$5)*J1048&lt;$C$8,1,0)</f>
        <v>0</v>
      </c>
      <c r="O1048" s="108" t="n">
        <f aca="false">IF(SQRT($B$5)*$I1048+SQRT(1-$B$5)*K1048&lt;$C$9,1,0)</f>
        <v>0</v>
      </c>
      <c r="P1048" s="108" t="n">
        <f aca="false">IF(SQRT($B$5)*$I1048+SQRT(1-$B$5)*L1048&lt;$C$10,1,0)</f>
        <v>0</v>
      </c>
      <c r="Q1048" s="108" t="n">
        <f aca="false">IF(SQRT($B$5)*$I1048+SQRT(1-$B$5)*M1048&lt;$C$11,1,0)</f>
        <v>0</v>
      </c>
      <c r="R1048" s="110" t="n">
        <f aca="false">N1048*$D$8+O1048*$D$9+P1048*$D$10+Q1048*$D$11</f>
        <v>0</v>
      </c>
      <c r="S1048" s="108" t="n">
        <f aca="false">SUM(N1048:Q1048)</f>
        <v>0</v>
      </c>
    </row>
    <row r="1049" customFormat="false" ht="15" hidden="false" customHeight="false" outlineLevel="0" collapsed="false">
      <c r="H1049" s="108" t="n">
        <v>1041</v>
      </c>
      <c r="I1049" s="109" t="n">
        <v>0.2113</v>
      </c>
      <c r="J1049" s="109" t="n">
        <v>-0.9443</v>
      </c>
      <c r="K1049" s="109" t="n">
        <v>-1.5162</v>
      </c>
      <c r="L1049" s="109" t="n">
        <v>1.3354</v>
      </c>
      <c r="M1049" s="109" t="n">
        <v>0.9497</v>
      </c>
      <c r="N1049" s="108" t="n">
        <f aca="false">IF(SQRT($B$5)*$I1049+SQRT(1-$B$5)*J1049&lt;$C$8,1,0)</f>
        <v>0</v>
      </c>
      <c r="O1049" s="108" t="n">
        <f aca="false">IF(SQRT($B$5)*$I1049+SQRT(1-$B$5)*K1049&lt;$C$9,1,0)</f>
        <v>0</v>
      </c>
      <c r="P1049" s="108" t="n">
        <f aca="false">IF(SQRT($B$5)*$I1049+SQRT(1-$B$5)*L1049&lt;$C$10,1,0)</f>
        <v>0</v>
      </c>
      <c r="Q1049" s="108" t="n">
        <f aca="false">IF(SQRT($B$5)*$I1049+SQRT(1-$B$5)*M1049&lt;$C$11,1,0)</f>
        <v>0</v>
      </c>
      <c r="R1049" s="110" t="n">
        <f aca="false">N1049*$D$8+O1049*$D$9+P1049*$D$10+Q1049*$D$11</f>
        <v>0</v>
      </c>
      <c r="S1049" s="108" t="n">
        <f aca="false">SUM(N1049:Q1049)</f>
        <v>0</v>
      </c>
    </row>
    <row r="1050" customFormat="false" ht="15" hidden="false" customHeight="false" outlineLevel="0" collapsed="false">
      <c r="H1050" s="108" t="n">
        <v>1042</v>
      </c>
      <c r="I1050" s="109" t="n">
        <v>-0.4034</v>
      </c>
      <c r="J1050" s="109" t="n">
        <v>-0.3786</v>
      </c>
      <c r="K1050" s="109" t="n">
        <v>1.5132</v>
      </c>
      <c r="L1050" s="109" t="n">
        <v>0.3332</v>
      </c>
      <c r="M1050" s="109" t="n">
        <v>-1.823</v>
      </c>
      <c r="N1050" s="108" t="n">
        <f aca="false">IF(SQRT($B$5)*$I1050+SQRT(1-$B$5)*J1050&lt;$C$8,1,0)</f>
        <v>0</v>
      </c>
      <c r="O1050" s="108" t="n">
        <f aca="false">IF(SQRT($B$5)*$I1050+SQRT(1-$B$5)*K1050&lt;$C$9,1,0)</f>
        <v>0</v>
      </c>
      <c r="P1050" s="108" t="n">
        <f aca="false">IF(SQRT($B$5)*$I1050+SQRT(1-$B$5)*L1050&lt;$C$10,1,0)</f>
        <v>0</v>
      </c>
      <c r="Q1050" s="108" t="n">
        <f aca="false">IF(SQRT($B$5)*$I1050+SQRT(1-$B$5)*M1050&lt;$C$11,1,0)</f>
        <v>0</v>
      </c>
      <c r="R1050" s="110" t="n">
        <f aca="false">N1050*$D$8+O1050*$D$9+P1050*$D$10+Q1050*$D$11</f>
        <v>0</v>
      </c>
      <c r="S1050" s="108" t="n">
        <f aca="false">SUM(N1050:Q1050)</f>
        <v>0</v>
      </c>
    </row>
    <row r="1051" customFormat="false" ht="15" hidden="false" customHeight="false" outlineLevel="0" collapsed="false">
      <c r="H1051" s="108" t="n">
        <v>1043</v>
      </c>
      <c r="I1051" s="109" t="n">
        <v>0.2152</v>
      </c>
      <c r="J1051" s="109" t="n">
        <v>1.1518</v>
      </c>
      <c r="K1051" s="109" t="n">
        <v>-1.0565</v>
      </c>
      <c r="L1051" s="109" t="n">
        <v>-0.222</v>
      </c>
      <c r="M1051" s="109" t="n">
        <v>-0.7746</v>
      </c>
      <c r="N1051" s="108" t="n">
        <f aca="false">IF(SQRT($B$5)*$I1051+SQRT(1-$B$5)*J1051&lt;$C$8,1,0)</f>
        <v>0</v>
      </c>
      <c r="O1051" s="108" t="n">
        <f aca="false">IF(SQRT($B$5)*$I1051+SQRT(1-$B$5)*K1051&lt;$C$9,1,0)</f>
        <v>0</v>
      </c>
      <c r="P1051" s="108" t="n">
        <f aca="false">IF(SQRT($B$5)*$I1051+SQRT(1-$B$5)*L1051&lt;$C$10,1,0)</f>
        <v>0</v>
      </c>
      <c r="Q1051" s="108" t="n">
        <f aca="false">IF(SQRT($B$5)*$I1051+SQRT(1-$B$5)*M1051&lt;$C$11,1,0)</f>
        <v>0</v>
      </c>
      <c r="R1051" s="110" t="n">
        <f aca="false">N1051*$D$8+O1051*$D$9+P1051*$D$10+Q1051*$D$11</f>
        <v>0</v>
      </c>
      <c r="S1051" s="108" t="n">
        <f aca="false">SUM(N1051:Q1051)</f>
        <v>0</v>
      </c>
    </row>
    <row r="1052" customFormat="false" ht="15" hidden="false" customHeight="false" outlineLevel="0" collapsed="false">
      <c r="H1052" s="108" t="n">
        <v>1044</v>
      </c>
      <c r="I1052" s="109" t="n">
        <v>0.6025</v>
      </c>
      <c r="J1052" s="109" t="n">
        <v>0.8643</v>
      </c>
      <c r="K1052" s="109" t="n">
        <v>-0.4675</v>
      </c>
      <c r="L1052" s="109" t="n">
        <v>-1.0278</v>
      </c>
      <c r="M1052" s="109" t="n">
        <v>1.6771</v>
      </c>
      <c r="N1052" s="108" t="n">
        <f aca="false">IF(SQRT($B$5)*$I1052+SQRT(1-$B$5)*J1052&lt;$C$8,1,0)</f>
        <v>0</v>
      </c>
      <c r="O1052" s="108" t="n">
        <f aca="false">IF(SQRT($B$5)*$I1052+SQRT(1-$B$5)*K1052&lt;$C$9,1,0)</f>
        <v>0</v>
      </c>
      <c r="P1052" s="108" t="n">
        <f aca="false">IF(SQRT($B$5)*$I1052+SQRT(1-$B$5)*L1052&lt;$C$10,1,0)</f>
        <v>0</v>
      </c>
      <c r="Q1052" s="108" t="n">
        <f aca="false">IF(SQRT($B$5)*$I1052+SQRT(1-$B$5)*M1052&lt;$C$11,1,0)</f>
        <v>0</v>
      </c>
      <c r="R1052" s="110" t="n">
        <f aca="false">N1052*$D$8+O1052*$D$9+P1052*$D$10+Q1052*$D$11</f>
        <v>0</v>
      </c>
      <c r="S1052" s="108" t="n">
        <f aca="false">SUM(N1052:Q1052)</f>
        <v>0</v>
      </c>
    </row>
    <row r="1053" customFormat="false" ht="15" hidden="false" customHeight="false" outlineLevel="0" collapsed="false">
      <c r="H1053" s="108" t="n">
        <v>1045</v>
      </c>
      <c r="I1053" s="109" t="n">
        <v>-0.1764</v>
      </c>
      <c r="J1053" s="109" t="n">
        <v>-1.2592</v>
      </c>
      <c r="K1053" s="109" t="n">
        <v>0.9614</v>
      </c>
      <c r="L1053" s="109" t="n">
        <v>2.4748</v>
      </c>
      <c r="M1053" s="109" t="n">
        <v>0.5878</v>
      </c>
      <c r="N1053" s="108" t="n">
        <f aca="false">IF(SQRT($B$5)*$I1053+SQRT(1-$B$5)*J1053&lt;$C$8,1,0)</f>
        <v>0</v>
      </c>
      <c r="O1053" s="108" t="n">
        <f aca="false">IF(SQRT($B$5)*$I1053+SQRT(1-$B$5)*K1053&lt;$C$9,1,0)</f>
        <v>0</v>
      </c>
      <c r="P1053" s="108" t="n">
        <f aca="false">IF(SQRT($B$5)*$I1053+SQRT(1-$B$5)*L1053&lt;$C$10,1,0)</f>
        <v>0</v>
      </c>
      <c r="Q1053" s="108" t="n">
        <f aca="false">IF(SQRT($B$5)*$I1053+SQRT(1-$B$5)*M1053&lt;$C$11,1,0)</f>
        <v>0</v>
      </c>
      <c r="R1053" s="110" t="n">
        <f aca="false">N1053*$D$8+O1053*$D$9+P1053*$D$10+Q1053*$D$11</f>
        <v>0</v>
      </c>
      <c r="S1053" s="108" t="n">
        <f aca="false">SUM(N1053:Q1053)</f>
        <v>0</v>
      </c>
    </row>
    <row r="1054" customFormat="false" ht="15" hidden="false" customHeight="false" outlineLevel="0" collapsed="false">
      <c r="H1054" s="108" t="n">
        <v>1046</v>
      </c>
      <c r="I1054" s="109" t="n">
        <v>0.4743</v>
      </c>
      <c r="J1054" s="109" t="n">
        <v>0.7144</v>
      </c>
      <c r="K1054" s="109" t="n">
        <v>0.4067</v>
      </c>
      <c r="L1054" s="109" t="n">
        <v>-0.2428</v>
      </c>
      <c r="M1054" s="109" t="n">
        <v>0.3001</v>
      </c>
      <c r="N1054" s="108" t="n">
        <f aca="false">IF(SQRT($B$5)*$I1054+SQRT(1-$B$5)*J1054&lt;$C$8,1,0)</f>
        <v>0</v>
      </c>
      <c r="O1054" s="108" t="n">
        <f aca="false">IF(SQRT($B$5)*$I1054+SQRT(1-$B$5)*K1054&lt;$C$9,1,0)</f>
        <v>0</v>
      </c>
      <c r="P1054" s="108" t="n">
        <f aca="false">IF(SQRT($B$5)*$I1054+SQRT(1-$B$5)*L1054&lt;$C$10,1,0)</f>
        <v>0</v>
      </c>
      <c r="Q1054" s="108" t="n">
        <f aca="false">IF(SQRT($B$5)*$I1054+SQRT(1-$B$5)*M1054&lt;$C$11,1,0)</f>
        <v>0</v>
      </c>
      <c r="R1054" s="110" t="n">
        <f aca="false">N1054*$D$8+O1054*$D$9+P1054*$D$10+Q1054*$D$11</f>
        <v>0</v>
      </c>
      <c r="S1054" s="108" t="n">
        <f aca="false">SUM(N1054:Q1054)</f>
        <v>0</v>
      </c>
    </row>
    <row r="1055" customFormat="false" ht="15" hidden="false" customHeight="false" outlineLevel="0" collapsed="false">
      <c r="H1055" s="108" t="n">
        <v>1047</v>
      </c>
      <c r="I1055" s="109" t="n">
        <v>0.2168</v>
      </c>
      <c r="J1055" s="109" t="n">
        <v>0.3757</v>
      </c>
      <c r="K1055" s="109" t="n">
        <v>2.5035</v>
      </c>
      <c r="L1055" s="109" t="n">
        <v>0.3392</v>
      </c>
      <c r="M1055" s="109" t="n">
        <v>-0.7355</v>
      </c>
      <c r="N1055" s="108" t="n">
        <f aca="false">IF(SQRT($B$5)*$I1055+SQRT(1-$B$5)*J1055&lt;$C$8,1,0)</f>
        <v>0</v>
      </c>
      <c r="O1055" s="108" t="n">
        <f aca="false">IF(SQRT($B$5)*$I1055+SQRT(1-$B$5)*K1055&lt;$C$9,1,0)</f>
        <v>0</v>
      </c>
      <c r="P1055" s="108" t="n">
        <f aca="false">IF(SQRT($B$5)*$I1055+SQRT(1-$B$5)*L1055&lt;$C$10,1,0)</f>
        <v>0</v>
      </c>
      <c r="Q1055" s="108" t="n">
        <f aca="false">IF(SQRT($B$5)*$I1055+SQRT(1-$B$5)*M1055&lt;$C$11,1,0)</f>
        <v>0</v>
      </c>
      <c r="R1055" s="110" t="n">
        <f aca="false">N1055*$D$8+O1055*$D$9+P1055*$D$10+Q1055*$D$11</f>
        <v>0</v>
      </c>
      <c r="S1055" s="108" t="n">
        <f aca="false">SUM(N1055:Q1055)</f>
        <v>0</v>
      </c>
    </row>
    <row r="1056" customFormat="false" ht="15" hidden="false" customHeight="false" outlineLevel="0" collapsed="false">
      <c r="H1056" s="108" t="n">
        <v>1048</v>
      </c>
      <c r="I1056" s="109" t="n">
        <v>-0.9759</v>
      </c>
      <c r="J1056" s="109" t="n">
        <v>0.8441</v>
      </c>
      <c r="K1056" s="109" t="n">
        <v>-0.2655</v>
      </c>
      <c r="L1056" s="109" t="n">
        <v>0.5399</v>
      </c>
      <c r="M1056" s="109" t="n">
        <v>-0.0071</v>
      </c>
      <c r="N1056" s="108" t="n">
        <f aca="false">IF(SQRT($B$5)*$I1056+SQRT(1-$B$5)*J1056&lt;$C$8,1,0)</f>
        <v>0</v>
      </c>
      <c r="O1056" s="108" t="n">
        <f aca="false">IF(SQRT($B$5)*$I1056+SQRT(1-$B$5)*K1056&lt;$C$9,1,0)</f>
        <v>0</v>
      </c>
      <c r="P1056" s="108" t="n">
        <f aca="false">IF(SQRT($B$5)*$I1056+SQRT(1-$B$5)*L1056&lt;$C$10,1,0)</f>
        <v>0</v>
      </c>
      <c r="Q1056" s="108" t="n">
        <f aca="false">IF(SQRT($B$5)*$I1056+SQRT(1-$B$5)*M1056&lt;$C$11,1,0)</f>
        <v>0</v>
      </c>
      <c r="R1056" s="110" t="n">
        <f aca="false">N1056*$D$8+O1056*$D$9+P1056*$D$10+Q1056*$D$11</f>
        <v>0</v>
      </c>
      <c r="S1056" s="108" t="n">
        <f aca="false">SUM(N1056:Q1056)</f>
        <v>0</v>
      </c>
    </row>
    <row r="1057" customFormat="false" ht="15" hidden="false" customHeight="false" outlineLevel="0" collapsed="false">
      <c r="H1057" s="108" t="n">
        <v>1049</v>
      </c>
      <c r="I1057" s="109" t="n">
        <v>-0.6397</v>
      </c>
      <c r="J1057" s="109" t="n">
        <v>1.6087</v>
      </c>
      <c r="K1057" s="109" t="n">
        <v>2.6406</v>
      </c>
      <c r="L1057" s="109" t="n">
        <v>0.7265</v>
      </c>
      <c r="M1057" s="109" t="n">
        <v>-1.2117</v>
      </c>
      <c r="N1057" s="108" t="n">
        <f aca="false">IF(SQRT($B$5)*$I1057+SQRT(1-$B$5)*J1057&lt;$C$8,1,0)</f>
        <v>0</v>
      </c>
      <c r="O1057" s="108" t="n">
        <f aca="false">IF(SQRT($B$5)*$I1057+SQRT(1-$B$5)*K1057&lt;$C$9,1,0)</f>
        <v>0</v>
      </c>
      <c r="P1057" s="108" t="n">
        <f aca="false">IF(SQRT($B$5)*$I1057+SQRT(1-$B$5)*L1057&lt;$C$10,1,0)</f>
        <v>0</v>
      </c>
      <c r="Q1057" s="108" t="n">
        <f aca="false">IF(SQRT($B$5)*$I1057+SQRT(1-$B$5)*M1057&lt;$C$11,1,0)</f>
        <v>0</v>
      </c>
      <c r="R1057" s="110" t="n">
        <f aca="false">N1057*$D$8+O1057*$D$9+P1057*$D$10+Q1057*$D$11</f>
        <v>0</v>
      </c>
      <c r="S1057" s="108" t="n">
        <f aca="false">SUM(N1057:Q1057)</f>
        <v>0</v>
      </c>
    </row>
    <row r="1058" customFormat="false" ht="15" hidden="false" customHeight="false" outlineLevel="0" collapsed="false">
      <c r="H1058" s="108" t="n">
        <v>1050</v>
      </c>
      <c r="I1058" s="109" t="n">
        <v>0.952</v>
      </c>
      <c r="J1058" s="109" t="n">
        <v>-1.0834</v>
      </c>
      <c r="K1058" s="109" t="n">
        <v>2.7781</v>
      </c>
      <c r="L1058" s="109" t="n">
        <v>-0.9394</v>
      </c>
      <c r="M1058" s="109" t="n">
        <v>1.8248</v>
      </c>
      <c r="N1058" s="108" t="n">
        <f aca="false">IF(SQRT($B$5)*$I1058+SQRT(1-$B$5)*J1058&lt;$C$8,1,0)</f>
        <v>0</v>
      </c>
      <c r="O1058" s="108" t="n">
        <f aca="false">IF(SQRT($B$5)*$I1058+SQRT(1-$B$5)*K1058&lt;$C$9,1,0)</f>
        <v>0</v>
      </c>
      <c r="P1058" s="108" t="n">
        <f aca="false">IF(SQRT($B$5)*$I1058+SQRT(1-$B$5)*L1058&lt;$C$10,1,0)</f>
        <v>0</v>
      </c>
      <c r="Q1058" s="108" t="n">
        <f aca="false">IF(SQRT($B$5)*$I1058+SQRT(1-$B$5)*M1058&lt;$C$11,1,0)</f>
        <v>0</v>
      </c>
      <c r="R1058" s="110" t="n">
        <f aca="false">N1058*$D$8+O1058*$D$9+P1058*$D$10+Q1058*$D$11</f>
        <v>0</v>
      </c>
      <c r="S1058" s="108" t="n">
        <f aca="false">SUM(N1058:Q1058)</f>
        <v>0</v>
      </c>
    </row>
    <row r="1059" customFormat="false" ht="15" hidden="false" customHeight="false" outlineLevel="0" collapsed="false">
      <c r="H1059" s="108" t="n">
        <v>1051</v>
      </c>
      <c r="I1059" s="109" t="n">
        <v>-0.0195</v>
      </c>
      <c r="J1059" s="109" t="n">
        <v>-1.4031</v>
      </c>
      <c r="K1059" s="109" t="n">
        <v>0.5142</v>
      </c>
      <c r="L1059" s="109" t="n">
        <v>-0.1089</v>
      </c>
      <c r="M1059" s="109" t="n">
        <v>-0.3697</v>
      </c>
      <c r="N1059" s="108" t="n">
        <f aca="false">IF(SQRT($B$5)*$I1059+SQRT(1-$B$5)*J1059&lt;$C$8,1,0)</f>
        <v>0</v>
      </c>
      <c r="O1059" s="108" t="n">
        <f aca="false">IF(SQRT($B$5)*$I1059+SQRT(1-$B$5)*K1059&lt;$C$9,1,0)</f>
        <v>0</v>
      </c>
      <c r="P1059" s="108" t="n">
        <f aca="false">IF(SQRT($B$5)*$I1059+SQRT(1-$B$5)*L1059&lt;$C$10,1,0)</f>
        <v>0</v>
      </c>
      <c r="Q1059" s="108" t="n">
        <f aca="false">IF(SQRT($B$5)*$I1059+SQRT(1-$B$5)*M1059&lt;$C$11,1,0)</f>
        <v>0</v>
      </c>
      <c r="R1059" s="110" t="n">
        <f aca="false">N1059*$D$8+O1059*$D$9+P1059*$D$10+Q1059*$D$11</f>
        <v>0</v>
      </c>
      <c r="S1059" s="108" t="n">
        <f aca="false">SUM(N1059:Q1059)</f>
        <v>0</v>
      </c>
    </row>
    <row r="1060" customFormat="false" ht="15" hidden="false" customHeight="false" outlineLevel="0" collapsed="false">
      <c r="H1060" s="108" t="n">
        <v>1052</v>
      </c>
      <c r="I1060" s="109" t="n">
        <v>1.3058</v>
      </c>
      <c r="J1060" s="109" t="n">
        <v>0.0045</v>
      </c>
      <c r="K1060" s="109" t="n">
        <v>-0.2762</v>
      </c>
      <c r="L1060" s="109" t="n">
        <v>0.1693</v>
      </c>
      <c r="M1060" s="109" t="n">
        <v>-0.7983</v>
      </c>
      <c r="N1060" s="108" t="n">
        <f aca="false">IF(SQRT($B$5)*$I1060+SQRT(1-$B$5)*J1060&lt;$C$8,1,0)</f>
        <v>0</v>
      </c>
      <c r="O1060" s="108" t="n">
        <f aca="false">IF(SQRT($B$5)*$I1060+SQRT(1-$B$5)*K1060&lt;$C$9,1,0)</f>
        <v>0</v>
      </c>
      <c r="P1060" s="108" t="n">
        <f aca="false">IF(SQRT($B$5)*$I1060+SQRT(1-$B$5)*L1060&lt;$C$10,1,0)</f>
        <v>0</v>
      </c>
      <c r="Q1060" s="108" t="n">
        <f aca="false">IF(SQRT($B$5)*$I1060+SQRT(1-$B$5)*M1060&lt;$C$11,1,0)</f>
        <v>0</v>
      </c>
      <c r="R1060" s="110" t="n">
        <f aca="false">N1060*$D$8+O1060*$D$9+P1060*$D$10+Q1060*$D$11</f>
        <v>0</v>
      </c>
      <c r="S1060" s="108" t="n">
        <f aca="false">SUM(N1060:Q1060)</f>
        <v>0</v>
      </c>
    </row>
    <row r="1061" customFormat="false" ht="15" hidden="false" customHeight="false" outlineLevel="0" collapsed="false">
      <c r="H1061" s="108" t="n">
        <v>1053</v>
      </c>
      <c r="I1061" s="109" t="n">
        <v>-0.045</v>
      </c>
      <c r="J1061" s="109" t="n">
        <v>0.9748</v>
      </c>
      <c r="K1061" s="109" t="n">
        <v>1.6735</v>
      </c>
      <c r="L1061" s="109" t="n">
        <v>0.6095</v>
      </c>
      <c r="M1061" s="109" t="n">
        <v>-1.6469</v>
      </c>
      <c r="N1061" s="108" t="n">
        <f aca="false">IF(SQRT($B$5)*$I1061+SQRT(1-$B$5)*J1061&lt;$C$8,1,0)</f>
        <v>0</v>
      </c>
      <c r="O1061" s="108" t="n">
        <f aca="false">IF(SQRT($B$5)*$I1061+SQRT(1-$B$5)*K1061&lt;$C$9,1,0)</f>
        <v>0</v>
      </c>
      <c r="P1061" s="108" t="n">
        <f aca="false">IF(SQRT($B$5)*$I1061+SQRT(1-$B$5)*L1061&lt;$C$10,1,0)</f>
        <v>0</v>
      </c>
      <c r="Q1061" s="108" t="n">
        <f aca="false">IF(SQRT($B$5)*$I1061+SQRT(1-$B$5)*M1061&lt;$C$11,1,0)</f>
        <v>0</v>
      </c>
      <c r="R1061" s="110" t="n">
        <f aca="false">N1061*$D$8+O1061*$D$9+P1061*$D$10+Q1061*$D$11</f>
        <v>0</v>
      </c>
      <c r="S1061" s="108" t="n">
        <f aca="false">SUM(N1061:Q1061)</f>
        <v>0</v>
      </c>
    </row>
    <row r="1062" customFormat="false" ht="15" hidden="false" customHeight="false" outlineLevel="0" collapsed="false">
      <c r="H1062" s="108" t="n">
        <v>1054</v>
      </c>
      <c r="I1062" s="109" t="n">
        <v>-0.3295</v>
      </c>
      <c r="J1062" s="109" t="n">
        <v>-0.3935</v>
      </c>
      <c r="K1062" s="109" t="n">
        <v>-0.4704</v>
      </c>
      <c r="L1062" s="109" t="n">
        <v>0.1171</v>
      </c>
      <c r="M1062" s="109" t="n">
        <v>0.9105</v>
      </c>
      <c r="N1062" s="108" t="n">
        <f aca="false">IF(SQRT($B$5)*$I1062+SQRT(1-$B$5)*J1062&lt;$C$8,1,0)</f>
        <v>0</v>
      </c>
      <c r="O1062" s="108" t="n">
        <f aca="false">IF(SQRT($B$5)*$I1062+SQRT(1-$B$5)*K1062&lt;$C$9,1,0)</f>
        <v>0</v>
      </c>
      <c r="P1062" s="108" t="n">
        <f aca="false">IF(SQRT($B$5)*$I1062+SQRT(1-$B$5)*L1062&lt;$C$10,1,0)</f>
        <v>0</v>
      </c>
      <c r="Q1062" s="108" t="n">
        <f aca="false">IF(SQRT($B$5)*$I1062+SQRT(1-$B$5)*M1062&lt;$C$11,1,0)</f>
        <v>0</v>
      </c>
      <c r="R1062" s="110" t="n">
        <f aca="false">N1062*$D$8+O1062*$D$9+P1062*$D$10+Q1062*$D$11</f>
        <v>0</v>
      </c>
      <c r="S1062" s="108" t="n">
        <f aca="false">SUM(N1062:Q1062)</f>
        <v>0</v>
      </c>
    </row>
    <row r="1063" customFormat="false" ht="15" hidden="false" customHeight="false" outlineLevel="0" collapsed="false">
      <c r="H1063" s="108" t="n">
        <v>1055</v>
      </c>
      <c r="I1063" s="109" t="n">
        <v>0.1842</v>
      </c>
      <c r="J1063" s="109" t="n">
        <v>-1.027</v>
      </c>
      <c r="K1063" s="109" t="n">
        <v>0.0689</v>
      </c>
      <c r="L1063" s="109" t="n">
        <v>0.0366</v>
      </c>
      <c r="M1063" s="109" t="n">
        <v>0.0608</v>
      </c>
      <c r="N1063" s="108" t="n">
        <f aca="false">IF(SQRT($B$5)*$I1063+SQRT(1-$B$5)*J1063&lt;$C$8,1,0)</f>
        <v>0</v>
      </c>
      <c r="O1063" s="108" t="n">
        <f aca="false">IF(SQRT($B$5)*$I1063+SQRT(1-$B$5)*K1063&lt;$C$9,1,0)</f>
        <v>0</v>
      </c>
      <c r="P1063" s="108" t="n">
        <f aca="false">IF(SQRT($B$5)*$I1063+SQRT(1-$B$5)*L1063&lt;$C$10,1,0)</f>
        <v>0</v>
      </c>
      <c r="Q1063" s="108" t="n">
        <f aca="false">IF(SQRT($B$5)*$I1063+SQRT(1-$B$5)*M1063&lt;$C$11,1,0)</f>
        <v>0</v>
      </c>
      <c r="R1063" s="110" t="n">
        <f aca="false">N1063*$D$8+O1063*$D$9+P1063*$D$10+Q1063*$D$11</f>
        <v>0</v>
      </c>
      <c r="S1063" s="108" t="n">
        <f aca="false">SUM(N1063:Q1063)</f>
        <v>0</v>
      </c>
    </row>
    <row r="1064" customFormat="false" ht="15" hidden="false" customHeight="false" outlineLevel="0" collapsed="false">
      <c r="H1064" s="108" t="n">
        <v>1056</v>
      </c>
      <c r="I1064" s="109" t="n">
        <v>-0.2025</v>
      </c>
      <c r="J1064" s="109" t="n">
        <v>-0.7498</v>
      </c>
      <c r="K1064" s="109" t="n">
        <v>-1.0852</v>
      </c>
      <c r="L1064" s="109" t="n">
        <v>1.6784</v>
      </c>
      <c r="M1064" s="109" t="n">
        <v>1.8886</v>
      </c>
      <c r="N1064" s="108" t="n">
        <f aca="false">IF(SQRT($B$5)*$I1064+SQRT(1-$B$5)*J1064&lt;$C$8,1,0)</f>
        <v>0</v>
      </c>
      <c r="O1064" s="108" t="n">
        <f aca="false">IF(SQRT($B$5)*$I1064+SQRT(1-$B$5)*K1064&lt;$C$9,1,0)</f>
        <v>0</v>
      </c>
      <c r="P1064" s="108" t="n">
        <f aca="false">IF(SQRT($B$5)*$I1064+SQRT(1-$B$5)*L1064&lt;$C$10,1,0)</f>
        <v>0</v>
      </c>
      <c r="Q1064" s="108" t="n">
        <f aca="false">IF(SQRT($B$5)*$I1064+SQRT(1-$B$5)*M1064&lt;$C$11,1,0)</f>
        <v>0</v>
      </c>
      <c r="R1064" s="110" t="n">
        <f aca="false">N1064*$D$8+O1064*$D$9+P1064*$D$10+Q1064*$D$11</f>
        <v>0</v>
      </c>
      <c r="S1064" s="108" t="n">
        <f aca="false">SUM(N1064:Q1064)</f>
        <v>0</v>
      </c>
    </row>
    <row r="1065" customFormat="false" ht="15" hidden="false" customHeight="false" outlineLevel="0" collapsed="false">
      <c r="H1065" s="108" t="n">
        <v>1057</v>
      </c>
      <c r="I1065" s="109" t="n">
        <v>0.6428</v>
      </c>
      <c r="J1065" s="109" t="n">
        <v>-0.067</v>
      </c>
      <c r="K1065" s="109" t="n">
        <v>1.352</v>
      </c>
      <c r="L1065" s="109" t="n">
        <v>0.3947</v>
      </c>
      <c r="M1065" s="109" t="n">
        <v>0.9453</v>
      </c>
      <c r="N1065" s="108" t="n">
        <f aca="false">IF(SQRT($B$5)*$I1065+SQRT(1-$B$5)*J1065&lt;$C$8,1,0)</f>
        <v>0</v>
      </c>
      <c r="O1065" s="108" t="n">
        <f aca="false">IF(SQRT($B$5)*$I1065+SQRT(1-$B$5)*K1065&lt;$C$9,1,0)</f>
        <v>0</v>
      </c>
      <c r="P1065" s="108" t="n">
        <f aca="false">IF(SQRT($B$5)*$I1065+SQRT(1-$B$5)*L1065&lt;$C$10,1,0)</f>
        <v>0</v>
      </c>
      <c r="Q1065" s="108" t="n">
        <f aca="false">IF(SQRT($B$5)*$I1065+SQRT(1-$B$5)*M1065&lt;$C$11,1,0)</f>
        <v>0</v>
      </c>
      <c r="R1065" s="110" t="n">
        <f aca="false">N1065*$D$8+O1065*$D$9+P1065*$D$10+Q1065*$D$11</f>
        <v>0</v>
      </c>
      <c r="S1065" s="108" t="n">
        <f aca="false">SUM(N1065:Q1065)</f>
        <v>0</v>
      </c>
    </row>
    <row r="1066" customFormat="false" ht="15" hidden="false" customHeight="false" outlineLevel="0" collapsed="false">
      <c r="H1066" s="108" t="n">
        <v>1058</v>
      </c>
      <c r="I1066" s="109" t="n">
        <v>-0.3791</v>
      </c>
      <c r="J1066" s="109" t="n">
        <v>-0.1883</v>
      </c>
      <c r="K1066" s="109" t="n">
        <v>-0.1272</v>
      </c>
      <c r="L1066" s="109" t="n">
        <v>0.123</v>
      </c>
      <c r="M1066" s="109" t="n">
        <v>-0.6333</v>
      </c>
      <c r="N1066" s="108" t="n">
        <f aca="false">IF(SQRT($B$5)*$I1066+SQRT(1-$B$5)*J1066&lt;$C$8,1,0)</f>
        <v>0</v>
      </c>
      <c r="O1066" s="108" t="n">
        <f aca="false">IF(SQRT($B$5)*$I1066+SQRT(1-$B$5)*K1066&lt;$C$9,1,0)</f>
        <v>0</v>
      </c>
      <c r="P1066" s="108" t="n">
        <f aca="false">IF(SQRT($B$5)*$I1066+SQRT(1-$B$5)*L1066&lt;$C$10,1,0)</f>
        <v>0</v>
      </c>
      <c r="Q1066" s="108" t="n">
        <f aca="false">IF(SQRT($B$5)*$I1066+SQRT(1-$B$5)*M1066&lt;$C$11,1,0)</f>
        <v>0</v>
      </c>
      <c r="R1066" s="110" t="n">
        <f aca="false">N1066*$D$8+O1066*$D$9+P1066*$D$10+Q1066*$D$11</f>
        <v>0</v>
      </c>
      <c r="S1066" s="108" t="n">
        <f aca="false">SUM(N1066:Q1066)</f>
        <v>0</v>
      </c>
    </row>
    <row r="1067" customFormat="false" ht="15" hidden="false" customHeight="false" outlineLevel="0" collapsed="false">
      <c r="H1067" s="108" t="n">
        <v>1059</v>
      </c>
      <c r="I1067" s="109" t="n">
        <v>-0.7213</v>
      </c>
      <c r="J1067" s="109" t="n">
        <v>0.3083</v>
      </c>
      <c r="K1067" s="109" t="n">
        <v>-0.8338</v>
      </c>
      <c r="L1067" s="109" t="n">
        <v>-0.2915</v>
      </c>
      <c r="M1067" s="109" t="n">
        <v>-0.2638</v>
      </c>
      <c r="N1067" s="108" t="n">
        <f aca="false">IF(SQRT($B$5)*$I1067+SQRT(1-$B$5)*J1067&lt;$C$8,1,0)</f>
        <v>0</v>
      </c>
      <c r="O1067" s="108" t="n">
        <f aca="false">IF(SQRT($B$5)*$I1067+SQRT(1-$B$5)*K1067&lt;$C$9,1,0)</f>
        <v>0</v>
      </c>
      <c r="P1067" s="108" t="n">
        <f aca="false">IF(SQRT($B$5)*$I1067+SQRT(1-$B$5)*L1067&lt;$C$10,1,0)</f>
        <v>0</v>
      </c>
      <c r="Q1067" s="108" t="n">
        <f aca="false">IF(SQRT($B$5)*$I1067+SQRT(1-$B$5)*M1067&lt;$C$11,1,0)</f>
        <v>0</v>
      </c>
      <c r="R1067" s="110" t="n">
        <f aca="false">N1067*$D$8+O1067*$D$9+P1067*$D$10+Q1067*$D$11</f>
        <v>0</v>
      </c>
      <c r="S1067" s="108" t="n">
        <f aca="false">SUM(N1067:Q1067)</f>
        <v>0</v>
      </c>
    </row>
    <row r="1068" customFormat="false" ht="15" hidden="false" customHeight="false" outlineLevel="0" collapsed="false">
      <c r="H1068" s="108" t="n">
        <v>1060</v>
      </c>
      <c r="I1068" s="109" t="n">
        <v>0.2399</v>
      </c>
      <c r="J1068" s="109" t="n">
        <v>-1.7187</v>
      </c>
      <c r="K1068" s="109" t="n">
        <v>-0.4285</v>
      </c>
      <c r="L1068" s="109" t="n">
        <v>0.5756</v>
      </c>
      <c r="M1068" s="109" t="n">
        <v>0.3532</v>
      </c>
      <c r="N1068" s="108" t="n">
        <f aca="false">IF(SQRT($B$5)*$I1068+SQRT(1-$B$5)*J1068&lt;$C$8,1,0)</f>
        <v>0</v>
      </c>
      <c r="O1068" s="108" t="n">
        <f aca="false">IF(SQRT($B$5)*$I1068+SQRT(1-$B$5)*K1068&lt;$C$9,1,0)</f>
        <v>0</v>
      </c>
      <c r="P1068" s="108" t="n">
        <f aca="false">IF(SQRT($B$5)*$I1068+SQRT(1-$B$5)*L1068&lt;$C$10,1,0)</f>
        <v>0</v>
      </c>
      <c r="Q1068" s="108" t="n">
        <f aca="false">IF(SQRT($B$5)*$I1068+SQRT(1-$B$5)*M1068&lt;$C$11,1,0)</f>
        <v>0</v>
      </c>
      <c r="R1068" s="110" t="n">
        <f aca="false">N1068*$D$8+O1068*$D$9+P1068*$D$10+Q1068*$D$11</f>
        <v>0</v>
      </c>
      <c r="S1068" s="108" t="n">
        <f aca="false">SUM(N1068:Q1068)</f>
        <v>0</v>
      </c>
    </row>
    <row r="1069" customFormat="false" ht="15" hidden="false" customHeight="false" outlineLevel="0" collapsed="false">
      <c r="H1069" s="108" t="n">
        <v>1061</v>
      </c>
      <c r="I1069" s="109" t="n">
        <v>1.7747</v>
      </c>
      <c r="J1069" s="109" t="n">
        <v>-0.9438</v>
      </c>
      <c r="K1069" s="109" t="n">
        <v>1.2515</v>
      </c>
      <c r="L1069" s="109" t="n">
        <v>0.885</v>
      </c>
      <c r="M1069" s="109" t="n">
        <v>-0.6764</v>
      </c>
      <c r="N1069" s="108" t="n">
        <f aca="false">IF(SQRT($B$5)*$I1069+SQRT(1-$B$5)*J1069&lt;$C$8,1,0)</f>
        <v>0</v>
      </c>
      <c r="O1069" s="108" t="n">
        <f aca="false">IF(SQRT($B$5)*$I1069+SQRT(1-$B$5)*K1069&lt;$C$9,1,0)</f>
        <v>0</v>
      </c>
      <c r="P1069" s="108" t="n">
        <f aca="false">IF(SQRT($B$5)*$I1069+SQRT(1-$B$5)*L1069&lt;$C$10,1,0)</f>
        <v>0</v>
      </c>
      <c r="Q1069" s="108" t="n">
        <f aca="false">IF(SQRT($B$5)*$I1069+SQRT(1-$B$5)*M1069&lt;$C$11,1,0)</f>
        <v>0</v>
      </c>
      <c r="R1069" s="110" t="n">
        <f aca="false">N1069*$D$8+O1069*$D$9+P1069*$D$10+Q1069*$D$11</f>
        <v>0</v>
      </c>
      <c r="S1069" s="108" t="n">
        <f aca="false">SUM(N1069:Q1069)</f>
        <v>0</v>
      </c>
    </row>
    <row r="1070" customFormat="false" ht="15" hidden="false" customHeight="false" outlineLevel="0" collapsed="false">
      <c r="H1070" s="108" t="n">
        <v>1062</v>
      </c>
      <c r="I1070" s="109" t="n">
        <v>0.0049</v>
      </c>
      <c r="J1070" s="109" t="n">
        <v>0.4231</v>
      </c>
      <c r="K1070" s="109" t="n">
        <v>-0.8507</v>
      </c>
      <c r="L1070" s="109" t="n">
        <v>-0.5785</v>
      </c>
      <c r="M1070" s="109" t="n">
        <v>-0.4234</v>
      </c>
      <c r="N1070" s="108" t="n">
        <f aca="false">IF(SQRT($B$5)*$I1070+SQRT(1-$B$5)*J1070&lt;$C$8,1,0)</f>
        <v>0</v>
      </c>
      <c r="O1070" s="108" t="n">
        <f aca="false">IF(SQRT($B$5)*$I1070+SQRT(1-$B$5)*K1070&lt;$C$9,1,0)</f>
        <v>0</v>
      </c>
      <c r="P1070" s="108" t="n">
        <f aca="false">IF(SQRT($B$5)*$I1070+SQRT(1-$B$5)*L1070&lt;$C$10,1,0)</f>
        <v>0</v>
      </c>
      <c r="Q1070" s="108" t="n">
        <f aca="false">IF(SQRT($B$5)*$I1070+SQRT(1-$B$5)*M1070&lt;$C$11,1,0)</f>
        <v>0</v>
      </c>
      <c r="R1070" s="110" t="n">
        <f aca="false">N1070*$D$8+O1070*$D$9+P1070*$D$10+Q1070*$D$11</f>
        <v>0</v>
      </c>
      <c r="S1070" s="108" t="n">
        <f aca="false">SUM(N1070:Q1070)</f>
        <v>0</v>
      </c>
    </row>
    <row r="1071" customFormat="false" ht="15" hidden="false" customHeight="false" outlineLevel="0" collapsed="false">
      <c r="H1071" s="108" t="n">
        <v>1063</v>
      </c>
      <c r="I1071" s="109" t="n">
        <v>-0.3339</v>
      </c>
      <c r="J1071" s="109" t="n">
        <v>-0.7735</v>
      </c>
      <c r="K1071" s="109" t="n">
        <v>-0.3299</v>
      </c>
      <c r="L1071" s="109" t="n">
        <v>1.5016</v>
      </c>
      <c r="M1071" s="109" t="n">
        <v>0.0209</v>
      </c>
      <c r="N1071" s="108" t="n">
        <f aca="false">IF(SQRT($B$5)*$I1071+SQRT(1-$B$5)*J1071&lt;$C$8,1,0)</f>
        <v>0</v>
      </c>
      <c r="O1071" s="108" t="n">
        <f aca="false">IF(SQRT($B$5)*$I1071+SQRT(1-$B$5)*K1071&lt;$C$9,1,0)</f>
        <v>0</v>
      </c>
      <c r="P1071" s="108" t="n">
        <f aca="false">IF(SQRT($B$5)*$I1071+SQRT(1-$B$5)*L1071&lt;$C$10,1,0)</f>
        <v>0</v>
      </c>
      <c r="Q1071" s="108" t="n">
        <f aca="false">IF(SQRT($B$5)*$I1071+SQRT(1-$B$5)*M1071&lt;$C$11,1,0)</f>
        <v>0</v>
      </c>
      <c r="R1071" s="110" t="n">
        <f aca="false">N1071*$D$8+O1071*$D$9+P1071*$D$10+Q1071*$D$11</f>
        <v>0</v>
      </c>
      <c r="S1071" s="108" t="n">
        <f aca="false">SUM(N1071:Q1071)</f>
        <v>0</v>
      </c>
    </row>
    <row r="1072" customFormat="false" ht="15" hidden="false" customHeight="false" outlineLevel="0" collapsed="false">
      <c r="H1072" s="108" t="n">
        <v>1064</v>
      </c>
      <c r="I1072" s="109" t="n">
        <v>0.7689</v>
      </c>
      <c r="J1072" s="109" t="n">
        <v>-1.1046</v>
      </c>
      <c r="K1072" s="109" t="n">
        <v>-0.094</v>
      </c>
      <c r="L1072" s="109" t="n">
        <v>0.6229</v>
      </c>
      <c r="M1072" s="109" t="n">
        <v>0.5672</v>
      </c>
      <c r="N1072" s="108" t="n">
        <f aca="false">IF(SQRT($B$5)*$I1072+SQRT(1-$B$5)*J1072&lt;$C$8,1,0)</f>
        <v>0</v>
      </c>
      <c r="O1072" s="108" t="n">
        <f aca="false">IF(SQRT($B$5)*$I1072+SQRT(1-$B$5)*K1072&lt;$C$9,1,0)</f>
        <v>0</v>
      </c>
      <c r="P1072" s="108" t="n">
        <f aca="false">IF(SQRT($B$5)*$I1072+SQRT(1-$B$5)*L1072&lt;$C$10,1,0)</f>
        <v>0</v>
      </c>
      <c r="Q1072" s="108" t="n">
        <f aca="false">IF(SQRT($B$5)*$I1072+SQRT(1-$B$5)*M1072&lt;$C$11,1,0)</f>
        <v>0</v>
      </c>
      <c r="R1072" s="110" t="n">
        <f aca="false">N1072*$D$8+O1072*$D$9+P1072*$D$10+Q1072*$D$11</f>
        <v>0</v>
      </c>
      <c r="S1072" s="108" t="n">
        <f aca="false">SUM(N1072:Q1072)</f>
        <v>0</v>
      </c>
    </row>
    <row r="1073" customFormat="false" ht="15" hidden="false" customHeight="false" outlineLevel="0" collapsed="false">
      <c r="H1073" s="108" t="n">
        <v>1065</v>
      </c>
      <c r="I1073" s="109" t="n">
        <v>0.8747</v>
      </c>
      <c r="J1073" s="109" t="n">
        <v>0.5423</v>
      </c>
      <c r="K1073" s="109" t="n">
        <v>1.4455</v>
      </c>
      <c r="L1073" s="109" t="n">
        <v>-1.3672</v>
      </c>
      <c r="M1073" s="109" t="n">
        <v>0.0391</v>
      </c>
      <c r="N1073" s="108" t="n">
        <f aca="false">IF(SQRT($B$5)*$I1073+SQRT(1-$B$5)*J1073&lt;$C$8,1,0)</f>
        <v>0</v>
      </c>
      <c r="O1073" s="108" t="n">
        <f aca="false">IF(SQRT($B$5)*$I1073+SQRT(1-$B$5)*K1073&lt;$C$9,1,0)</f>
        <v>0</v>
      </c>
      <c r="P1073" s="108" t="n">
        <f aca="false">IF(SQRT($B$5)*$I1073+SQRT(1-$B$5)*L1073&lt;$C$10,1,0)</f>
        <v>0</v>
      </c>
      <c r="Q1073" s="108" t="n">
        <f aca="false">IF(SQRT($B$5)*$I1073+SQRT(1-$B$5)*M1073&lt;$C$11,1,0)</f>
        <v>0</v>
      </c>
      <c r="R1073" s="110" t="n">
        <f aca="false">N1073*$D$8+O1073*$D$9+P1073*$D$10+Q1073*$D$11</f>
        <v>0</v>
      </c>
      <c r="S1073" s="108" t="n">
        <f aca="false">SUM(N1073:Q1073)</f>
        <v>0</v>
      </c>
    </row>
    <row r="1074" customFormat="false" ht="15" hidden="false" customHeight="false" outlineLevel="0" collapsed="false">
      <c r="H1074" s="108" t="n">
        <v>1066</v>
      </c>
      <c r="I1074" s="109" t="n">
        <v>0.9151</v>
      </c>
      <c r="J1074" s="109" t="n">
        <v>0.2702</v>
      </c>
      <c r="K1074" s="109" t="n">
        <v>-1.8271</v>
      </c>
      <c r="L1074" s="109" t="n">
        <v>-3.5224</v>
      </c>
      <c r="M1074" s="109" t="n">
        <v>-1.3703</v>
      </c>
      <c r="N1074" s="108" t="n">
        <f aca="false">IF(SQRT($B$5)*$I1074+SQRT(1-$B$5)*J1074&lt;$C$8,1,0)</f>
        <v>0</v>
      </c>
      <c r="O1074" s="108" t="n">
        <f aca="false">IF(SQRT($B$5)*$I1074+SQRT(1-$B$5)*K1074&lt;$C$9,1,0)</f>
        <v>0</v>
      </c>
      <c r="P1074" s="108" t="n">
        <f aca="false">IF(SQRT($B$5)*$I1074+SQRT(1-$B$5)*L1074&lt;$C$10,1,0)</f>
        <v>1</v>
      </c>
      <c r="Q1074" s="108" t="n">
        <f aca="false">IF(SQRT($B$5)*$I1074+SQRT(1-$B$5)*M1074&lt;$C$11,1,0)</f>
        <v>0</v>
      </c>
      <c r="R1074" s="110" t="n">
        <f aca="false">N1074*$D$8+O1074*$D$9+P1074*$D$10+Q1074*$D$11</f>
        <v>14</v>
      </c>
      <c r="S1074" s="108" t="n">
        <f aca="false">SUM(N1074:Q1074)</f>
        <v>1</v>
      </c>
    </row>
    <row r="1075" customFormat="false" ht="15" hidden="false" customHeight="false" outlineLevel="0" collapsed="false">
      <c r="H1075" s="108" t="n">
        <v>1067</v>
      </c>
      <c r="I1075" s="109" t="n">
        <v>-0.6445</v>
      </c>
      <c r="J1075" s="109" t="n">
        <v>0.2236</v>
      </c>
      <c r="K1075" s="109" t="n">
        <v>1.9727</v>
      </c>
      <c r="L1075" s="109" t="n">
        <v>0.8222</v>
      </c>
      <c r="M1075" s="109" t="n">
        <v>0.6139</v>
      </c>
      <c r="N1075" s="108" t="n">
        <f aca="false">IF(SQRT($B$5)*$I1075+SQRT(1-$B$5)*J1075&lt;$C$8,1,0)</f>
        <v>0</v>
      </c>
      <c r="O1075" s="108" t="n">
        <f aca="false">IF(SQRT($B$5)*$I1075+SQRT(1-$B$5)*K1075&lt;$C$9,1,0)</f>
        <v>0</v>
      </c>
      <c r="P1075" s="108" t="n">
        <f aca="false">IF(SQRT($B$5)*$I1075+SQRT(1-$B$5)*L1075&lt;$C$10,1,0)</f>
        <v>0</v>
      </c>
      <c r="Q1075" s="108" t="n">
        <f aca="false">IF(SQRT($B$5)*$I1075+SQRT(1-$B$5)*M1075&lt;$C$11,1,0)</f>
        <v>0</v>
      </c>
      <c r="R1075" s="110" t="n">
        <f aca="false">N1075*$D$8+O1075*$D$9+P1075*$D$10+Q1075*$D$11</f>
        <v>0</v>
      </c>
      <c r="S1075" s="108" t="n">
        <f aca="false">SUM(N1075:Q1075)</f>
        <v>0</v>
      </c>
    </row>
    <row r="1076" customFormat="false" ht="15" hidden="false" customHeight="false" outlineLevel="0" collapsed="false">
      <c r="H1076" s="108" t="n">
        <v>1068</v>
      </c>
      <c r="I1076" s="109" t="n">
        <v>1.1184</v>
      </c>
      <c r="J1076" s="109" t="n">
        <v>-0.0208</v>
      </c>
      <c r="K1076" s="109" t="n">
        <v>0.1198</v>
      </c>
      <c r="L1076" s="109" t="n">
        <v>-0.6436</v>
      </c>
      <c r="M1076" s="109" t="n">
        <v>-0.4779</v>
      </c>
      <c r="N1076" s="108" t="n">
        <f aca="false">IF(SQRT($B$5)*$I1076+SQRT(1-$B$5)*J1076&lt;$C$8,1,0)</f>
        <v>0</v>
      </c>
      <c r="O1076" s="108" t="n">
        <f aca="false">IF(SQRT($B$5)*$I1076+SQRT(1-$B$5)*K1076&lt;$C$9,1,0)</f>
        <v>0</v>
      </c>
      <c r="P1076" s="108" t="n">
        <f aca="false">IF(SQRT($B$5)*$I1076+SQRT(1-$B$5)*L1076&lt;$C$10,1,0)</f>
        <v>0</v>
      </c>
      <c r="Q1076" s="108" t="n">
        <f aca="false">IF(SQRT($B$5)*$I1076+SQRT(1-$B$5)*M1076&lt;$C$11,1,0)</f>
        <v>0</v>
      </c>
      <c r="R1076" s="110" t="n">
        <f aca="false">N1076*$D$8+O1076*$D$9+P1076*$D$10+Q1076*$D$11</f>
        <v>0</v>
      </c>
      <c r="S1076" s="108" t="n">
        <f aca="false">SUM(N1076:Q1076)</f>
        <v>0</v>
      </c>
    </row>
    <row r="1077" customFormat="false" ht="15" hidden="false" customHeight="false" outlineLevel="0" collapsed="false">
      <c r="H1077" s="108" t="n">
        <v>1069</v>
      </c>
      <c r="I1077" s="109" t="n">
        <v>0.3398</v>
      </c>
      <c r="J1077" s="109" t="n">
        <v>-1.379</v>
      </c>
      <c r="K1077" s="109" t="n">
        <v>0.1456</v>
      </c>
      <c r="L1077" s="109" t="n">
        <v>-0.3217</v>
      </c>
      <c r="M1077" s="109" t="n">
        <v>-1.1226</v>
      </c>
      <c r="N1077" s="108" t="n">
        <f aca="false">IF(SQRT($B$5)*$I1077+SQRT(1-$B$5)*J1077&lt;$C$8,1,0)</f>
        <v>0</v>
      </c>
      <c r="O1077" s="108" t="n">
        <f aca="false">IF(SQRT($B$5)*$I1077+SQRT(1-$B$5)*K1077&lt;$C$9,1,0)</f>
        <v>0</v>
      </c>
      <c r="P1077" s="108" t="n">
        <f aca="false">IF(SQRT($B$5)*$I1077+SQRT(1-$B$5)*L1077&lt;$C$10,1,0)</f>
        <v>0</v>
      </c>
      <c r="Q1077" s="108" t="n">
        <f aca="false">IF(SQRT($B$5)*$I1077+SQRT(1-$B$5)*M1077&lt;$C$11,1,0)</f>
        <v>0</v>
      </c>
      <c r="R1077" s="110" t="n">
        <f aca="false">N1077*$D$8+O1077*$D$9+P1077*$D$10+Q1077*$D$11</f>
        <v>0</v>
      </c>
      <c r="S1077" s="108" t="n">
        <f aca="false">SUM(N1077:Q1077)</f>
        <v>0</v>
      </c>
    </row>
    <row r="1078" customFormat="false" ht="15" hidden="false" customHeight="false" outlineLevel="0" collapsed="false">
      <c r="H1078" s="108" t="n">
        <v>1070</v>
      </c>
      <c r="I1078" s="109" t="n">
        <v>-1.1278</v>
      </c>
      <c r="J1078" s="109" t="n">
        <v>-1.1955</v>
      </c>
      <c r="K1078" s="109" t="n">
        <v>1.5233</v>
      </c>
      <c r="L1078" s="109" t="n">
        <v>-0.5991</v>
      </c>
      <c r="M1078" s="109" t="n">
        <v>-0.2409</v>
      </c>
      <c r="N1078" s="108" t="n">
        <f aca="false">IF(SQRT($B$5)*$I1078+SQRT(1-$B$5)*J1078&lt;$C$8,1,0)</f>
        <v>0</v>
      </c>
      <c r="O1078" s="108" t="n">
        <f aca="false">IF(SQRT($B$5)*$I1078+SQRT(1-$B$5)*K1078&lt;$C$9,1,0)</f>
        <v>0</v>
      </c>
      <c r="P1078" s="108" t="n">
        <f aca="false">IF(SQRT($B$5)*$I1078+SQRT(1-$B$5)*L1078&lt;$C$10,1,0)</f>
        <v>0</v>
      </c>
      <c r="Q1078" s="108" t="n">
        <f aca="false">IF(SQRT($B$5)*$I1078+SQRT(1-$B$5)*M1078&lt;$C$11,1,0)</f>
        <v>0</v>
      </c>
      <c r="R1078" s="110" t="n">
        <f aca="false">N1078*$D$8+O1078*$D$9+P1078*$D$10+Q1078*$D$11</f>
        <v>0</v>
      </c>
      <c r="S1078" s="108" t="n">
        <f aca="false">SUM(N1078:Q1078)</f>
        <v>0</v>
      </c>
    </row>
    <row r="1079" customFormat="false" ht="15" hidden="false" customHeight="false" outlineLevel="0" collapsed="false">
      <c r="H1079" s="108" t="n">
        <v>1071</v>
      </c>
      <c r="I1079" s="109" t="n">
        <v>-1.2064</v>
      </c>
      <c r="J1079" s="109" t="n">
        <v>0.4139</v>
      </c>
      <c r="K1079" s="109" t="n">
        <v>-0.1536</v>
      </c>
      <c r="L1079" s="109" t="n">
        <v>-1.6035</v>
      </c>
      <c r="M1079" s="109" t="n">
        <v>-0.0207</v>
      </c>
      <c r="N1079" s="108" t="n">
        <f aca="false">IF(SQRT($B$5)*$I1079+SQRT(1-$B$5)*J1079&lt;$C$8,1,0)</f>
        <v>0</v>
      </c>
      <c r="O1079" s="108" t="n">
        <f aca="false">IF(SQRT($B$5)*$I1079+SQRT(1-$B$5)*K1079&lt;$C$9,1,0)</f>
        <v>0</v>
      </c>
      <c r="P1079" s="108" t="n">
        <f aca="false">IF(SQRT($B$5)*$I1079+SQRT(1-$B$5)*L1079&lt;$C$10,1,0)</f>
        <v>1</v>
      </c>
      <c r="Q1079" s="108" t="n">
        <f aca="false">IF(SQRT($B$5)*$I1079+SQRT(1-$B$5)*M1079&lt;$C$11,1,0)</f>
        <v>0</v>
      </c>
      <c r="R1079" s="110" t="n">
        <f aca="false">N1079*$D$8+O1079*$D$9+P1079*$D$10+Q1079*$D$11</f>
        <v>14</v>
      </c>
      <c r="S1079" s="108" t="n">
        <f aca="false">SUM(N1079:Q1079)</f>
        <v>1</v>
      </c>
    </row>
    <row r="1080" customFormat="false" ht="15" hidden="false" customHeight="false" outlineLevel="0" collapsed="false">
      <c r="H1080" s="108" t="n">
        <v>1072</v>
      </c>
      <c r="I1080" s="109" t="n">
        <v>1.5999</v>
      </c>
      <c r="J1080" s="109" t="n">
        <v>-1.9935</v>
      </c>
      <c r="K1080" s="109" t="n">
        <v>2.0493</v>
      </c>
      <c r="L1080" s="109" t="n">
        <v>-0.1109</v>
      </c>
      <c r="M1080" s="109" t="n">
        <v>1.8532</v>
      </c>
      <c r="N1080" s="108" t="n">
        <f aca="false">IF(SQRT($B$5)*$I1080+SQRT(1-$B$5)*J1080&lt;$C$8,1,0)</f>
        <v>0</v>
      </c>
      <c r="O1080" s="108" t="n">
        <f aca="false">IF(SQRT($B$5)*$I1080+SQRT(1-$B$5)*K1080&lt;$C$9,1,0)</f>
        <v>0</v>
      </c>
      <c r="P1080" s="108" t="n">
        <f aca="false">IF(SQRT($B$5)*$I1080+SQRT(1-$B$5)*L1080&lt;$C$10,1,0)</f>
        <v>0</v>
      </c>
      <c r="Q1080" s="108" t="n">
        <f aca="false">IF(SQRT($B$5)*$I1080+SQRT(1-$B$5)*M1080&lt;$C$11,1,0)</f>
        <v>0</v>
      </c>
      <c r="R1080" s="110" t="n">
        <f aca="false">N1080*$D$8+O1080*$D$9+P1080*$D$10+Q1080*$D$11</f>
        <v>0</v>
      </c>
      <c r="S1080" s="108" t="n">
        <f aca="false">SUM(N1080:Q1080)</f>
        <v>0</v>
      </c>
    </row>
    <row r="1081" customFormat="false" ht="15" hidden="false" customHeight="false" outlineLevel="0" collapsed="false">
      <c r="H1081" s="108" t="n">
        <v>1073</v>
      </c>
      <c r="I1081" s="109" t="n">
        <v>-0.9755</v>
      </c>
      <c r="J1081" s="109" t="n">
        <v>0.7226</v>
      </c>
      <c r="K1081" s="109" t="n">
        <v>0.4072</v>
      </c>
      <c r="L1081" s="109" t="n">
        <v>-0.1499</v>
      </c>
      <c r="M1081" s="109" t="n">
        <v>0.5971</v>
      </c>
      <c r="N1081" s="108" t="n">
        <f aca="false">IF(SQRT($B$5)*$I1081+SQRT(1-$B$5)*J1081&lt;$C$8,1,0)</f>
        <v>0</v>
      </c>
      <c r="O1081" s="108" t="n">
        <f aca="false">IF(SQRT($B$5)*$I1081+SQRT(1-$B$5)*K1081&lt;$C$9,1,0)</f>
        <v>0</v>
      </c>
      <c r="P1081" s="108" t="n">
        <f aca="false">IF(SQRT($B$5)*$I1081+SQRT(1-$B$5)*L1081&lt;$C$10,1,0)</f>
        <v>0</v>
      </c>
      <c r="Q1081" s="108" t="n">
        <f aca="false">IF(SQRT($B$5)*$I1081+SQRT(1-$B$5)*M1081&lt;$C$11,1,0)</f>
        <v>0</v>
      </c>
      <c r="R1081" s="110" t="n">
        <f aca="false">N1081*$D$8+O1081*$D$9+P1081*$D$10+Q1081*$D$11</f>
        <v>0</v>
      </c>
      <c r="S1081" s="108" t="n">
        <f aca="false">SUM(N1081:Q1081)</f>
        <v>0</v>
      </c>
    </row>
    <row r="1082" customFormat="false" ht="15" hidden="false" customHeight="false" outlineLevel="0" collapsed="false">
      <c r="H1082" s="108" t="n">
        <v>1074</v>
      </c>
      <c r="I1082" s="109" t="n">
        <v>-0.6284</v>
      </c>
      <c r="J1082" s="109" t="n">
        <v>-0.1996</v>
      </c>
      <c r="K1082" s="109" t="n">
        <v>-0.0766</v>
      </c>
      <c r="L1082" s="109" t="n">
        <v>-0.7801</v>
      </c>
      <c r="M1082" s="109" t="n">
        <v>0.2874</v>
      </c>
      <c r="N1082" s="108" t="n">
        <f aca="false">IF(SQRT($B$5)*$I1082+SQRT(1-$B$5)*J1082&lt;$C$8,1,0)</f>
        <v>0</v>
      </c>
      <c r="O1082" s="108" t="n">
        <f aca="false">IF(SQRT($B$5)*$I1082+SQRT(1-$B$5)*K1082&lt;$C$9,1,0)</f>
        <v>0</v>
      </c>
      <c r="P1082" s="108" t="n">
        <f aca="false">IF(SQRT($B$5)*$I1082+SQRT(1-$B$5)*L1082&lt;$C$10,1,0)</f>
        <v>0</v>
      </c>
      <c r="Q1082" s="108" t="n">
        <f aca="false">IF(SQRT($B$5)*$I1082+SQRT(1-$B$5)*M1082&lt;$C$11,1,0)</f>
        <v>0</v>
      </c>
      <c r="R1082" s="110" t="n">
        <f aca="false">N1082*$D$8+O1082*$D$9+P1082*$D$10+Q1082*$D$11</f>
        <v>0</v>
      </c>
      <c r="S1082" s="108" t="n">
        <f aca="false">SUM(N1082:Q1082)</f>
        <v>0</v>
      </c>
    </row>
    <row r="1083" customFormat="false" ht="15" hidden="false" customHeight="false" outlineLevel="0" collapsed="false">
      <c r="H1083" s="108" t="n">
        <v>1075</v>
      </c>
      <c r="I1083" s="109" t="n">
        <v>-1.8466</v>
      </c>
      <c r="J1083" s="109" t="n">
        <v>0.4409</v>
      </c>
      <c r="K1083" s="109" t="n">
        <v>1.6473</v>
      </c>
      <c r="L1083" s="109" t="n">
        <v>-0.6144</v>
      </c>
      <c r="M1083" s="109" t="n">
        <v>-0.6672</v>
      </c>
      <c r="N1083" s="108" t="n">
        <f aca="false">IF(SQRT($B$5)*$I1083+SQRT(1-$B$5)*J1083&lt;$C$8,1,0)</f>
        <v>0</v>
      </c>
      <c r="O1083" s="108" t="n">
        <f aca="false">IF(SQRT($B$5)*$I1083+SQRT(1-$B$5)*K1083&lt;$C$9,1,0)</f>
        <v>0</v>
      </c>
      <c r="P1083" s="108" t="n">
        <f aca="false">IF(SQRT($B$5)*$I1083+SQRT(1-$B$5)*L1083&lt;$C$10,1,0)</f>
        <v>0</v>
      </c>
      <c r="Q1083" s="108" t="n">
        <f aca="false">IF(SQRT($B$5)*$I1083+SQRT(1-$B$5)*M1083&lt;$C$11,1,0)</f>
        <v>0</v>
      </c>
      <c r="R1083" s="110" t="n">
        <f aca="false">N1083*$D$8+O1083*$D$9+P1083*$D$10+Q1083*$D$11</f>
        <v>0</v>
      </c>
      <c r="S1083" s="108" t="n">
        <f aca="false">SUM(N1083:Q1083)</f>
        <v>0</v>
      </c>
    </row>
    <row r="1084" customFormat="false" ht="15" hidden="false" customHeight="false" outlineLevel="0" collapsed="false">
      <c r="H1084" s="108" t="n">
        <v>1076</v>
      </c>
      <c r="I1084" s="109" t="n">
        <v>2.3439</v>
      </c>
      <c r="J1084" s="109" t="n">
        <v>0.9154</v>
      </c>
      <c r="K1084" s="109" t="n">
        <v>0.4389</v>
      </c>
      <c r="L1084" s="109" t="n">
        <v>0.1196</v>
      </c>
      <c r="M1084" s="109" t="n">
        <v>1.769</v>
      </c>
      <c r="N1084" s="108" t="n">
        <f aca="false">IF(SQRT($B$5)*$I1084+SQRT(1-$B$5)*J1084&lt;$C$8,1,0)</f>
        <v>0</v>
      </c>
      <c r="O1084" s="108" t="n">
        <f aca="false">IF(SQRT($B$5)*$I1084+SQRT(1-$B$5)*K1084&lt;$C$9,1,0)</f>
        <v>0</v>
      </c>
      <c r="P1084" s="108" t="n">
        <f aca="false">IF(SQRT($B$5)*$I1084+SQRT(1-$B$5)*L1084&lt;$C$10,1,0)</f>
        <v>0</v>
      </c>
      <c r="Q1084" s="108" t="n">
        <f aca="false">IF(SQRT($B$5)*$I1084+SQRT(1-$B$5)*M1084&lt;$C$11,1,0)</f>
        <v>0</v>
      </c>
      <c r="R1084" s="110" t="n">
        <f aca="false">N1084*$D$8+O1084*$D$9+P1084*$D$10+Q1084*$D$11</f>
        <v>0</v>
      </c>
      <c r="S1084" s="108" t="n">
        <f aca="false">SUM(N1084:Q1084)</f>
        <v>0</v>
      </c>
    </row>
    <row r="1085" customFormat="false" ht="15" hidden="false" customHeight="false" outlineLevel="0" collapsed="false">
      <c r="H1085" s="108" t="n">
        <v>1077</v>
      </c>
      <c r="I1085" s="109" t="n">
        <v>-0.4831</v>
      </c>
      <c r="J1085" s="109" t="n">
        <v>0.2765</v>
      </c>
      <c r="K1085" s="109" t="n">
        <v>0.02</v>
      </c>
      <c r="L1085" s="109" t="n">
        <v>-1.3435</v>
      </c>
      <c r="M1085" s="109" t="n">
        <v>0.9508</v>
      </c>
      <c r="N1085" s="108" t="n">
        <f aca="false">IF(SQRT($B$5)*$I1085+SQRT(1-$B$5)*J1085&lt;$C$8,1,0)</f>
        <v>0</v>
      </c>
      <c r="O1085" s="108" t="n">
        <f aca="false">IF(SQRT($B$5)*$I1085+SQRT(1-$B$5)*K1085&lt;$C$9,1,0)</f>
        <v>0</v>
      </c>
      <c r="P1085" s="108" t="n">
        <f aca="false">IF(SQRT($B$5)*$I1085+SQRT(1-$B$5)*L1085&lt;$C$10,1,0)</f>
        <v>0</v>
      </c>
      <c r="Q1085" s="108" t="n">
        <f aca="false">IF(SQRT($B$5)*$I1085+SQRT(1-$B$5)*M1085&lt;$C$11,1,0)</f>
        <v>0</v>
      </c>
      <c r="R1085" s="110" t="n">
        <f aca="false">N1085*$D$8+O1085*$D$9+P1085*$D$10+Q1085*$D$11</f>
        <v>0</v>
      </c>
      <c r="S1085" s="108" t="n">
        <f aca="false">SUM(N1085:Q1085)</f>
        <v>0</v>
      </c>
    </row>
    <row r="1086" customFormat="false" ht="15" hidden="false" customHeight="false" outlineLevel="0" collapsed="false">
      <c r="H1086" s="108" t="n">
        <v>1078</v>
      </c>
      <c r="I1086" s="109" t="n">
        <v>-0.06</v>
      </c>
      <c r="J1086" s="109" t="n">
        <v>-0.3493</v>
      </c>
      <c r="K1086" s="109" t="n">
        <v>-0.4855</v>
      </c>
      <c r="L1086" s="109" t="n">
        <v>0.9569</v>
      </c>
      <c r="M1086" s="109" t="n">
        <v>0.6448</v>
      </c>
      <c r="N1086" s="108" t="n">
        <f aca="false">IF(SQRT($B$5)*$I1086+SQRT(1-$B$5)*J1086&lt;$C$8,1,0)</f>
        <v>0</v>
      </c>
      <c r="O1086" s="108" t="n">
        <f aca="false">IF(SQRT($B$5)*$I1086+SQRT(1-$B$5)*K1086&lt;$C$9,1,0)</f>
        <v>0</v>
      </c>
      <c r="P1086" s="108" t="n">
        <f aca="false">IF(SQRT($B$5)*$I1086+SQRT(1-$B$5)*L1086&lt;$C$10,1,0)</f>
        <v>0</v>
      </c>
      <c r="Q1086" s="108" t="n">
        <f aca="false">IF(SQRT($B$5)*$I1086+SQRT(1-$B$5)*M1086&lt;$C$11,1,0)</f>
        <v>0</v>
      </c>
      <c r="R1086" s="110" t="n">
        <f aca="false">N1086*$D$8+O1086*$D$9+P1086*$D$10+Q1086*$D$11</f>
        <v>0</v>
      </c>
      <c r="S1086" s="108" t="n">
        <f aca="false">SUM(N1086:Q1086)</f>
        <v>0</v>
      </c>
    </row>
    <row r="1087" customFormat="false" ht="15" hidden="false" customHeight="false" outlineLevel="0" collapsed="false">
      <c r="H1087" s="108" t="n">
        <v>1079</v>
      </c>
      <c r="I1087" s="109" t="n">
        <v>0.7006</v>
      </c>
      <c r="J1087" s="109" t="n">
        <v>1.0739</v>
      </c>
      <c r="K1087" s="109" t="n">
        <v>2.0819</v>
      </c>
      <c r="L1087" s="109" t="n">
        <v>-0.7359</v>
      </c>
      <c r="M1087" s="109" t="n">
        <v>0.7624</v>
      </c>
      <c r="N1087" s="108" t="n">
        <f aca="false">IF(SQRT($B$5)*$I1087+SQRT(1-$B$5)*J1087&lt;$C$8,1,0)</f>
        <v>0</v>
      </c>
      <c r="O1087" s="108" t="n">
        <f aca="false">IF(SQRT($B$5)*$I1087+SQRT(1-$B$5)*K1087&lt;$C$9,1,0)</f>
        <v>0</v>
      </c>
      <c r="P1087" s="108" t="n">
        <f aca="false">IF(SQRT($B$5)*$I1087+SQRT(1-$B$5)*L1087&lt;$C$10,1,0)</f>
        <v>0</v>
      </c>
      <c r="Q1087" s="108" t="n">
        <f aca="false">IF(SQRT($B$5)*$I1087+SQRT(1-$B$5)*M1087&lt;$C$11,1,0)</f>
        <v>0</v>
      </c>
      <c r="R1087" s="110" t="n">
        <f aca="false">N1087*$D$8+O1087*$D$9+P1087*$D$10+Q1087*$D$11</f>
        <v>0</v>
      </c>
      <c r="S1087" s="108" t="n">
        <f aca="false">SUM(N1087:Q1087)</f>
        <v>0</v>
      </c>
    </row>
    <row r="1088" customFormat="false" ht="15" hidden="false" customHeight="false" outlineLevel="0" collapsed="false">
      <c r="H1088" s="108" t="n">
        <v>1080</v>
      </c>
      <c r="I1088" s="109" t="n">
        <v>0.3948</v>
      </c>
      <c r="J1088" s="109" t="n">
        <v>0.9565</v>
      </c>
      <c r="K1088" s="109" t="n">
        <v>-1.1919</v>
      </c>
      <c r="L1088" s="109" t="n">
        <v>-0.0782</v>
      </c>
      <c r="M1088" s="109" t="n">
        <v>1.2902</v>
      </c>
      <c r="N1088" s="108" t="n">
        <f aca="false">IF(SQRT($B$5)*$I1088+SQRT(1-$B$5)*J1088&lt;$C$8,1,0)</f>
        <v>0</v>
      </c>
      <c r="O1088" s="108" t="n">
        <f aca="false">IF(SQRT($B$5)*$I1088+SQRT(1-$B$5)*K1088&lt;$C$9,1,0)</f>
        <v>0</v>
      </c>
      <c r="P1088" s="108" t="n">
        <f aca="false">IF(SQRT($B$5)*$I1088+SQRT(1-$B$5)*L1088&lt;$C$10,1,0)</f>
        <v>0</v>
      </c>
      <c r="Q1088" s="108" t="n">
        <f aca="false">IF(SQRT($B$5)*$I1088+SQRT(1-$B$5)*M1088&lt;$C$11,1,0)</f>
        <v>0</v>
      </c>
      <c r="R1088" s="110" t="n">
        <f aca="false">N1088*$D$8+O1088*$D$9+P1088*$D$10+Q1088*$D$11</f>
        <v>0</v>
      </c>
      <c r="S1088" s="108" t="n">
        <f aca="false">SUM(N1088:Q1088)</f>
        <v>0</v>
      </c>
    </row>
    <row r="1089" customFormat="false" ht="15" hidden="false" customHeight="false" outlineLevel="0" collapsed="false">
      <c r="H1089" s="108" t="n">
        <v>1081</v>
      </c>
      <c r="I1089" s="109" t="n">
        <v>-1.266</v>
      </c>
      <c r="J1089" s="109" t="n">
        <v>-0.3035</v>
      </c>
      <c r="K1089" s="109" t="n">
        <v>-1.8877</v>
      </c>
      <c r="L1089" s="109" t="n">
        <v>-0.7942</v>
      </c>
      <c r="M1089" s="109" t="n">
        <v>-0.4682</v>
      </c>
      <c r="N1089" s="108" t="n">
        <f aca="false">IF(SQRT($B$5)*$I1089+SQRT(1-$B$5)*J1089&lt;$C$8,1,0)</f>
        <v>0</v>
      </c>
      <c r="O1089" s="108" t="n">
        <f aca="false">IF(SQRT($B$5)*$I1089+SQRT(1-$B$5)*K1089&lt;$C$9,1,0)</f>
        <v>0</v>
      </c>
      <c r="P1089" s="108" t="n">
        <f aca="false">IF(SQRT($B$5)*$I1089+SQRT(1-$B$5)*L1089&lt;$C$10,1,0)</f>
        <v>0</v>
      </c>
      <c r="Q1089" s="108" t="n">
        <f aca="false">IF(SQRT($B$5)*$I1089+SQRT(1-$B$5)*M1089&lt;$C$11,1,0)</f>
        <v>0</v>
      </c>
      <c r="R1089" s="110" t="n">
        <f aca="false">N1089*$D$8+O1089*$D$9+P1089*$D$10+Q1089*$D$11</f>
        <v>0</v>
      </c>
      <c r="S1089" s="108" t="n">
        <f aca="false">SUM(N1089:Q1089)</f>
        <v>0</v>
      </c>
    </row>
    <row r="1090" customFormat="false" ht="15" hidden="false" customHeight="false" outlineLevel="0" collapsed="false">
      <c r="H1090" s="108" t="n">
        <v>1082</v>
      </c>
      <c r="I1090" s="109" t="n">
        <v>0.6756</v>
      </c>
      <c r="J1090" s="109" t="n">
        <v>0.3058</v>
      </c>
      <c r="K1090" s="109" t="n">
        <v>-1.2029</v>
      </c>
      <c r="L1090" s="109" t="n">
        <v>0.5346</v>
      </c>
      <c r="M1090" s="109" t="n">
        <v>-0.5033</v>
      </c>
      <c r="N1090" s="108" t="n">
        <f aca="false">IF(SQRT($B$5)*$I1090+SQRT(1-$B$5)*J1090&lt;$C$8,1,0)</f>
        <v>0</v>
      </c>
      <c r="O1090" s="108" t="n">
        <f aca="false">IF(SQRT($B$5)*$I1090+SQRT(1-$B$5)*K1090&lt;$C$9,1,0)</f>
        <v>0</v>
      </c>
      <c r="P1090" s="108" t="n">
        <f aca="false">IF(SQRT($B$5)*$I1090+SQRT(1-$B$5)*L1090&lt;$C$10,1,0)</f>
        <v>0</v>
      </c>
      <c r="Q1090" s="108" t="n">
        <f aca="false">IF(SQRT($B$5)*$I1090+SQRT(1-$B$5)*M1090&lt;$C$11,1,0)</f>
        <v>0</v>
      </c>
      <c r="R1090" s="110" t="n">
        <f aca="false">N1090*$D$8+O1090*$D$9+P1090*$D$10+Q1090*$D$11</f>
        <v>0</v>
      </c>
      <c r="S1090" s="108" t="n">
        <f aca="false">SUM(N1090:Q1090)</f>
        <v>0</v>
      </c>
    </row>
    <row r="1091" customFormat="false" ht="15" hidden="false" customHeight="false" outlineLevel="0" collapsed="false">
      <c r="H1091" s="108" t="n">
        <v>1083</v>
      </c>
      <c r="I1091" s="109" t="n">
        <v>-0.0158</v>
      </c>
      <c r="J1091" s="109" t="n">
        <v>-0.5815</v>
      </c>
      <c r="K1091" s="109" t="n">
        <v>-0.1947</v>
      </c>
      <c r="L1091" s="109" t="n">
        <v>0.7306</v>
      </c>
      <c r="M1091" s="109" t="n">
        <v>0.795</v>
      </c>
      <c r="N1091" s="108" t="n">
        <f aca="false">IF(SQRT($B$5)*$I1091+SQRT(1-$B$5)*J1091&lt;$C$8,1,0)</f>
        <v>0</v>
      </c>
      <c r="O1091" s="108" t="n">
        <f aca="false">IF(SQRT($B$5)*$I1091+SQRT(1-$B$5)*K1091&lt;$C$9,1,0)</f>
        <v>0</v>
      </c>
      <c r="P1091" s="108" t="n">
        <f aca="false">IF(SQRT($B$5)*$I1091+SQRT(1-$B$5)*L1091&lt;$C$10,1,0)</f>
        <v>0</v>
      </c>
      <c r="Q1091" s="108" t="n">
        <f aca="false">IF(SQRT($B$5)*$I1091+SQRT(1-$B$5)*M1091&lt;$C$11,1,0)</f>
        <v>0</v>
      </c>
      <c r="R1091" s="110" t="n">
        <f aca="false">N1091*$D$8+O1091*$D$9+P1091*$D$10+Q1091*$D$11</f>
        <v>0</v>
      </c>
      <c r="S1091" s="108" t="n">
        <f aca="false">SUM(N1091:Q1091)</f>
        <v>0</v>
      </c>
    </row>
    <row r="1092" customFormat="false" ht="15" hidden="false" customHeight="false" outlineLevel="0" collapsed="false">
      <c r="H1092" s="108" t="n">
        <v>1084</v>
      </c>
      <c r="I1092" s="109" t="n">
        <v>-0.3814</v>
      </c>
      <c r="J1092" s="109" t="n">
        <v>0.0447</v>
      </c>
      <c r="K1092" s="109" t="n">
        <v>0.5294</v>
      </c>
      <c r="L1092" s="109" t="n">
        <v>-0.4455</v>
      </c>
      <c r="M1092" s="109" t="n">
        <v>1.0082</v>
      </c>
      <c r="N1092" s="108" t="n">
        <f aca="false">IF(SQRT($B$5)*$I1092+SQRT(1-$B$5)*J1092&lt;$C$8,1,0)</f>
        <v>0</v>
      </c>
      <c r="O1092" s="108" t="n">
        <f aca="false">IF(SQRT($B$5)*$I1092+SQRT(1-$B$5)*K1092&lt;$C$9,1,0)</f>
        <v>0</v>
      </c>
      <c r="P1092" s="108" t="n">
        <f aca="false">IF(SQRT($B$5)*$I1092+SQRT(1-$B$5)*L1092&lt;$C$10,1,0)</f>
        <v>0</v>
      </c>
      <c r="Q1092" s="108" t="n">
        <f aca="false">IF(SQRT($B$5)*$I1092+SQRT(1-$B$5)*M1092&lt;$C$11,1,0)</f>
        <v>0</v>
      </c>
      <c r="R1092" s="110" t="n">
        <f aca="false">N1092*$D$8+O1092*$D$9+P1092*$D$10+Q1092*$D$11</f>
        <v>0</v>
      </c>
      <c r="S1092" s="108" t="n">
        <f aca="false">SUM(N1092:Q1092)</f>
        <v>0</v>
      </c>
    </row>
    <row r="1093" customFormat="false" ht="15" hidden="false" customHeight="false" outlineLevel="0" collapsed="false">
      <c r="H1093" s="108" t="n">
        <v>1085</v>
      </c>
      <c r="I1093" s="109" t="n">
        <v>0.6205</v>
      </c>
      <c r="J1093" s="109" t="n">
        <v>-0.1478</v>
      </c>
      <c r="K1093" s="109" t="n">
        <v>-1.6873</v>
      </c>
      <c r="L1093" s="109" t="n">
        <v>-1.438</v>
      </c>
      <c r="M1093" s="109" t="n">
        <v>-0.5695</v>
      </c>
      <c r="N1093" s="108" t="n">
        <f aca="false">IF(SQRT($B$5)*$I1093+SQRT(1-$B$5)*J1093&lt;$C$8,1,0)</f>
        <v>0</v>
      </c>
      <c r="O1093" s="108" t="n">
        <f aca="false">IF(SQRT($B$5)*$I1093+SQRT(1-$B$5)*K1093&lt;$C$9,1,0)</f>
        <v>0</v>
      </c>
      <c r="P1093" s="108" t="n">
        <f aca="false">IF(SQRT($B$5)*$I1093+SQRT(1-$B$5)*L1093&lt;$C$10,1,0)</f>
        <v>0</v>
      </c>
      <c r="Q1093" s="108" t="n">
        <f aca="false">IF(SQRT($B$5)*$I1093+SQRT(1-$B$5)*M1093&lt;$C$11,1,0)</f>
        <v>0</v>
      </c>
      <c r="R1093" s="110" t="n">
        <f aca="false">N1093*$D$8+O1093*$D$9+P1093*$D$10+Q1093*$D$11</f>
        <v>0</v>
      </c>
      <c r="S1093" s="108" t="n">
        <f aca="false">SUM(N1093:Q1093)</f>
        <v>0</v>
      </c>
    </row>
    <row r="1094" customFormat="false" ht="15" hidden="false" customHeight="false" outlineLevel="0" collapsed="false">
      <c r="H1094" s="108" t="n">
        <v>1086</v>
      </c>
      <c r="I1094" s="109" t="n">
        <v>-0.3053</v>
      </c>
      <c r="J1094" s="109" t="n">
        <v>0.7324</v>
      </c>
      <c r="K1094" s="109" t="n">
        <v>-0.162</v>
      </c>
      <c r="L1094" s="109" t="n">
        <v>-0.6643</v>
      </c>
      <c r="M1094" s="109" t="n">
        <v>-1.9262</v>
      </c>
      <c r="N1094" s="108" t="n">
        <f aca="false">IF(SQRT($B$5)*$I1094+SQRT(1-$B$5)*J1094&lt;$C$8,1,0)</f>
        <v>0</v>
      </c>
      <c r="O1094" s="108" t="n">
        <f aca="false">IF(SQRT($B$5)*$I1094+SQRT(1-$B$5)*K1094&lt;$C$9,1,0)</f>
        <v>0</v>
      </c>
      <c r="P1094" s="108" t="n">
        <f aca="false">IF(SQRT($B$5)*$I1094+SQRT(1-$B$5)*L1094&lt;$C$10,1,0)</f>
        <v>0</v>
      </c>
      <c r="Q1094" s="108" t="n">
        <f aca="false">IF(SQRT($B$5)*$I1094+SQRT(1-$B$5)*M1094&lt;$C$11,1,0)</f>
        <v>0</v>
      </c>
      <c r="R1094" s="110" t="n">
        <f aca="false">N1094*$D$8+O1094*$D$9+P1094*$D$10+Q1094*$D$11</f>
        <v>0</v>
      </c>
      <c r="S1094" s="108" t="n">
        <f aca="false">SUM(N1094:Q1094)</f>
        <v>0</v>
      </c>
    </row>
    <row r="1095" customFormat="false" ht="15" hidden="false" customHeight="false" outlineLevel="0" collapsed="false">
      <c r="H1095" s="108" t="n">
        <v>1087</v>
      </c>
      <c r="I1095" s="109" t="n">
        <v>0.672</v>
      </c>
      <c r="J1095" s="109" t="n">
        <v>0.066</v>
      </c>
      <c r="K1095" s="109" t="n">
        <v>0.8126</v>
      </c>
      <c r="L1095" s="109" t="n">
        <v>0.9896</v>
      </c>
      <c r="M1095" s="109" t="n">
        <v>0.8644</v>
      </c>
      <c r="N1095" s="108" t="n">
        <f aca="false">IF(SQRT($B$5)*$I1095+SQRT(1-$B$5)*J1095&lt;$C$8,1,0)</f>
        <v>0</v>
      </c>
      <c r="O1095" s="108" t="n">
        <f aca="false">IF(SQRT($B$5)*$I1095+SQRT(1-$B$5)*K1095&lt;$C$9,1,0)</f>
        <v>0</v>
      </c>
      <c r="P1095" s="108" t="n">
        <f aca="false">IF(SQRT($B$5)*$I1095+SQRT(1-$B$5)*L1095&lt;$C$10,1,0)</f>
        <v>0</v>
      </c>
      <c r="Q1095" s="108" t="n">
        <f aca="false">IF(SQRT($B$5)*$I1095+SQRT(1-$B$5)*M1095&lt;$C$11,1,0)</f>
        <v>0</v>
      </c>
      <c r="R1095" s="110" t="n">
        <f aca="false">N1095*$D$8+O1095*$D$9+P1095*$D$10+Q1095*$D$11</f>
        <v>0</v>
      </c>
      <c r="S1095" s="108" t="n">
        <f aca="false">SUM(N1095:Q1095)</f>
        <v>0</v>
      </c>
    </row>
    <row r="1096" customFormat="false" ht="15" hidden="false" customHeight="false" outlineLevel="0" collapsed="false">
      <c r="H1096" s="108" t="n">
        <v>1088</v>
      </c>
      <c r="I1096" s="109" t="n">
        <v>0.1483</v>
      </c>
      <c r="J1096" s="109" t="n">
        <v>1.8238</v>
      </c>
      <c r="K1096" s="109" t="n">
        <v>0.8476</v>
      </c>
      <c r="L1096" s="109" t="n">
        <v>-1.3341</v>
      </c>
      <c r="M1096" s="109" t="n">
        <v>0.6313</v>
      </c>
      <c r="N1096" s="108" t="n">
        <f aca="false">IF(SQRT($B$5)*$I1096+SQRT(1-$B$5)*J1096&lt;$C$8,1,0)</f>
        <v>0</v>
      </c>
      <c r="O1096" s="108" t="n">
        <f aca="false">IF(SQRT($B$5)*$I1096+SQRT(1-$B$5)*K1096&lt;$C$9,1,0)</f>
        <v>0</v>
      </c>
      <c r="P1096" s="108" t="n">
        <f aca="false">IF(SQRT($B$5)*$I1096+SQRT(1-$B$5)*L1096&lt;$C$10,1,0)</f>
        <v>0</v>
      </c>
      <c r="Q1096" s="108" t="n">
        <f aca="false">IF(SQRT($B$5)*$I1096+SQRT(1-$B$5)*M1096&lt;$C$11,1,0)</f>
        <v>0</v>
      </c>
      <c r="R1096" s="110" t="n">
        <f aca="false">N1096*$D$8+O1096*$D$9+P1096*$D$10+Q1096*$D$11</f>
        <v>0</v>
      </c>
      <c r="S1096" s="108" t="n">
        <f aca="false">SUM(N1096:Q1096)</f>
        <v>0</v>
      </c>
    </row>
    <row r="1097" customFormat="false" ht="15" hidden="false" customHeight="false" outlineLevel="0" collapsed="false">
      <c r="H1097" s="108" t="n">
        <v>1089</v>
      </c>
      <c r="I1097" s="109" t="n">
        <v>-1.0038</v>
      </c>
      <c r="J1097" s="109" t="n">
        <v>0.8917</v>
      </c>
      <c r="K1097" s="109" t="n">
        <v>-0.0852</v>
      </c>
      <c r="L1097" s="109" t="n">
        <v>0.2228</v>
      </c>
      <c r="M1097" s="109" t="n">
        <v>1.2025</v>
      </c>
      <c r="N1097" s="108" t="n">
        <f aca="false">IF(SQRT($B$5)*$I1097+SQRT(1-$B$5)*J1097&lt;$C$8,1,0)</f>
        <v>0</v>
      </c>
      <c r="O1097" s="108" t="n">
        <f aca="false">IF(SQRT($B$5)*$I1097+SQRT(1-$B$5)*K1097&lt;$C$9,1,0)</f>
        <v>0</v>
      </c>
      <c r="P1097" s="108" t="n">
        <f aca="false">IF(SQRT($B$5)*$I1097+SQRT(1-$B$5)*L1097&lt;$C$10,1,0)</f>
        <v>0</v>
      </c>
      <c r="Q1097" s="108" t="n">
        <f aca="false">IF(SQRT($B$5)*$I1097+SQRT(1-$B$5)*M1097&lt;$C$11,1,0)</f>
        <v>0</v>
      </c>
      <c r="R1097" s="110" t="n">
        <f aca="false">N1097*$D$8+O1097*$D$9+P1097*$D$10+Q1097*$D$11</f>
        <v>0</v>
      </c>
      <c r="S1097" s="108" t="n">
        <f aca="false">SUM(N1097:Q1097)</f>
        <v>0</v>
      </c>
    </row>
    <row r="1098" customFormat="false" ht="15" hidden="false" customHeight="false" outlineLevel="0" collapsed="false">
      <c r="H1098" s="108" t="n">
        <v>1090</v>
      </c>
      <c r="I1098" s="109" t="n">
        <v>0.4811</v>
      </c>
      <c r="J1098" s="109" t="n">
        <v>0.5995</v>
      </c>
      <c r="K1098" s="109" t="n">
        <v>-0.3888</v>
      </c>
      <c r="L1098" s="109" t="n">
        <v>-0.8029</v>
      </c>
      <c r="M1098" s="109" t="n">
        <v>-0.4571</v>
      </c>
      <c r="N1098" s="108" t="n">
        <f aca="false">IF(SQRT($B$5)*$I1098+SQRT(1-$B$5)*J1098&lt;$C$8,1,0)</f>
        <v>0</v>
      </c>
      <c r="O1098" s="108" t="n">
        <f aca="false">IF(SQRT($B$5)*$I1098+SQRT(1-$B$5)*K1098&lt;$C$9,1,0)</f>
        <v>0</v>
      </c>
      <c r="P1098" s="108" t="n">
        <f aca="false">IF(SQRT($B$5)*$I1098+SQRT(1-$B$5)*L1098&lt;$C$10,1,0)</f>
        <v>0</v>
      </c>
      <c r="Q1098" s="108" t="n">
        <f aca="false">IF(SQRT($B$5)*$I1098+SQRT(1-$B$5)*M1098&lt;$C$11,1,0)</f>
        <v>0</v>
      </c>
      <c r="R1098" s="110" t="n">
        <f aca="false">N1098*$D$8+O1098*$D$9+P1098*$D$10+Q1098*$D$11</f>
        <v>0</v>
      </c>
      <c r="S1098" s="108" t="n">
        <f aca="false">SUM(N1098:Q1098)</f>
        <v>0</v>
      </c>
    </row>
    <row r="1099" customFormat="false" ht="15" hidden="false" customHeight="false" outlineLevel="0" collapsed="false">
      <c r="H1099" s="108" t="n">
        <v>1091</v>
      </c>
      <c r="I1099" s="109" t="n">
        <v>0.8762</v>
      </c>
      <c r="J1099" s="109" t="n">
        <v>1.9695</v>
      </c>
      <c r="K1099" s="109" t="n">
        <v>0.7178</v>
      </c>
      <c r="L1099" s="109" t="n">
        <v>3.5014</v>
      </c>
      <c r="M1099" s="109" t="n">
        <v>-0.5439</v>
      </c>
      <c r="N1099" s="108" t="n">
        <f aca="false">IF(SQRT($B$5)*$I1099+SQRT(1-$B$5)*J1099&lt;$C$8,1,0)</f>
        <v>0</v>
      </c>
      <c r="O1099" s="108" t="n">
        <f aca="false">IF(SQRT($B$5)*$I1099+SQRT(1-$B$5)*K1099&lt;$C$9,1,0)</f>
        <v>0</v>
      </c>
      <c r="P1099" s="108" t="n">
        <f aca="false">IF(SQRT($B$5)*$I1099+SQRT(1-$B$5)*L1099&lt;$C$10,1,0)</f>
        <v>0</v>
      </c>
      <c r="Q1099" s="108" t="n">
        <f aca="false">IF(SQRT($B$5)*$I1099+SQRT(1-$B$5)*M1099&lt;$C$11,1,0)</f>
        <v>0</v>
      </c>
      <c r="R1099" s="110" t="n">
        <f aca="false">N1099*$D$8+O1099*$D$9+P1099*$D$10+Q1099*$D$11</f>
        <v>0</v>
      </c>
      <c r="S1099" s="108" t="n">
        <f aca="false">SUM(N1099:Q1099)</f>
        <v>0</v>
      </c>
    </row>
    <row r="1100" customFormat="false" ht="15" hidden="false" customHeight="false" outlineLevel="0" collapsed="false">
      <c r="H1100" s="108" t="n">
        <v>1092</v>
      </c>
      <c r="I1100" s="109" t="n">
        <v>-0.5319</v>
      </c>
      <c r="J1100" s="109" t="n">
        <v>1.1202</v>
      </c>
      <c r="K1100" s="109" t="n">
        <v>0.4074</v>
      </c>
      <c r="L1100" s="109" t="n">
        <v>-0.4312</v>
      </c>
      <c r="M1100" s="109" t="n">
        <v>-0.3084</v>
      </c>
      <c r="N1100" s="108" t="n">
        <f aca="false">IF(SQRT($B$5)*$I1100+SQRT(1-$B$5)*J1100&lt;$C$8,1,0)</f>
        <v>0</v>
      </c>
      <c r="O1100" s="108" t="n">
        <f aca="false">IF(SQRT($B$5)*$I1100+SQRT(1-$B$5)*K1100&lt;$C$9,1,0)</f>
        <v>0</v>
      </c>
      <c r="P1100" s="108" t="n">
        <f aca="false">IF(SQRT($B$5)*$I1100+SQRT(1-$B$5)*L1100&lt;$C$10,1,0)</f>
        <v>0</v>
      </c>
      <c r="Q1100" s="108" t="n">
        <f aca="false">IF(SQRT($B$5)*$I1100+SQRT(1-$B$5)*M1100&lt;$C$11,1,0)</f>
        <v>0</v>
      </c>
      <c r="R1100" s="110" t="n">
        <f aca="false">N1100*$D$8+O1100*$D$9+P1100*$D$10+Q1100*$D$11</f>
        <v>0</v>
      </c>
      <c r="S1100" s="108" t="n">
        <f aca="false">SUM(N1100:Q1100)</f>
        <v>0</v>
      </c>
    </row>
    <row r="1101" customFormat="false" ht="15" hidden="false" customHeight="false" outlineLevel="0" collapsed="false">
      <c r="H1101" s="108" t="n">
        <v>1093</v>
      </c>
      <c r="I1101" s="109" t="n">
        <v>0.599</v>
      </c>
      <c r="J1101" s="109" t="n">
        <v>0.2859</v>
      </c>
      <c r="K1101" s="109" t="n">
        <v>0.1407</v>
      </c>
      <c r="L1101" s="109" t="n">
        <v>-0.24</v>
      </c>
      <c r="M1101" s="109" t="n">
        <v>0.5946</v>
      </c>
      <c r="N1101" s="108" t="n">
        <f aca="false">IF(SQRT($B$5)*$I1101+SQRT(1-$B$5)*J1101&lt;$C$8,1,0)</f>
        <v>0</v>
      </c>
      <c r="O1101" s="108" t="n">
        <f aca="false">IF(SQRT($B$5)*$I1101+SQRT(1-$B$5)*K1101&lt;$C$9,1,0)</f>
        <v>0</v>
      </c>
      <c r="P1101" s="108" t="n">
        <f aca="false">IF(SQRT($B$5)*$I1101+SQRT(1-$B$5)*L1101&lt;$C$10,1,0)</f>
        <v>0</v>
      </c>
      <c r="Q1101" s="108" t="n">
        <f aca="false">IF(SQRT($B$5)*$I1101+SQRT(1-$B$5)*M1101&lt;$C$11,1,0)</f>
        <v>0</v>
      </c>
      <c r="R1101" s="110" t="n">
        <f aca="false">N1101*$D$8+O1101*$D$9+P1101*$D$10+Q1101*$D$11</f>
        <v>0</v>
      </c>
      <c r="S1101" s="108" t="n">
        <f aca="false">SUM(N1101:Q1101)</f>
        <v>0</v>
      </c>
    </row>
    <row r="1102" customFormat="false" ht="15" hidden="false" customHeight="false" outlineLevel="0" collapsed="false">
      <c r="H1102" s="108" t="n">
        <v>1094</v>
      </c>
      <c r="I1102" s="109" t="n">
        <v>-0.4581</v>
      </c>
      <c r="J1102" s="109" t="n">
        <v>-1.1187</v>
      </c>
      <c r="K1102" s="109" t="n">
        <v>0.7678</v>
      </c>
      <c r="L1102" s="109" t="n">
        <v>-0.5082</v>
      </c>
      <c r="M1102" s="109" t="n">
        <v>-0.8356</v>
      </c>
      <c r="N1102" s="108" t="n">
        <f aca="false">IF(SQRT($B$5)*$I1102+SQRT(1-$B$5)*J1102&lt;$C$8,1,0)</f>
        <v>0</v>
      </c>
      <c r="O1102" s="108" t="n">
        <f aca="false">IF(SQRT($B$5)*$I1102+SQRT(1-$B$5)*K1102&lt;$C$9,1,0)</f>
        <v>0</v>
      </c>
      <c r="P1102" s="108" t="n">
        <f aca="false">IF(SQRT($B$5)*$I1102+SQRT(1-$B$5)*L1102&lt;$C$10,1,0)</f>
        <v>0</v>
      </c>
      <c r="Q1102" s="108" t="n">
        <f aca="false">IF(SQRT($B$5)*$I1102+SQRT(1-$B$5)*M1102&lt;$C$11,1,0)</f>
        <v>0</v>
      </c>
      <c r="R1102" s="110" t="n">
        <f aca="false">N1102*$D$8+O1102*$D$9+P1102*$D$10+Q1102*$D$11</f>
        <v>0</v>
      </c>
      <c r="S1102" s="108" t="n">
        <f aca="false">SUM(N1102:Q1102)</f>
        <v>0</v>
      </c>
    </row>
    <row r="1103" customFormat="false" ht="15" hidden="false" customHeight="false" outlineLevel="0" collapsed="false">
      <c r="H1103" s="108" t="n">
        <v>1095</v>
      </c>
      <c r="I1103" s="109" t="n">
        <v>0.3644</v>
      </c>
      <c r="J1103" s="109" t="n">
        <v>0.5526</v>
      </c>
      <c r="K1103" s="109" t="n">
        <v>-1.2171</v>
      </c>
      <c r="L1103" s="109" t="n">
        <v>-1.3644</v>
      </c>
      <c r="M1103" s="109" t="n">
        <v>2.1787</v>
      </c>
      <c r="N1103" s="108" t="n">
        <f aca="false">IF(SQRT($B$5)*$I1103+SQRT(1-$B$5)*J1103&lt;$C$8,1,0)</f>
        <v>0</v>
      </c>
      <c r="O1103" s="108" t="n">
        <f aca="false">IF(SQRT($B$5)*$I1103+SQRT(1-$B$5)*K1103&lt;$C$9,1,0)</f>
        <v>0</v>
      </c>
      <c r="P1103" s="108" t="n">
        <f aca="false">IF(SQRT($B$5)*$I1103+SQRT(1-$B$5)*L1103&lt;$C$10,1,0)</f>
        <v>0</v>
      </c>
      <c r="Q1103" s="108" t="n">
        <f aca="false">IF(SQRT($B$5)*$I1103+SQRT(1-$B$5)*M1103&lt;$C$11,1,0)</f>
        <v>0</v>
      </c>
      <c r="R1103" s="110" t="n">
        <f aca="false">N1103*$D$8+O1103*$D$9+P1103*$D$10+Q1103*$D$11</f>
        <v>0</v>
      </c>
      <c r="S1103" s="108" t="n">
        <f aca="false">SUM(N1103:Q1103)</f>
        <v>0</v>
      </c>
    </row>
    <row r="1104" customFormat="false" ht="15" hidden="false" customHeight="false" outlineLevel="0" collapsed="false">
      <c r="H1104" s="108" t="n">
        <v>1096</v>
      </c>
      <c r="I1104" s="109" t="n">
        <v>0.4045</v>
      </c>
      <c r="J1104" s="109" t="n">
        <v>0.1463</v>
      </c>
      <c r="K1104" s="109" t="n">
        <v>0.6164</v>
      </c>
      <c r="L1104" s="109" t="n">
        <v>-0.1976</v>
      </c>
      <c r="M1104" s="109" t="n">
        <v>0.0818</v>
      </c>
      <c r="N1104" s="108" t="n">
        <f aca="false">IF(SQRT($B$5)*$I1104+SQRT(1-$B$5)*J1104&lt;$C$8,1,0)</f>
        <v>0</v>
      </c>
      <c r="O1104" s="108" t="n">
        <f aca="false">IF(SQRT($B$5)*$I1104+SQRT(1-$B$5)*K1104&lt;$C$9,1,0)</f>
        <v>0</v>
      </c>
      <c r="P1104" s="108" t="n">
        <f aca="false">IF(SQRT($B$5)*$I1104+SQRT(1-$B$5)*L1104&lt;$C$10,1,0)</f>
        <v>0</v>
      </c>
      <c r="Q1104" s="108" t="n">
        <f aca="false">IF(SQRT($B$5)*$I1104+SQRT(1-$B$5)*M1104&lt;$C$11,1,0)</f>
        <v>0</v>
      </c>
      <c r="R1104" s="110" t="n">
        <f aca="false">N1104*$D$8+O1104*$D$9+P1104*$D$10+Q1104*$D$11</f>
        <v>0</v>
      </c>
      <c r="S1104" s="108" t="n">
        <f aca="false">SUM(N1104:Q1104)</f>
        <v>0</v>
      </c>
    </row>
    <row r="1105" customFormat="false" ht="15" hidden="false" customHeight="false" outlineLevel="0" collapsed="false">
      <c r="H1105" s="108" t="n">
        <v>1097</v>
      </c>
      <c r="I1105" s="109" t="n">
        <v>0.0918</v>
      </c>
      <c r="J1105" s="109" t="n">
        <v>-0.2345</v>
      </c>
      <c r="K1105" s="109" t="n">
        <v>0.082</v>
      </c>
      <c r="L1105" s="109" t="n">
        <v>0.001</v>
      </c>
      <c r="M1105" s="109" t="n">
        <v>0.0914</v>
      </c>
      <c r="N1105" s="108" t="n">
        <f aca="false">IF(SQRT($B$5)*$I1105+SQRT(1-$B$5)*J1105&lt;$C$8,1,0)</f>
        <v>0</v>
      </c>
      <c r="O1105" s="108" t="n">
        <f aca="false">IF(SQRT($B$5)*$I1105+SQRT(1-$B$5)*K1105&lt;$C$9,1,0)</f>
        <v>0</v>
      </c>
      <c r="P1105" s="108" t="n">
        <f aca="false">IF(SQRT($B$5)*$I1105+SQRT(1-$B$5)*L1105&lt;$C$10,1,0)</f>
        <v>0</v>
      </c>
      <c r="Q1105" s="108" t="n">
        <f aca="false">IF(SQRT($B$5)*$I1105+SQRT(1-$B$5)*M1105&lt;$C$11,1,0)</f>
        <v>0</v>
      </c>
      <c r="R1105" s="110" t="n">
        <f aca="false">N1105*$D$8+O1105*$D$9+P1105*$D$10+Q1105*$D$11</f>
        <v>0</v>
      </c>
      <c r="S1105" s="108" t="n">
        <f aca="false">SUM(N1105:Q1105)</f>
        <v>0</v>
      </c>
    </row>
    <row r="1106" customFormat="false" ht="15" hidden="false" customHeight="false" outlineLevel="0" collapsed="false">
      <c r="H1106" s="108" t="n">
        <v>1098</v>
      </c>
      <c r="I1106" s="109" t="n">
        <v>0.7056</v>
      </c>
      <c r="J1106" s="109" t="n">
        <v>0.8359</v>
      </c>
      <c r="K1106" s="109" t="n">
        <v>-0.5848</v>
      </c>
      <c r="L1106" s="109" t="n">
        <v>-1.6643</v>
      </c>
      <c r="M1106" s="109" t="n">
        <v>0.8059</v>
      </c>
      <c r="N1106" s="108" t="n">
        <f aca="false">IF(SQRT($B$5)*$I1106+SQRT(1-$B$5)*J1106&lt;$C$8,1,0)</f>
        <v>0</v>
      </c>
      <c r="O1106" s="108" t="n">
        <f aca="false">IF(SQRT($B$5)*$I1106+SQRT(1-$B$5)*K1106&lt;$C$9,1,0)</f>
        <v>0</v>
      </c>
      <c r="P1106" s="108" t="n">
        <f aca="false">IF(SQRT($B$5)*$I1106+SQRT(1-$B$5)*L1106&lt;$C$10,1,0)</f>
        <v>0</v>
      </c>
      <c r="Q1106" s="108" t="n">
        <f aca="false">IF(SQRT($B$5)*$I1106+SQRT(1-$B$5)*M1106&lt;$C$11,1,0)</f>
        <v>0</v>
      </c>
      <c r="R1106" s="110" t="n">
        <f aca="false">N1106*$D$8+O1106*$D$9+P1106*$D$10+Q1106*$D$11</f>
        <v>0</v>
      </c>
      <c r="S1106" s="108" t="n">
        <f aca="false">SUM(N1106:Q1106)</f>
        <v>0</v>
      </c>
    </row>
    <row r="1107" customFormat="false" ht="15" hidden="false" customHeight="false" outlineLevel="0" collapsed="false">
      <c r="H1107" s="108" t="n">
        <v>1099</v>
      </c>
      <c r="I1107" s="109" t="n">
        <v>0.2298</v>
      </c>
      <c r="J1107" s="109" t="n">
        <v>0.5234</v>
      </c>
      <c r="K1107" s="109" t="n">
        <v>-0.4356</v>
      </c>
      <c r="L1107" s="109" t="n">
        <v>0.5009</v>
      </c>
      <c r="M1107" s="109" t="n">
        <v>0.7122</v>
      </c>
      <c r="N1107" s="108" t="n">
        <f aca="false">IF(SQRT($B$5)*$I1107+SQRT(1-$B$5)*J1107&lt;$C$8,1,0)</f>
        <v>0</v>
      </c>
      <c r="O1107" s="108" t="n">
        <f aca="false">IF(SQRT($B$5)*$I1107+SQRT(1-$B$5)*K1107&lt;$C$9,1,0)</f>
        <v>0</v>
      </c>
      <c r="P1107" s="108" t="n">
        <f aca="false">IF(SQRT($B$5)*$I1107+SQRT(1-$B$5)*L1107&lt;$C$10,1,0)</f>
        <v>0</v>
      </c>
      <c r="Q1107" s="108" t="n">
        <f aca="false">IF(SQRT($B$5)*$I1107+SQRT(1-$B$5)*M1107&lt;$C$11,1,0)</f>
        <v>0</v>
      </c>
      <c r="R1107" s="110" t="n">
        <f aca="false">N1107*$D$8+O1107*$D$9+P1107*$D$10+Q1107*$D$11</f>
        <v>0</v>
      </c>
      <c r="S1107" s="108" t="n">
        <f aca="false">SUM(N1107:Q1107)</f>
        <v>0</v>
      </c>
    </row>
    <row r="1108" customFormat="false" ht="15" hidden="false" customHeight="false" outlineLevel="0" collapsed="false">
      <c r="H1108" s="108" t="n">
        <v>1100</v>
      </c>
      <c r="I1108" s="109" t="n">
        <v>1.5667</v>
      </c>
      <c r="J1108" s="109" t="n">
        <v>-1.48</v>
      </c>
      <c r="K1108" s="109" t="n">
        <v>-0.2731</v>
      </c>
      <c r="L1108" s="109" t="n">
        <v>-0.0495</v>
      </c>
      <c r="M1108" s="109" t="n">
        <v>0.7536</v>
      </c>
      <c r="N1108" s="108" t="n">
        <f aca="false">IF(SQRT($B$5)*$I1108+SQRT(1-$B$5)*J1108&lt;$C$8,1,0)</f>
        <v>0</v>
      </c>
      <c r="O1108" s="108" t="n">
        <f aca="false">IF(SQRT($B$5)*$I1108+SQRT(1-$B$5)*K1108&lt;$C$9,1,0)</f>
        <v>0</v>
      </c>
      <c r="P1108" s="108" t="n">
        <f aca="false">IF(SQRT($B$5)*$I1108+SQRT(1-$B$5)*L1108&lt;$C$10,1,0)</f>
        <v>0</v>
      </c>
      <c r="Q1108" s="108" t="n">
        <f aca="false">IF(SQRT($B$5)*$I1108+SQRT(1-$B$5)*M1108&lt;$C$11,1,0)</f>
        <v>0</v>
      </c>
      <c r="R1108" s="110" t="n">
        <f aca="false">N1108*$D$8+O1108*$D$9+P1108*$D$10+Q1108*$D$11</f>
        <v>0</v>
      </c>
      <c r="S1108" s="108" t="n">
        <f aca="false">SUM(N1108:Q1108)</f>
        <v>0</v>
      </c>
    </row>
    <row r="1109" customFormat="false" ht="15" hidden="false" customHeight="false" outlineLevel="0" collapsed="false">
      <c r="H1109" s="108" t="n">
        <v>1101</v>
      </c>
      <c r="I1109" s="109" t="n">
        <v>-0.8265</v>
      </c>
      <c r="J1109" s="109" t="n">
        <v>-0.5712</v>
      </c>
      <c r="K1109" s="109" t="n">
        <v>-0.3577</v>
      </c>
      <c r="L1109" s="109" t="n">
        <v>0.0717</v>
      </c>
      <c r="M1109" s="109" t="n">
        <v>-1.8804</v>
      </c>
      <c r="N1109" s="108" t="n">
        <f aca="false">IF(SQRT($B$5)*$I1109+SQRT(1-$B$5)*J1109&lt;$C$8,1,0)</f>
        <v>0</v>
      </c>
      <c r="O1109" s="108" t="n">
        <f aca="false">IF(SQRT($B$5)*$I1109+SQRT(1-$B$5)*K1109&lt;$C$9,1,0)</f>
        <v>0</v>
      </c>
      <c r="P1109" s="108" t="n">
        <f aca="false">IF(SQRT($B$5)*$I1109+SQRT(1-$B$5)*L1109&lt;$C$10,1,0)</f>
        <v>0</v>
      </c>
      <c r="Q1109" s="108" t="n">
        <f aca="false">IF(SQRT($B$5)*$I1109+SQRT(1-$B$5)*M1109&lt;$C$11,1,0)</f>
        <v>1</v>
      </c>
      <c r="R1109" s="110" t="n">
        <f aca="false">N1109*$D$8+O1109*$D$9+P1109*$D$10+Q1109*$D$11</f>
        <v>17.5</v>
      </c>
      <c r="S1109" s="108" t="n">
        <f aca="false">SUM(N1109:Q1109)</f>
        <v>1</v>
      </c>
    </row>
    <row r="1110" customFormat="false" ht="15" hidden="false" customHeight="false" outlineLevel="0" collapsed="false">
      <c r="H1110" s="108" t="n">
        <v>1102</v>
      </c>
      <c r="I1110" s="109" t="n">
        <v>0.9339</v>
      </c>
      <c r="J1110" s="109" t="n">
        <v>-1.5675</v>
      </c>
      <c r="K1110" s="109" t="n">
        <v>0.549</v>
      </c>
      <c r="L1110" s="109" t="n">
        <v>-0.3286</v>
      </c>
      <c r="M1110" s="109" t="n">
        <v>-0.3471</v>
      </c>
      <c r="N1110" s="108" t="n">
        <f aca="false">IF(SQRT($B$5)*$I1110+SQRT(1-$B$5)*J1110&lt;$C$8,1,0)</f>
        <v>0</v>
      </c>
      <c r="O1110" s="108" t="n">
        <f aca="false">IF(SQRT($B$5)*$I1110+SQRT(1-$B$5)*K1110&lt;$C$9,1,0)</f>
        <v>0</v>
      </c>
      <c r="P1110" s="108" t="n">
        <f aca="false">IF(SQRT($B$5)*$I1110+SQRT(1-$B$5)*L1110&lt;$C$10,1,0)</f>
        <v>0</v>
      </c>
      <c r="Q1110" s="108" t="n">
        <f aca="false">IF(SQRT($B$5)*$I1110+SQRT(1-$B$5)*M1110&lt;$C$11,1,0)</f>
        <v>0</v>
      </c>
      <c r="R1110" s="110" t="n">
        <f aca="false">N1110*$D$8+O1110*$D$9+P1110*$D$10+Q1110*$D$11</f>
        <v>0</v>
      </c>
      <c r="S1110" s="108" t="n">
        <f aca="false">SUM(N1110:Q1110)</f>
        <v>0</v>
      </c>
    </row>
    <row r="1111" customFormat="false" ht="15" hidden="false" customHeight="false" outlineLevel="0" collapsed="false">
      <c r="H1111" s="108" t="n">
        <v>1103</v>
      </c>
      <c r="I1111" s="109" t="n">
        <v>-1.7956</v>
      </c>
      <c r="J1111" s="109" t="n">
        <v>0.4559</v>
      </c>
      <c r="K1111" s="109" t="n">
        <v>-2.6343</v>
      </c>
      <c r="L1111" s="109" t="n">
        <v>-1.0061</v>
      </c>
      <c r="M1111" s="109" t="n">
        <v>0.0171</v>
      </c>
      <c r="N1111" s="108" t="n">
        <f aca="false">IF(SQRT($B$5)*$I1111+SQRT(1-$B$5)*J1111&lt;$C$8,1,0)</f>
        <v>0</v>
      </c>
      <c r="O1111" s="108" t="n">
        <f aca="false">IF(SQRT($B$5)*$I1111+SQRT(1-$B$5)*K1111&lt;$C$9,1,0)</f>
        <v>1</v>
      </c>
      <c r="P1111" s="108" t="n">
        <f aca="false">IF(SQRT($B$5)*$I1111+SQRT(1-$B$5)*L1111&lt;$C$10,1,0)</f>
        <v>0</v>
      </c>
      <c r="Q1111" s="108" t="n">
        <f aca="false">IF(SQRT($B$5)*$I1111+SQRT(1-$B$5)*M1111&lt;$C$11,1,0)</f>
        <v>0</v>
      </c>
      <c r="R1111" s="110" t="n">
        <f aca="false">N1111*$D$8+O1111*$D$9+P1111*$D$10+Q1111*$D$11</f>
        <v>40</v>
      </c>
      <c r="S1111" s="108" t="n">
        <f aca="false">SUM(N1111:Q1111)</f>
        <v>1</v>
      </c>
    </row>
    <row r="1112" customFormat="false" ht="15" hidden="false" customHeight="false" outlineLevel="0" collapsed="false">
      <c r="H1112" s="108" t="n">
        <v>1104</v>
      </c>
      <c r="I1112" s="109" t="n">
        <v>-0.1059</v>
      </c>
      <c r="J1112" s="109" t="n">
        <v>0.209</v>
      </c>
      <c r="K1112" s="109" t="n">
        <v>-1.16</v>
      </c>
      <c r="L1112" s="109" t="n">
        <v>1.6265</v>
      </c>
      <c r="M1112" s="109" t="n">
        <v>1.8056</v>
      </c>
      <c r="N1112" s="108" t="n">
        <f aca="false">IF(SQRT($B$5)*$I1112+SQRT(1-$B$5)*J1112&lt;$C$8,1,0)</f>
        <v>0</v>
      </c>
      <c r="O1112" s="108" t="n">
        <f aca="false">IF(SQRT($B$5)*$I1112+SQRT(1-$B$5)*K1112&lt;$C$9,1,0)</f>
        <v>0</v>
      </c>
      <c r="P1112" s="108" t="n">
        <f aca="false">IF(SQRT($B$5)*$I1112+SQRT(1-$B$5)*L1112&lt;$C$10,1,0)</f>
        <v>0</v>
      </c>
      <c r="Q1112" s="108" t="n">
        <f aca="false">IF(SQRT($B$5)*$I1112+SQRT(1-$B$5)*M1112&lt;$C$11,1,0)</f>
        <v>0</v>
      </c>
      <c r="R1112" s="110" t="n">
        <f aca="false">N1112*$D$8+O1112*$D$9+P1112*$D$10+Q1112*$D$11</f>
        <v>0</v>
      </c>
      <c r="S1112" s="108" t="n">
        <f aca="false">SUM(N1112:Q1112)</f>
        <v>0</v>
      </c>
    </row>
    <row r="1113" customFormat="false" ht="15" hidden="false" customHeight="false" outlineLevel="0" collapsed="false">
      <c r="H1113" s="108" t="n">
        <v>1105</v>
      </c>
      <c r="I1113" s="109" t="n">
        <v>-0.1045</v>
      </c>
      <c r="J1113" s="109" t="n">
        <v>-0.4066</v>
      </c>
      <c r="K1113" s="109" t="n">
        <v>-1.2168</v>
      </c>
      <c r="L1113" s="109" t="n">
        <v>0.6215</v>
      </c>
      <c r="M1113" s="109" t="n">
        <v>-0.5309</v>
      </c>
      <c r="N1113" s="108" t="n">
        <f aca="false">IF(SQRT($B$5)*$I1113+SQRT(1-$B$5)*J1113&lt;$C$8,1,0)</f>
        <v>0</v>
      </c>
      <c r="O1113" s="108" t="n">
        <f aca="false">IF(SQRT($B$5)*$I1113+SQRT(1-$B$5)*K1113&lt;$C$9,1,0)</f>
        <v>0</v>
      </c>
      <c r="P1113" s="108" t="n">
        <f aca="false">IF(SQRT($B$5)*$I1113+SQRT(1-$B$5)*L1113&lt;$C$10,1,0)</f>
        <v>0</v>
      </c>
      <c r="Q1113" s="108" t="n">
        <f aca="false">IF(SQRT($B$5)*$I1113+SQRT(1-$B$5)*M1113&lt;$C$11,1,0)</f>
        <v>0</v>
      </c>
      <c r="R1113" s="110" t="n">
        <f aca="false">N1113*$D$8+O1113*$D$9+P1113*$D$10+Q1113*$D$11</f>
        <v>0</v>
      </c>
      <c r="S1113" s="108" t="n">
        <f aca="false">SUM(N1113:Q1113)</f>
        <v>0</v>
      </c>
    </row>
    <row r="1114" customFormat="false" ht="15" hidden="false" customHeight="false" outlineLevel="0" collapsed="false">
      <c r="H1114" s="108" t="n">
        <v>1106</v>
      </c>
      <c r="I1114" s="109" t="n">
        <v>-1.0251</v>
      </c>
      <c r="J1114" s="109" t="n">
        <v>0.1001</v>
      </c>
      <c r="K1114" s="109" t="n">
        <v>0.2007</v>
      </c>
      <c r="L1114" s="109" t="n">
        <v>0.9658</v>
      </c>
      <c r="M1114" s="109" t="n">
        <v>-1.0252</v>
      </c>
      <c r="N1114" s="108" t="n">
        <f aca="false">IF(SQRT($B$5)*$I1114+SQRT(1-$B$5)*J1114&lt;$C$8,1,0)</f>
        <v>0</v>
      </c>
      <c r="O1114" s="108" t="n">
        <f aca="false">IF(SQRT($B$5)*$I1114+SQRT(1-$B$5)*K1114&lt;$C$9,1,0)</f>
        <v>0</v>
      </c>
      <c r="P1114" s="108" t="n">
        <f aca="false">IF(SQRT($B$5)*$I1114+SQRT(1-$B$5)*L1114&lt;$C$10,1,0)</f>
        <v>0</v>
      </c>
      <c r="Q1114" s="108" t="n">
        <f aca="false">IF(SQRT($B$5)*$I1114+SQRT(1-$B$5)*M1114&lt;$C$11,1,0)</f>
        <v>0</v>
      </c>
      <c r="R1114" s="110" t="n">
        <f aca="false">N1114*$D$8+O1114*$D$9+P1114*$D$10+Q1114*$D$11</f>
        <v>0</v>
      </c>
      <c r="S1114" s="108" t="n">
        <f aca="false">SUM(N1114:Q1114)</f>
        <v>0</v>
      </c>
    </row>
    <row r="1115" customFormat="false" ht="15" hidden="false" customHeight="false" outlineLevel="0" collapsed="false">
      <c r="H1115" s="108" t="n">
        <v>1107</v>
      </c>
      <c r="I1115" s="109" t="n">
        <v>0.8301</v>
      </c>
      <c r="J1115" s="109" t="n">
        <v>1.7692</v>
      </c>
      <c r="K1115" s="109" t="n">
        <v>0.9172</v>
      </c>
      <c r="L1115" s="109" t="n">
        <v>1.2185</v>
      </c>
      <c r="M1115" s="109" t="n">
        <v>0.9321</v>
      </c>
      <c r="N1115" s="108" t="n">
        <f aca="false">IF(SQRT($B$5)*$I1115+SQRT(1-$B$5)*J1115&lt;$C$8,1,0)</f>
        <v>0</v>
      </c>
      <c r="O1115" s="108" t="n">
        <f aca="false">IF(SQRT($B$5)*$I1115+SQRT(1-$B$5)*K1115&lt;$C$9,1,0)</f>
        <v>0</v>
      </c>
      <c r="P1115" s="108" t="n">
        <f aca="false">IF(SQRT($B$5)*$I1115+SQRT(1-$B$5)*L1115&lt;$C$10,1,0)</f>
        <v>0</v>
      </c>
      <c r="Q1115" s="108" t="n">
        <f aca="false">IF(SQRT($B$5)*$I1115+SQRT(1-$B$5)*M1115&lt;$C$11,1,0)</f>
        <v>0</v>
      </c>
      <c r="R1115" s="110" t="n">
        <f aca="false">N1115*$D$8+O1115*$D$9+P1115*$D$10+Q1115*$D$11</f>
        <v>0</v>
      </c>
      <c r="S1115" s="108" t="n">
        <f aca="false">SUM(N1115:Q1115)</f>
        <v>0</v>
      </c>
    </row>
    <row r="1116" customFormat="false" ht="15" hidden="false" customHeight="false" outlineLevel="0" collapsed="false">
      <c r="H1116" s="108" t="n">
        <v>1108</v>
      </c>
      <c r="I1116" s="109" t="n">
        <v>2.4653</v>
      </c>
      <c r="J1116" s="109" t="n">
        <v>-0.3596</v>
      </c>
      <c r="K1116" s="109" t="n">
        <v>-0.453</v>
      </c>
      <c r="L1116" s="109" t="n">
        <v>2.4198</v>
      </c>
      <c r="M1116" s="109" t="n">
        <v>-0.6528</v>
      </c>
      <c r="N1116" s="108" t="n">
        <f aca="false">IF(SQRT($B$5)*$I1116+SQRT(1-$B$5)*J1116&lt;$C$8,1,0)</f>
        <v>0</v>
      </c>
      <c r="O1116" s="108" t="n">
        <f aca="false">IF(SQRT($B$5)*$I1116+SQRT(1-$B$5)*K1116&lt;$C$9,1,0)</f>
        <v>0</v>
      </c>
      <c r="P1116" s="108" t="n">
        <f aca="false">IF(SQRT($B$5)*$I1116+SQRT(1-$B$5)*L1116&lt;$C$10,1,0)</f>
        <v>0</v>
      </c>
      <c r="Q1116" s="108" t="n">
        <f aca="false">IF(SQRT($B$5)*$I1116+SQRT(1-$B$5)*M1116&lt;$C$11,1,0)</f>
        <v>0</v>
      </c>
      <c r="R1116" s="110" t="n">
        <f aca="false">N1116*$D$8+O1116*$D$9+P1116*$D$10+Q1116*$D$11</f>
        <v>0</v>
      </c>
      <c r="S1116" s="108" t="n">
        <f aca="false">SUM(N1116:Q1116)</f>
        <v>0</v>
      </c>
    </row>
    <row r="1117" customFormat="false" ht="15" hidden="false" customHeight="false" outlineLevel="0" collapsed="false">
      <c r="H1117" s="108" t="n">
        <v>1109</v>
      </c>
      <c r="I1117" s="109" t="n">
        <v>0.3394</v>
      </c>
      <c r="J1117" s="109" t="n">
        <v>-0.0144</v>
      </c>
      <c r="K1117" s="109" t="n">
        <v>0.1483</v>
      </c>
      <c r="L1117" s="109" t="n">
        <v>1.0589</v>
      </c>
      <c r="M1117" s="109" t="n">
        <v>-1.2509</v>
      </c>
      <c r="N1117" s="108" t="n">
        <f aca="false">IF(SQRT($B$5)*$I1117+SQRT(1-$B$5)*J1117&lt;$C$8,1,0)</f>
        <v>0</v>
      </c>
      <c r="O1117" s="108" t="n">
        <f aca="false">IF(SQRT($B$5)*$I1117+SQRT(1-$B$5)*K1117&lt;$C$9,1,0)</f>
        <v>0</v>
      </c>
      <c r="P1117" s="108" t="n">
        <f aca="false">IF(SQRT($B$5)*$I1117+SQRT(1-$B$5)*L1117&lt;$C$10,1,0)</f>
        <v>0</v>
      </c>
      <c r="Q1117" s="108" t="n">
        <f aca="false">IF(SQRT($B$5)*$I1117+SQRT(1-$B$5)*M1117&lt;$C$11,1,0)</f>
        <v>0</v>
      </c>
      <c r="R1117" s="110" t="n">
        <f aca="false">N1117*$D$8+O1117*$D$9+P1117*$D$10+Q1117*$D$11</f>
        <v>0</v>
      </c>
      <c r="S1117" s="108" t="n">
        <f aca="false">SUM(N1117:Q1117)</f>
        <v>0</v>
      </c>
    </row>
    <row r="1118" customFormat="false" ht="15" hidden="false" customHeight="false" outlineLevel="0" collapsed="false">
      <c r="H1118" s="108" t="n">
        <v>1110</v>
      </c>
      <c r="I1118" s="109" t="n">
        <v>1.2582</v>
      </c>
      <c r="J1118" s="109" t="n">
        <v>-0.0839</v>
      </c>
      <c r="K1118" s="109" t="n">
        <v>1.1677</v>
      </c>
      <c r="L1118" s="109" t="n">
        <v>0.7668</v>
      </c>
      <c r="M1118" s="109" t="n">
        <v>0.2468</v>
      </c>
      <c r="N1118" s="108" t="n">
        <f aca="false">IF(SQRT($B$5)*$I1118+SQRT(1-$B$5)*J1118&lt;$C$8,1,0)</f>
        <v>0</v>
      </c>
      <c r="O1118" s="108" t="n">
        <f aca="false">IF(SQRT($B$5)*$I1118+SQRT(1-$B$5)*K1118&lt;$C$9,1,0)</f>
        <v>0</v>
      </c>
      <c r="P1118" s="108" t="n">
        <f aca="false">IF(SQRT($B$5)*$I1118+SQRT(1-$B$5)*L1118&lt;$C$10,1,0)</f>
        <v>0</v>
      </c>
      <c r="Q1118" s="108" t="n">
        <f aca="false">IF(SQRT($B$5)*$I1118+SQRT(1-$B$5)*M1118&lt;$C$11,1,0)</f>
        <v>0</v>
      </c>
      <c r="R1118" s="110" t="n">
        <f aca="false">N1118*$D$8+O1118*$D$9+P1118*$D$10+Q1118*$D$11</f>
        <v>0</v>
      </c>
      <c r="S1118" s="108" t="n">
        <f aca="false">SUM(N1118:Q1118)</f>
        <v>0</v>
      </c>
    </row>
    <row r="1119" customFormat="false" ht="15" hidden="false" customHeight="false" outlineLevel="0" collapsed="false">
      <c r="H1119" s="108" t="n">
        <v>1111</v>
      </c>
      <c r="I1119" s="109" t="n">
        <v>1.639</v>
      </c>
      <c r="J1119" s="109" t="n">
        <v>0.8346</v>
      </c>
      <c r="K1119" s="109" t="n">
        <v>0.3489</v>
      </c>
      <c r="L1119" s="109" t="n">
        <v>1.2657</v>
      </c>
      <c r="M1119" s="109" t="n">
        <v>1.5631</v>
      </c>
      <c r="N1119" s="108" t="n">
        <f aca="false">IF(SQRT($B$5)*$I1119+SQRT(1-$B$5)*J1119&lt;$C$8,1,0)</f>
        <v>0</v>
      </c>
      <c r="O1119" s="108" t="n">
        <f aca="false">IF(SQRT($B$5)*$I1119+SQRT(1-$B$5)*K1119&lt;$C$9,1,0)</f>
        <v>0</v>
      </c>
      <c r="P1119" s="108" t="n">
        <f aca="false">IF(SQRT($B$5)*$I1119+SQRT(1-$B$5)*L1119&lt;$C$10,1,0)</f>
        <v>0</v>
      </c>
      <c r="Q1119" s="108" t="n">
        <f aca="false">IF(SQRT($B$5)*$I1119+SQRT(1-$B$5)*M1119&lt;$C$11,1,0)</f>
        <v>0</v>
      </c>
      <c r="R1119" s="110" t="n">
        <f aca="false">N1119*$D$8+O1119*$D$9+P1119*$D$10+Q1119*$D$11</f>
        <v>0</v>
      </c>
      <c r="S1119" s="108" t="n">
        <f aca="false">SUM(N1119:Q1119)</f>
        <v>0</v>
      </c>
    </row>
    <row r="1120" customFormat="false" ht="15" hidden="false" customHeight="false" outlineLevel="0" collapsed="false">
      <c r="H1120" s="108" t="n">
        <v>1112</v>
      </c>
      <c r="I1120" s="109" t="n">
        <v>-0.2249</v>
      </c>
      <c r="J1120" s="109" t="n">
        <v>1.8953</v>
      </c>
      <c r="K1120" s="109" t="n">
        <v>-0.3733</v>
      </c>
      <c r="L1120" s="109" t="n">
        <v>-1.2049</v>
      </c>
      <c r="M1120" s="109" t="n">
        <v>0.3763</v>
      </c>
      <c r="N1120" s="108" t="n">
        <f aca="false">IF(SQRT($B$5)*$I1120+SQRT(1-$B$5)*J1120&lt;$C$8,1,0)</f>
        <v>0</v>
      </c>
      <c r="O1120" s="108" t="n">
        <f aca="false">IF(SQRT($B$5)*$I1120+SQRT(1-$B$5)*K1120&lt;$C$9,1,0)</f>
        <v>0</v>
      </c>
      <c r="P1120" s="108" t="n">
        <f aca="false">IF(SQRT($B$5)*$I1120+SQRT(1-$B$5)*L1120&lt;$C$10,1,0)</f>
        <v>0</v>
      </c>
      <c r="Q1120" s="108" t="n">
        <f aca="false">IF(SQRT($B$5)*$I1120+SQRT(1-$B$5)*M1120&lt;$C$11,1,0)</f>
        <v>0</v>
      </c>
      <c r="R1120" s="110" t="n">
        <f aca="false">N1120*$D$8+O1120*$D$9+P1120*$D$10+Q1120*$D$11</f>
        <v>0</v>
      </c>
      <c r="S1120" s="108" t="n">
        <f aca="false">SUM(N1120:Q1120)</f>
        <v>0</v>
      </c>
    </row>
    <row r="1121" customFormat="false" ht="15" hidden="false" customHeight="false" outlineLevel="0" collapsed="false">
      <c r="H1121" s="108" t="n">
        <v>1113</v>
      </c>
      <c r="I1121" s="109" t="n">
        <v>-0.3837</v>
      </c>
      <c r="J1121" s="109" t="n">
        <v>-0.4421</v>
      </c>
      <c r="K1121" s="109" t="n">
        <v>-0.3486</v>
      </c>
      <c r="L1121" s="109" t="n">
        <v>0.7802</v>
      </c>
      <c r="M1121" s="109" t="n">
        <v>-0.9994</v>
      </c>
      <c r="N1121" s="108" t="n">
        <f aca="false">IF(SQRT($B$5)*$I1121+SQRT(1-$B$5)*J1121&lt;$C$8,1,0)</f>
        <v>0</v>
      </c>
      <c r="O1121" s="108" t="n">
        <f aca="false">IF(SQRT($B$5)*$I1121+SQRT(1-$B$5)*K1121&lt;$C$9,1,0)</f>
        <v>0</v>
      </c>
      <c r="P1121" s="108" t="n">
        <f aca="false">IF(SQRT($B$5)*$I1121+SQRT(1-$B$5)*L1121&lt;$C$10,1,0)</f>
        <v>0</v>
      </c>
      <c r="Q1121" s="108" t="n">
        <f aca="false">IF(SQRT($B$5)*$I1121+SQRT(1-$B$5)*M1121&lt;$C$11,1,0)</f>
        <v>0</v>
      </c>
      <c r="R1121" s="110" t="n">
        <f aca="false">N1121*$D$8+O1121*$D$9+P1121*$D$10+Q1121*$D$11</f>
        <v>0</v>
      </c>
      <c r="S1121" s="108" t="n">
        <f aca="false">SUM(N1121:Q1121)</f>
        <v>0</v>
      </c>
    </row>
    <row r="1122" customFormat="false" ht="15" hidden="false" customHeight="false" outlineLevel="0" collapsed="false">
      <c r="H1122" s="108" t="n">
        <v>1114</v>
      </c>
      <c r="I1122" s="109" t="n">
        <v>1.4137</v>
      </c>
      <c r="J1122" s="109" t="n">
        <v>1.8529</v>
      </c>
      <c r="K1122" s="109" t="n">
        <v>-0.0793</v>
      </c>
      <c r="L1122" s="109" t="n">
        <v>0.6691</v>
      </c>
      <c r="M1122" s="109" t="n">
        <v>-2.7945</v>
      </c>
      <c r="N1122" s="108" t="n">
        <f aca="false">IF(SQRT($B$5)*$I1122+SQRT(1-$B$5)*J1122&lt;$C$8,1,0)</f>
        <v>0</v>
      </c>
      <c r="O1122" s="108" t="n">
        <f aca="false">IF(SQRT($B$5)*$I1122+SQRT(1-$B$5)*K1122&lt;$C$9,1,0)</f>
        <v>0</v>
      </c>
      <c r="P1122" s="108" t="n">
        <f aca="false">IF(SQRT($B$5)*$I1122+SQRT(1-$B$5)*L1122&lt;$C$10,1,0)</f>
        <v>0</v>
      </c>
      <c r="Q1122" s="108" t="n">
        <f aca="false">IF(SQRT($B$5)*$I1122+SQRT(1-$B$5)*M1122&lt;$C$11,1,0)</f>
        <v>0</v>
      </c>
      <c r="R1122" s="110" t="n">
        <f aca="false">N1122*$D$8+O1122*$D$9+P1122*$D$10+Q1122*$D$11</f>
        <v>0</v>
      </c>
      <c r="S1122" s="108" t="n">
        <f aca="false">SUM(N1122:Q1122)</f>
        <v>0</v>
      </c>
    </row>
    <row r="1123" customFormat="false" ht="15" hidden="false" customHeight="false" outlineLevel="0" collapsed="false">
      <c r="H1123" s="108" t="n">
        <v>1115</v>
      </c>
      <c r="I1123" s="109" t="n">
        <v>-1.1121</v>
      </c>
      <c r="J1123" s="109" t="n">
        <v>-0.3446</v>
      </c>
      <c r="K1123" s="109" t="n">
        <v>0.5153</v>
      </c>
      <c r="L1123" s="109" t="n">
        <v>-0.1579</v>
      </c>
      <c r="M1123" s="109" t="n">
        <v>-0.3232</v>
      </c>
      <c r="N1123" s="108" t="n">
        <f aca="false">IF(SQRT($B$5)*$I1123+SQRT(1-$B$5)*J1123&lt;$C$8,1,0)</f>
        <v>0</v>
      </c>
      <c r="O1123" s="108" t="n">
        <f aca="false">IF(SQRT($B$5)*$I1123+SQRT(1-$B$5)*K1123&lt;$C$9,1,0)</f>
        <v>0</v>
      </c>
      <c r="P1123" s="108" t="n">
        <f aca="false">IF(SQRT($B$5)*$I1123+SQRT(1-$B$5)*L1123&lt;$C$10,1,0)</f>
        <v>0</v>
      </c>
      <c r="Q1123" s="108" t="n">
        <f aca="false">IF(SQRT($B$5)*$I1123+SQRT(1-$B$5)*M1123&lt;$C$11,1,0)</f>
        <v>0</v>
      </c>
      <c r="R1123" s="110" t="n">
        <f aca="false">N1123*$D$8+O1123*$D$9+P1123*$D$10+Q1123*$D$11</f>
        <v>0</v>
      </c>
      <c r="S1123" s="108" t="n">
        <f aca="false">SUM(N1123:Q1123)</f>
        <v>0</v>
      </c>
    </row>
    <row r="1124" customFormat="false" ht="15" hidden="false" customHeight="false" outlineLevel="0" collapsed="false">
      <c r="H1124" s="108" t="n">
        <v>1116</v>
      </c>
      <c r="I1124" s="109" t="n">
        <v>-0.3446</v>
      </c>
      <c r="J1124" s="109" t="n">
        <v>-0.154</v>
      </c>
      <c r="K1124" s="109" t="n">
        <v>-0.5589</v>
      </c>
      <c r="L1124" s="109" t="n">
        <v>-1.0261</v>
      </c>
      <c r="M1124" s="109" t="n">
        <v>-0.7998</v>
      </c>
      <c r="N1124" s="108" t="n">
        <f aca="false">IF(SQRT($B$5)*$I1124+SQRT(1-$B$5)*J1124&lt;$C$8,1,0)</f>
        <v>0</v>
      </c>
      <c r="O1124" s="108" t="n">
        <f aca="false">IF(SQRT($B$5)*$I1124+SQRT(1-$B$5)*K1124&lt;$C$9,1,0)</f>
        <v>0</v>
      </c>
      <c r="P1124" s="108" t="n">
        <f aca="false">IF(SQRT($B$5)*$I1124+SQRT(1-$B$5)*L1124&lt;$C$10,1,0)</f>
        <v>0</v>
      </c>
      <c r="Q1124" s="108" t="n">
        <f aca="false">IF(SQRT($B$5)*$I1124+SQRT(1-$B$5)*M1124&lt;$C$11,1,0)</f>
        <v>0</v>
      </c>
      <c r="R1124" s="110" t="n">
        <f aca="false">N1124*$D$8+O1124*$D$9+P1124*$D$10+Q1124*$D$11</f>
        <v>0</v>
      </c>
      <c r="S1124" s="108" t="n">
        <f aca="false">SUM(N1124:Q1124)</f>
        <v>0</v>
      </c>
    </row>
    <row r="1125" customFormat="false" ht="15" hidden="false" customHeight="false" outlineLevel="0" collapsed="false">
      <c r="H1125" s="108" t="n">
        <v>1117</v>
      </c>
      <c r="I1125" s="109" t="n">
        <v>0.6134</v>
      </c>
      <c r="J1125" s="109" t="n">
        <v>-0.5944</v>
      </c>
      <c r="K1125" s="109" t="n">
        <v>-0.0362</v>
      </c>
      <c r="L1125" s="109" t="n">
        <v>-0.1551</v>
      </c>
      <c r="M1125" s="109" t="n">
        <v>-0.6872</v>
      </c>
      <c r="N1125" s="108" t="n">
        <f aca="false">IF(SQRT($B$5)*$I1125+SQRT(1-$B$5)*J1125&lt;$C$8,1,0)</f>
        <v>0</v>
      </c>
      <c r="O1125" s="108" t="n">
        <f aca="false">IF(SQRT($B$5)*$I1125+SQRT(1-$B$5)*K1125&lt;$C$9,1,0)</f>
        <v>0</v>
      </c>
      <c r="P1125" s="108" t="n">
        <f aca="false">IF(SQRT($B$5)*$I1125+SQRT(1-$B$5)*L1125&lt;$C$10,1,0)</f>
        <v>0</v>
      </c>
      <c r="Q1125" s="108" t="n">
        <f aca="false">IF(SQRT($B$5)*$I1125+SQRT(1-$B$5)*M1125&lt;$C$11,1,0)</f>
        <v>0</v>
      </c>
      <c r="R1125" s="110" t="n">
        <f aca="false">N1125*$D$8+O1125*$D$9+P1125*$D$10+Q1125*$D$11</f>
        <v>0</v>
      </c>
      <c r="S1125" s="108" t="n">
        <f aca="false">SUM(N1125:Q1125)</f>
        <v>0</v>
      </c>
    </row>
    <row r="1126" customFormat="false" ht="15" hidden="false" customHeight="false" outlineLevel="0" collapsed="false">
      <c r="H1126" s="108" t="n">
        <v>1118</v>
      </c>
      <c r="I1126" s="109" t="n">
        <v>1.4059</v>
      </c>
      <c r="J1126" s="109" t="n">
        <v>1.2658</v>
      </c>
      <c r="K1126" s="109" t="n">
        <v>-0.0312</v>
      </c>
      <c r="L1126" s="109" t="n">
        <v>-0.5716</v>
      </c>
      <c r="M1126" s="109" t="n">
        <v>-0.8988</v>
      </c>
      <c r="N1126" s="108" t="n">
        <f aca="false">IF(SQRT($B$5)*$I1126+SQRT(1-$B$5)*J1126&lt;$C$8,1,0)</f>
        <v>0</v>
      </c>
      <c r="O1126" s="108" t="n">
        <f aca="false">IF(SQRT($B$5)*$I1126+SQRT(1-$B$5)*K1126&lt;$C$9,1,0)</f>
        <v>0</v>
      </c>
      <c r="P1126" s="108" t="n">
        <f aca="false">IF(SQRT($B$5)*$I1126+SQRT(1-$B$5)*L1126&lt;$C$10,1,0)</f>
        <v>0</v>
      </c>
      <c r="Q1126" s="108" t="n">
        <f aca="false">IF(SQRT($B$5)*$I1126+SQRT(1-$B$5)*M1126&lt;$C$11,1,0)</f>
        <v>0</v>
      </c>
      <c r="R1126" s="110" t="n">
        <f aca="false">N1126*$D$8+O1126*$D$9+P1126*$D$10+Q1126*$D$11</f>
        <v>0</v>
      </c>
      <c r="S1126" s="108" t="n">
        <f aca="false">SUM(N1126:Q1126)</f>
        <v>0</v>
      </c>
    </row>
    <row r="1127" customFormat="false" ht="15" hidden="false" customHeight="false" outlineLevel="0" collapsed="false">
      <c r="H1127" s="108" t="n">
        <v>1119</v>
      </c>
      <c r="I1127" s="109" t="n">
        <v>0.9958</v>
      </c>
      <c r="J1127" s="109" t="n">
        <v>1.0465</v>
      </c>
      <c r="K1127" s="109" t="n">
        <v>-2.306</v>
      </c>
      <c r="L1127" s="109" t="n">
        <v>-0.2051</v>
      </c>
      <c r="M1127" s="109" t="n">
        <v>-0.5166</v>
      </c>
      <c r="N1127" s="108" t="n">
        <f aca="false">IF(SQRT($B$5)*$I1127+SQRT(1-$B$5)*J1127&lt;$C$8,1,0)</f>
        <v>0</v>
      </c>
      <c r="O1127" s="108" t="n">
        <f aca="false">IF(SQRT($B$5)*$I1127+SQRT(1-$B$5)*K1127&lt;$C$9,1,0)</f>
        <v>0</v>
      </c>
      <c r="P1127" s="108" t="n">
        <f aca="false">IF(SQRT($B$5)*$I1127+SQRT(1-$B$5)*L1127&lt;$C$10,1,0)</f>
        <v>0</v>
      </c>
      <c r="Q1127" s="108" t="n">
        <f aca="false">IF(SQRT($B$5)*$I1127+SQRT(1-$B$5)*M1127&lt;$C$11,1,0)</f>
        <v>0</v>
      </c>
      <c r="R1127" s="110" t="n">
        <f aca="false">N1127*$D$8+O1127*$D$9+P1127*$D$10+Q1127*$D$11</f>
        <v>0</v>
      </c>
      <c r="S1127" s="108" t="n">
        <f aca="false">SUM(N1127:Q1127)</f>
        <v>0</v>
      </c>
    </row>
    <row r="1128" customFormat="false" ht="15" hidden="false" customHeight="false" outlineLevel="0" collapsed="false">
      <c r="H1128" s="108" t="n">
        <v>1120</v>
      </c>
      <c r="I1128" s="109" t="n">
        <v>-0.2814</v>
      </c>
      <c r="J1128" s="109" t="n">
        <v>0.6132</v>
      </c>
      <c r="K1128" s="109" t="n">
        <v>0.9636</v>
      </c>
      <c r="L1128" s="109" t="n">
        <v>1.0467</v>
      </c>
      <c r="M1128" s="109" t="n">
        <v>-0.0373</v>
      </c>
      <c r="N1128" s="108" t="n">
        <f aca="false">IF(SQRT($B$5)*$I1128+SQRT(1-$B$5)*J1128&lt;$C$8,1,0)</f>
        <v>0</v>
      </c>
      <c r="O1128" s="108" t="n">
        <f aca="false">IF(SQRT($B$5)*$I1128+SQRT(1-$B$5)*K1128&lt;$C$9,1,0)</f>
        <v>0</v>
      </c>
      <c r="P1128" s="108" t="n">
        <f aca="false">IF(SQRT($B$5)*$I1128+SQRT(1-$B$5)*L1128&lt;$C$10,1,0)</f>
        <v>0</v>
      </c>
      <c r="Q1128" s="108" t="n">
        <f aca="false">IF(SQRT($B$5)*$I1128+SQRT(1-$B$5)*M1128&lt;$C$11,1,0)</f>
        <v>0</v>
      </c>
      <c r="R1128" s="110" t="n">
        <f aca="false">N1128*$D$8+O1128*$D$9+P1128*$D$10+Q1128*$D$11</f>
        <v>0</v>
      </c>
      <c r="S1128" s="108" t="n">
        <f aca="false">SUM(N1128:Q1128)</f>
        <v>0</v>
      </c>
    </row>
    <row r="1129" customFormat="false" ht="15" hidden="false" customHeight="false" outlineLevel="0" collapsed="false">
      <c r="H1129" s="108" t="n">
        <v>1121</v>
      </c>
      <c r="I1129" s="109" t="n">
        <v>0.5266</v>
      </c>
      <c r="J1129" s="109" t="n">
        <v>-2.1851</v>
      </c>
      <c r="K1129" s="109" t="n">
        <v>2.1328</v>
      </c>
      <c r="L1129" s="109" t="n">
        <v>0.346</v>
      </c>
      <c r="M1129" s="109" t="n">
        <v>-0.9346</v>
      </c>
      <c r="N1129" s="108" t="n">
        <f aca="false">IF(SQRT($B$5)*$I1129+SQRT(1-$B$5)*J1129&lt;$C$8,1,0)</f>
        <v>0</v>
      </c>
      <c r="O1129" s="108" t="n">
        <f aca="false">IF(SQRT($B$5)*$I1129+SQRT(1-$B$5)*K1129&lt;$C$9,1,0)</f>
        <v>0</v>
      </c>
      <c r="P1129" s="108" t="n">
        <f aca="false">IF(SQRT($B$5)*$I1129+SQRT(1-$B$5)*L1129&lt;$C$10,1,0)</f>
        <v>0</v>
      </c>
      <c r="Q1129" s="108" t="n">
        <f aca="false">IF(SQRT($B$5)*$I1129+SQRT(1-$B$5)*M1129&lt;$C$11,1,0)</f>
        <v>0</v>
      </c>
      <c r="R1129" s="110" t="n">
        <f aca="false">N1129*$D$8+O1129*$D$9+P1129*$D$10+Q1129*$D$11</f>
        <v>0</v>
      </c>
      <c r="S1129" s="108" t="n">
        <f aca="false">SUM(N1129:Q1129)</f>
        <v>0</v>
      </c>
    </row>
    <row r="1130" customFormat="false" ht="15" hidden="false" customHeight="false" outlineLevel="0" collapsed="false">
      <c r="H1130" s="108" t="n">
        <v>1122</v>
      </c>
      <c r="I1130" s="109" t="n">
        <v>-0.0357</v>
      </c>
      <c r="J1130" s="109" t="n">
        <v>0.053</v>
      </c>
      <c r="K1130" s="109" t="n">
        <v>-0.1065</v>
      </c>
      <c r="L1130" s="109" t="n">
        <v>-1.4513</v>
      </c>
      <c r="M1130" s="109" t="n">
        <v>0.9704</v>
      </c>
      <c r="N1130" s="108" t="n">
        <f aca="false">IF(SQRT($B$5)*$I1130+SQRT(1-$B$5)*J1130&lt;$C$8,1,0)</f>
        <v>0</v>
      </c>
      <c r="O1130" s="108" t="n">
        <f aca="false">IF(SQRT($B$5)*$I1130+SQRT(1-$B$5)*K1130&lt;$C$9,1,0)</f>
        <v>0</v>
      </c>
      <c r="P1130" s="108" t="n">
        <f aca="false">IF(SQRT($B$5)*$I1130+SQRT(1-$B$5)*L1130&lt;$C$10,1,0)</f>
        <v>0</v>
      </c>
      <c r="Q1130" s="108" t="n">
        <f aca="false">IF(SQRT($B$5)*$I1130+SQRT(1-$B$5)*M1130&lt;$C$11,1,0)</f>
        <v>0</v>
      </c>
      <c r="R1130" s="110" t="n">
        <f aca="false">N1130*$D$8+O1130*$D$9+P1130*$D$10+Q1130*$D$11</f>
        <v>0</v>
      </c>
      <c r="S1130" s="108" t="n">
        <f aca="false">SUM(N1130:Q1130)</f>
        <v>0</v>
      </c>
    </row>
    <row r="1131" customFormat="false" ht="15" hidden="false" customHeight="false" outlineLevel="0" collapsed="false">
      <c r="H1131" s="108" t="n">
        <v>1123</v>
      </c>
      <c r="I1131" s="109" t="n">
        <v>0.5276</v>
      </c>
      <c r="J1131" s="109" t="n">
        <v>0.3887</v>
      </c>
      <c r="K1131" s="109" t="n">
        <v>0.1033</v>
      </c>
      <c r="L1131" s="109" t="n">
        <v>-1.4428</v>
      </c>
      <c r="M1131" s="109" t="n">
        <v>1.0917</v>
      </c>
      <c r="N1131" s="108" t="n">
        <f aca="false">IF(SQRT($B$5)*$I1131+SQRT(1-$B$5)*J1131&lt;$C$8,1,0)</f>
        <v>0</v>
      </c>
      <c r="O1131" s="108" t="n">
        <f aca="false">IF(SQRT($B$5)*$I1131+SQRT(1-$B$5)*K1131&lt;$C$9,1,0)</f>
        <v>0</v>
      </c>
      <c r="P1131" s="108" t="n">
        <f aca="false">IF(SQRT($B$5)*$I1131+SQRT(1-$B$5)*L1131&lt;$C$10,1,0)</f>
        <v>0</v>
      </c>
      <c r="Q1131" s="108" t="n">
        <f aca="false">IF(SQRT($B$5)*$I1131+SQRT(1-$B$5)*M1131&lt;$C$11,1,0)</f>
        <v>0</v>
      </c>
      <c r="R1131" s="110" t="n">
        <f aca="false">N1131*$D$8+O1131*$D$9+P1131*$D$10+Q1131*$D$11</f>
        <v>0</v>
      </c>
      <c r="S1131" s="108" t="n">
        <f aca="false">SUM(N1131:Q1131)</f>
        <v>0</v>
      </c>
    </row>
    <row r="1132" customFormat="false" ht="15" hidden="false" customHeight="false" outlineLevel="0" collapsed="false">
      <c r="H1132" s="108" t="n">
        <v>1124</v>
      </c>
      <c r="I1132" s="109" t="n">
        <v>-1.2244</v>
      </c>
      <c r="J1132" s="109" t="n">
        <v>-0.6458</v>
      </c>
      <c r="K1132" s="109" t="n">
        <v>-0.7065</v>
      </c>
      <c r="L1132" s="109" t="n">
        <v>-0.3205</v>
      </c>
      <c r="M1132" s="109" t="n">
        <v>-0.1753</v>
      </c>
      <c r="N1132" s="108" t="n">
        <f aca="false">IF(SQRT($B$5)*$I1132+SQRT(1-$B$5)*J1132&lt;$C$8,1,0)</f>
        <v>0</v>
      </c>
      <c r="O1132" s="108" t="n">
        <f aca="false">IF(SQRT($B$5)*$I1132+SQRT(1-$B$5)*K1132&lt;$C$9,1,0)</f>
        <v>0</v>
      </c>
      <c r="P1132" s="108" t="n">
        <f aca="false">IF(SQRT($B$5)*$I1132+SQRT(1-$B$5)*L1132&lt;$C$10,1,0)</f>
        <v>0</v>
      </c>
      <c r="Q1132" s="108" t="n">
        <f aca="false">IF(SQRT($B$5)*$I1132+SQRT(1-$B$5)*M1132&lt;$C$11,1,0)</f>
        <v>0</v>
      </c>
      <c r="R1132" s="110" t="n">
        <f aca="false">N1132*$D$8+O1132*$D$9+P1132*$D$10+Q1132*$D$11</f>
        <v>0</v>
      </c>
      <c r="S1132" s="108" t="n">
        <f aca="false">SUM(N1132:Q1132)</f>
        <v>0</v>
      </c>
    </row>
    <row r="1133" customFormat="false" ht="15" hidden="false" customHeight="false" outlineLevel="0" collapsed="false">
      <c r="H1133" s="108" t="n">
        <v>1125</v>
      </c>
      <c r="I1133" s="109" t="n">
        <v>-0.261</v>
      </c>
      <c r="J1133" s="109" t="n">
        <v>1.161</v>
      </c>
      <c r="K1133" s="109" t="n">
        <v>1.3813</v>
      </c>
      <c r="L1133" s="109" t="n">
        <v>-1.0011</v>
      </c>
      <c r="M1133" s="109" t="n">
        <v>-0.246</v>
      </c>
      <c r="N1133" s="108" t="n">
        <f aca="false">IF(SQRT($B$5)*$I1133+SQRT(1-$B$5)*J1133&lt;$C$8,1,0)</f>
        <v>0</v>
      </c>
      <c r="O1133" s="108" t="n">
        <f aca="false">IF(SQRT($B$5)*$I1133+SQRT(1-$B$5)*K1133&lt;$C$9,1,0)</f>
        <v>0</v>
      </c>
      <c r="P1133" s="108" t="n">
        <f aca="false">IF(SQRT($B$5)*$I1133+SQRT(1-$B$5)*L1133&lt;$C$10,1,0)</f>
        <v>0</v>
      </c>
      <c r="Q1133" s="108" t="n">
        <f aca="false">IF(SQRT($B$5)*$I1133+SQRT(1-$B$5)*M1133&lt;$C$11,1,0)</f>
        <v>0</v>
      </c>
      <c r="R1133" s="110" t="n">
        <f aca="false">N1133*$D$8+O1133*$D$9+P1133*$D$10+Q1133*$D$11</f>
        <v>0</v>
      </c>
      <c r="S1133" s="108" t="n">
        <f aca="false">SUM(N1133:Q1133)</f>
        <v>0</v>
      </c>
    </row>
    <row r="1134" customFormat="false" ht="15" hidden="false" customHeight="false" outlineLevel="0" collapsed="false">
      <c r="H1134" s="108" t="n">
        <v>1126</v>
      </c>
      <c r="I1134" s="109" t="n">
        <v>0.3527</v>
      </c>
      <c r="J1134" s="109" t="n">
        <v>-0.6162</v>
      </c>
      <c r="K1134" s="109" t="n">
        <v>0.5311</v>
      </c>
      <c r="L1134" s="109" t="n">
        <v>-0.412</v>
      </c>
      <c r="M1134" s="109" t="n">
        <v>-0.9998</v>
      </c>
      <c r="N1134" s="108" t="n">
        <f aca="false">IF(SQRT($B$5)*$I1134+SQRT(1-$B$5)*J1134&lt;$C$8,1,0)</f>
        <v>0</v>
      </c>
      <c r="O1134" s="108" t="n">
        <f aca="false">IF(SQRT($B$5)*$I1134+SQRT(1-$B$5)*K1134&lt;$C$9,1,0)</f>
        <v>0</v>
      </c>
      <c r="P1134" s="108" t="n">
        <f aca="false">IF(SQRT($B$5)*$I1134+SQRT(1-$B$5)*L1134&lt;$C$10,1,0)</f>
        <v>0</v>
      </c>
      <c r="Q1134" s="108" t="n">
        <f aca="false">IF(SQRT($B$5)*$I1134+SQRT(1-$B$5)*M1134&lt;$C$11,1,0)</f>
        <v>0</v>
      </c>
      <c r="R1134" s="110" t="n">
        <f aca="false">N1134*$D$8+O1134*$D$9+P1134*$D$10+Q1134*$D$11</f>
        <v>0</v>
      </c>
      <c r="S1134" s="108" t="n">
        <f aca="false">SUM(N1134:Q1134)</f>
        <v>0</v>
      </c>
    </row>
    <row r="1135" customFormat="false" ht="15" hidden="false" customHeight="false" outlineLevel="0" collapsed="false">
      <c r="H1135" s="108" t="n">
        <v>1127</v>
      </c>
      <c r="I1135" s="109" t="n">
        <v>1.7177</v>
      </c>
      <c r="J1135" s="109" t="n">
        <v>0.7426</v>
      </c>
      <c r="K1135" s="109" t="n">
        <v>0.8798</v>
      </c>
      <c r="L1135" s="109" t="n">
        <v>1.0405</v>
      </c>
      <c r="M1135" s="109" t="n">
        <v>0.8366</v>
      </c>
      <c r="N1135" s="108" t="n">
        <f aca="false">IF(SQRT($B$5)*$I1135+SQRT(1-$B$5)*J1135&lt;$C$8,1,0)</f>
        <v>0</v>
      </c>
      <c r="O1135" s="108" t="n">
        <f aca="false">IF(SQRT($B$5)*$I1135+SQRT(1-$B$5)*K1135&lt;$C$9,1,0)</f>
        <v>0</v>
      </c>
      <c r="P1135" s="108" t="n">
        <f aca="false">IF(SQRT($B$5)*$I1135+SQRT(1-$B$5)*L1135&lt;$C$10,1,0)</f>
        <v>0</v>
      </c>
      <c r="Q1135" s="108" t="n">
        <f aca="false">IF(SQRT($B$5)*$I1135+SQRT(1-$B$5)*M1135&lt;$C$11,1,0)</f>
        <v>0</v>
      </c>
      <c r="R1135" s="110" t="n">
        <f aca="false">N1135*$D$8+O1135*$D$9+P1135*$D$10+Q1135*$D$11</f>
        <v>0</v>
      </c>
      <c r="S1135" s="108" t="n">
        <f aca="false">SUM(N1135:Q1135)</f>
        <v>0</v>
      </c>
    </row>
    <row r="1136" customFormat="false" ht="15" hidden="false" customHeight="false" outlineLevel="0" collapsed="false">
      <c r="H1136" s="108" t="n">
        <v>1128</v>
      </c>
      <c r="I1136" s="109" t="n">
        <v>0.9003</v>
      </c>
      <c r="J1136" s="109" t="n">
        <v>0.5714</v>
      </c>
      <c r="K1136" s="109" t="n">
        <v>0.8504</v>
      </c>
      <c r="L1136" s="109" t="n">
        <v>0.3404</v>
      </c>
      <c r="M1136" s="109" t="n">
        <v>-0.1592</v>
      </c>
      <c r="N1136" s="108" t="n">
        <f aca="false">IF(SQRT($B$5)*$I1136+SQRT(1-$B$5)*J1136&lt;$C$8,1,0)</f>
        <v>0</v>
      </c>
      <c r="O1136" s="108" t="n">
        <f aca="false">IF(SQRT($B$5)*$I1136+SQRT(1-$B$5)*K1136&lt;$C$9,1,0)</f>
        <v>0</v>
      </c>
      <c r="P1136" s="108" t="n">
        <f aca="false">IF(SQRT($B$5)*$I1136+SQRT(1-$B$5)*L1136&lt;$C$10,1,0)</f>
        <v>0</v>
      </c>
      <c r="Q1136" s="108" t="n">
        <f aca="false">IF(SQRT($B$5)*$I1136+SQRT(1-$B$5)*M1136&lt;$C$11,1,0)</f>
        <v>0</v>
      </c>
      <c r="R1136" s="110" t="n">
        <f aca="false">N1136*$D$8+O1136*$D$9+P1136*$D$10+Q1136*$D$11</f>
        <v>0</v>
      </c>
      <c r="S1136" s="108" t="n">
        <f aca="false">SUM(N1136:Q1136)</f>
        <v>0</v>
      </c>
    </row>
    <row r="1137" customFormat="false" ht="15" hidden="false" customHeight="false" outlineLevel="0" collapsed="false">
      <c r="H1137" s="108" t="n">
        <v>1129</v>
      </c>
      <c r="I1137" s="109" t="n">
        <v>0.9947</v>
      </c>
      <c r="J1137" s="109" t="n">
        <v>0.772</v>
      </c>
      <c r="K1137" s="109" t="n">
        <v>-0.7275</v>
      </c>
      <c r="L1137" s="109" t="n">
        <v>-1.2905</v>
      </c>
      <c r="M1137" s="109" t="n">
        <v>0.5624</v>
      </c>
      <c r="N1137" s="108" t="n">
        <f aca="false">IF(SQRT($B$5)*$I1137+SQRT(1-$B$5)*J1137&lt;$C$8,1,0)</f>
        <v>0</v>
      </c>
      <c r="O1137" s="108" t="n">
        <f aca="false">IF(SQRT($B$5)*$I1137+SQRT(1-$B$5)*K1137&lt;$C$9,1,0)</f>
        <v>0</v>
      </c>
      <c r="P1137" s="108" t="n">
        <f aca="false">IF(SQRT($B$5)*$I1137+SQRT(1-$B$5)*L1137&lt;$C$10,1,0)</f>
        <v>0</v>
      </c>
      <c r="Q1137" s="108" t="n">
        <f aca="false">IF(SQRT($B$5)*$I1137+SQRT(1-$B$5)*M1137&lt;$C$11,1,0)</f>
        <v>0</v>
      </c>
      <c r="R1137" s="110" t="n">
        <f aca="false">N1137*$D$8+O1137*$D$9+P1137*$D$10+Q1137*$D$11</f>
        <v>0</v>
      </c>
      <c r="S1137" s="108" t="n">
        <f aca="false">SUM(N1137:Q1137)</f>
        <v>0</v>
      </c>
    </row>
    <row r="1138" customFormat="false" ht="15" hidden="false" customHeight="false" outlineLevel="0" collapsed="false">
      <c r="H1138" s="108" t="n">
        <v>1130</v>
      </c>
      <c r="I1138" s="109" t="n">
        <v>-0.7428</v>
      </c>
      <c r="J1138" s="109" t="n">
        <v>0.7073</v>
      </c>
      <c r="K1138" s="109" t="n">
        <v>1.8373</v>
      </c>
      <c r="L1138" s="109" t="n">
        <v>0.4597</v>
      </c>
      <c r="M1138" s="109" t="n">
        <v>-0.9339</v>
      </c>
      <c r="N1138" s="108" t="n">
        <f aca="false">IF(SQRT($B$5)*$I1138+SQRT(1-$B$5)*J1138&lt;$C$8,1,0)</f>
        <v>0</v>
      </c>
      <c r="O1138" s="108" t="n">
        <f aca="false">IF(SQRT($B$5)*$I1138+SQRT(1-$B$5)*K1138&lt;$C$9,1,0)</f>
        <v>0</v>
      </c>
      <c r="P1138" s="108" t="n">
        <f aca="false">IF(SQRT($B$5)*$I1138+SQRT(1-$B$5)*L1138&lt;$C$10,1,0)</f>
        <v>0</v>
      </c>
      <c r="Q1138" s="108" t="n">
        <f aca="false">IF(SQRT($B$5)*$I1138+SQRT(1-$B$5)*M1138&lt;$C$11,1,0)</f>
        <v>0</v>
      </c>
      <c r="R1138" s="110" t="n">
        <f aca="false">N1138*$D$8+O1138*$D$9+P1138*$D$10+Q1138*$D$11</f>
        <v>0</v>
      </c>
      <c r="S1138" s="108" t="n">
        <f aca="false">SUM(N1138:Q1138)</f>
        <v>0</v>
      </c>
    </row>
    <row r="1139" customFormat="false" ht="15" hidden="false" customHeight="false" outlineLevel="0" collapsed="false">
      <c r="H1139" s="108" t="n">
        <v>1131</v>
      </c>
      <c r="I1139" s="109" t="n">
        <v>-0.0198</v>
      </c>
      <c r="J1139" s="109" t="n">
        <v>-1.6754</v>
      </c>
      <c r="K1139" s="109" t="n">
        <v>1.1227</v>
      </c>
      <c r="L1139" s="109" t="n">
        <v>1.0256</v>
      </c>
      <c r="M1139" s="109" t="n">
        <v>1.9265</v>
      </c>
      <c r="N1139" s="108" t="n">
        <f aca="false">IF(SQRT($B$5)*$I1139+SQRT(1-$B$5)*J1139&lt;$C$8,1,0)</f>
        <v>0</v>
      </c>
      <c r="O1139" s="108" t="n">
        <f aca="false">IF(SQRT($B$5)*$I1139+SQRT(1-$B$5)*K1139&lt;$C$9,1,0)</f>
        <v>0</v>
      </c>
      <c r="P1139" s="108" t="n">
        <f aca="false">IF(SQRT($B$5)*$I1139+SQRT(1-$B$5)*L1139&lt;$C$10,1,0)</f>
        <v>0</v>
      </c>
      <c r="Q1139" s="108" t="n">
        <f aca="false">IF(SQRT($B$5)*$I1139+SQRT(1-$B$5)*M1139&lt;$C$11,1,0)</f>
        <v>0</v>
      </c>
      <c r="R1139" s="110" t="n">
        <f aca="false">N1139*$D$8+O1139*$D$9+P1139*$D$10+Q1139*$D$11</f>
        <v>0</v>
      </c>
      <c r="S1139" s="108" t="n">
        <f aca="false">SUM(N1139:Q1139)</f>
        <v>0</v>
      </c>
    </row>
    <row r="1140" customFormat="false" ht="15" hidden="false" customHeight="false" outlineLevel="0" collapsed="false">
      <c r="H1140" s="108" t="n">
        <v>1132</v>
      </c>
      <c r="I1140" s="109" t="n">
        <v>2.0249</v>
      </c>
      <c r="J1140" s="109" t="n">
        <v>-0.0064</v>
      </c>
      <c r="K1140" s="109" t="n">
        <v>-2.0942</v>
      </c>
      <c r="L1140" s="109" t="n">
        <v>0.0824</v>
      </c>
      <c r="M1140" s="109" t="n">
        <v>0.192</v>
      </c>
      <c r="N1140" s="108" t="n">
        <f aca="false">IF(SQRT($B$5)*$I1140+SQRT(1-$B$5)*J1140&lt;$C$8,1,0)</f>
        <v>0</v>
      </c>
      <c r="O1140" s="108" t="n">
        <f aca="false">IF(SQRT($B$5)*$I1140+SQRT(1-$B$5)*K1140&lt;$C$9,1,0)</f>
        <v>0</v>
      </c>
      <c r="P1140" s="108" t="n">
        <f aca="false">IF(SQRT($B$5)*$I1140+SQRT(1-$B$5)*L1140&lt;$C$10,1,0)</f>
        <v>0</v>
      </c>
      <c r="Q1140" s="108" t="n">
        <f aca="false">IF(SQRT($B$5)*$I1140+SQRT(1-$B$5)*M1140&lt;$C$11,1,0)</f>
        <v>0</v>
      </c>
      <c r="R1140" s="110" t="n">
        <f aca="false">N1140*$D$8+O1140*$D$9+P1140*$D$10+Q1140*$D$11</f>
        <v>0</v>
      </c>
      <c r="S1140" s="108" t="n">
        <f aca="false">SUM(N1140:Q1140)</f>
        <v>0</v>
      </c>
    </row>
    <row r="1141" customFormat="false" ht="15" hidden="false" customHeight="false" outlineLevel="0" collapsed="false">
      <c r="H1141" s="108" t="n">
        <v>1133</v>
      </c>
      <c r="I1141" s="109" t="n">
        <v>-0.781</v>
      </c>
      <c r="J1141" s="109" t="n">
        <v>0.5521</v>
      </c>
      <c r="K1141" s="109" t="n">
        <v>1.0477</v>
      </c>
      <c r="L1141" s="109" t="n">
        <v>1.031</v>
      </c>
      <c r="M1141" s="109" t="n">
        <v>0.0764</v>
      </c>
      <c r="N1141" s="108" t="n">
        <f aca="false">IF(SQRT($B$5)*$I1141+SQRT(1-$B$5)*J1141&lt;$C$8,1,0)</f>
        <v>0</v>
      </c>
      <c r="O1141" s="108" t="n">
        <f aca="false">IF(SQRT($B$5)*$I1141+SQRT(1-$B$5)*K1141&lt;$C$9,1,0)</f>
        <v>0</v>
      </c>
      <c r="P1141" s="108" t="n">
        <f aca="false">IF(SQRT($B$5)*$I1141+SQRT(1-$B$5)*L1141&lt;$C$10,1,0)</f>
        <v>0</v>
      </c>
      <c r="Q1141" s="108" t="n">
        <f aca="false">IF(SQRT($B$5)*$I1141+SQRT(1-$B$5)*M1141&lt;$C$11,1,0)</f>
        <v>0</v>
      </c>
      <c r="R1141" s="110" t="n">
        <f aca="false">N1141*$D$8+O1141*$D$9+P1141*$D$10+Q1141*$D$11</f>
        <v>0</v>
      </c>
      <c r="S1141" s="108" t="n">
        <f aca="false">SUM(N1141:Q1141)</f>
        <v>0</v>
      </c>
    </row>
    <row r="1142" customFormat="false" ht="15" hidden="false" customHeight="false" outlineLevel="0" collapsed="false">
      <c r="H1142" s="108" t="n">
        <v>1134</v>
      </c>
      <c r="I1142" s="109" t="n">
        <v>-0.3812</v>
      </c>
      <c r="J1142" s="109" t="n">
        <v>0.0896</v>
      </c>
      <c r="K1142" s="109" t="n">
        <v>0.3928</v>
      </c>
      <c r="L1142" s="109" t="n">
        <v>-0.6729</v>
      </c>
      <c r="M1142" s="109" t="n">
        <v>0.8187</v>
      </c>
      <c r="N1142" s="108" t="n">
        <f aca="false">IF(SQRT($B$5)*$I1142+SQRT(1-$B$5)*J1142&lt;$C$8,1,0)</f>
        <v>0</v>
      </c>
      <c r="O1142" s="108" t="n">
        <f aca="false">IF(SQRT($B$5)*$I1142+SQRT(1-$B$5)*K1142&lt;$C$9,1,0)</f>
        <v>0</v>
      </c>
      <c r="P1142" s="108" t="n">
        <f aca="false">IF(SQRT($B$5)*$I1142+SQRT(1-$B$5)*L1142&lt;$C$10,1,0)</f>
        <v>0</v>
      </c>
      <c r="Q1142" s="108" t="n">
        <f aca="false">IF(SQRT($B$5)*$I1142+SQRT(1-$B$5)*M1142&lt;$C$11,1,0)</f>
        <v>0</v>
      </c>
      <c r="R1142" s="110" t="n">
        <f aca="false">N1142*$D$8+O1142*$D$9+P1142*$D$10+Q1142*$D$11</f>
        <v>0</v>
      </c>
      <c r="S1142" s="108" t="n">
        <f aca="false">SUM(N1142:Q1142)</f>
        <v>0</v>
      </c>
    </row>
    <row r="1143" customFormat="false" ht="15" hidden="false" customHeight="false" outlineLevel="0" collapsed="false">
      <c r="H1143" s="108" t="n">
        <v>1135</v>
      </c>
      <c r="I1143" s="109" t="n">
        <v>0.0999</v>
      </c>
      <c r="J1143" s="109" t="n">
        <v>-0.2033</v>
      </c>
      <c r="K1143" s="109" t="n">
        <v>-0.3315</v>
      </c>
      <c r="L1143" s="109" t="n">
        <v>-0.6155</v>
      </c>
      <c r="M1143" s="109" t="n">
        <v>-1.0257</v>
      </c>
      <c r="N1143" s="108" t="n">
        <f aca="false">IF(SQRT($B$5)*$I1143+SQRT(1-$B$5)*J1143&lt;$C$8,1,0)</f>
        <v>0</v>
      </c>
      <c r="O1143" s="108" t="n">
        <f aca="false">IF(SQRT($B$5)*$I1143+SQRT(1-$B$5)*K1143&lt;$C$9,1,0)</f>
        <v>0</v>
      </c>
      <c r="P1143" s="108" t="n">
        <f aca="false">IF(SQRT($B$5)*$I1143+SQRT(1-$B$5)*L1143&lt;$C$10,1,0)</f>
        <v>0</v>
      </c>
      <c r="Q1143" s="108" t="n">
        <f aca="false">IF(SQRT($B$5)*$I1143+SQRT(1-$B$5)*M1143&lt;$C$11,1,0)</f>
        <v>0</v>
      </c>
      <c r="R1143" s="110" t="n">
        <f aca="false">N1143*$D$8+O1143*$D$9+P1143*$D$10+Q1143*$D$11</f>
        <v>0</v>
      </c>
      <c r="S1143" s="108" t="n">
        <f aca="false">SUM(N1143:Q1143)</f>
        <v>0</v>
      </c>
    </row>
    <row r="1144" customFormat="false" ht="15" hidden="false" customHeight="false" outlineLevel="0" collapsed="false">
      <c r="H1144" s="108" t="n">
        <v>1136</v>
      </c>
      <c r="I1144" s="109" t="n">
        <v>0.1932</v>
      </c>
      <c r="J1144" s="109" t="n">
        <v>1.1095</v>
      </c>
      <c r="K1144" s="109" t="n">
        <v>0.3632</v>
      </c>
      <c r="L1144" s="109" t="n">
        <v>-0.2648</v>
      </c>
      <c r="M1144" s="109" t="n">
        <v>-1.5927</v>
      </c>
      <c r="N1144" s="108" t="n">
        <f aca="false">IF(SQRT($B$5)*$I1144+SQRT(1-$B$5)*J1144&lt;$C$8,1,0)</f>
        <v>0</v>
      </c>
      <c r="O1144" s="108" t="n">
        <f aca="false">IF(SQRT($B$5)*$I1144+SQRT(1-$B$5)*K1144&lt;$C$9,1,0)</f>
        <v>0</v>
      </c>
      <c r="P1144" s="108" t="n">
        <f aca="false">IF(SQRT($B$5)*$I1144+SQRT(1-$B$5)*L1144&lt;$C$10,1,0)</f>
        <v>0</v>
      </c>
      <c r="Q1144" s="108" t="n">
        <f aca="false">IF(SQRT($B$5)*$I1144+SQRT(1-$B$5)*M1144&lt;$C$11,1,0)</f>
        <v>0</v>
      </c>
      <c r="R1144" s="110" t="n">
        <f aca="false">N1144*$D$8+O1144*$D$9+P1144*$D$10+Q1144*$D$11</f>
        <v>0</v>
      </c>
      <c r="S1144" s="108" t="n">
        <f aca="false">SUM(N1144:Q1144)</f>
        <v>0</v>
      </c>
    </row>
    <row r="1145" customFormat="false" ht="15" hidden="false" customHeight="false" outlineLevel="0" collapsed="false">
      <c r="H1145" s="108" t="n">
        <v>1137</v>
      </c>
      <c r="I1145" s="109" t="n">
        <v>0.9636</v>
      </c>
      <c r="J1145" s="109" t="n">
        <v>-2.017</v>
      </c>
      <c r="K1145" s="109" t="n">
        <v>0.0801</v>
      </c>
      <c r="L1145" s="109" t="n">
        <v>-0.6148</v>
      </c>
      <c r="M1145" s="109" t="n">
        <v>-0.3345</v>
      </c>
      <c r="N1145" s="108" t="n">
        <f aca="false">IF(SQRT($B$5)*$I1145+SQRT(1-$B$5)*J1145&lt;$C$8,1,0)</f>
        <v>0</v>
      </c>
      <c r="O1145" s="108" t="n">
        <f aca="false">IF(SQRT($B$5)*$I1145+SQRT(1-$B$5)*K1145&lt;$C$9,1,0)</f>
        <v>0</v>
      </c>
      <c r="P1145" s="108" t="n">
        <f aca="false">IF(SQRT($B$5)*$I1145+SQRT(1-$B$5)*L1145&lt;$C$10,1,0)</f>
        <v>0</v>
      </c>
      <c r="Q1145" s="108" t="n">
        <f aca="false">IF(SQRT($B$5)*$I1145+SQRT(1-$B$5)*M1145&lt;$C$11,1,0)</f>
        <v>0</v>
      </c>
      <c r="R1145" s="110" t="n">
        <f aca="false">N1145*$D$8+O1145*$D$9+P1145*$D$10+Q1145*$D$11</f>
        <v>0</v>
      </c>
      <c r="S1145" s="108" t="n">
        <f aca="false">SUM(N1145:Q1145)</f>
        <v>0</v>
      </c>
    </row>
    <row r="1146" customFormat="false" ht="15" hidden="false" customHeight="false" outlineLevel="0" collapsed="false">
      <c r="H1146" s="108" t="n">
        <v>1138</v>
      </c>
      <c r="I1146" s="109" t="n">
        <v>0.5993</v>
      </c>
      <c r="J1146" s="109" t="n">
        <v>0.2869</v>
      </c>
      <c r="K1146" s="109" t="n">
        <v>-0.6441</v>
      </c>
      <c r="L1146" s="109" t="n">
        <v>-1.0226</v>
      </c>
      <c r="M1146" s="109" t="n">
        <v>0.4</v>
      </c>
      <c r="N1146" s="108" t="n">
        <f aca="false">IF(SQRT($B$5)*$I1146+SQRT(1-$B$5)*J1146&lt;$C$8,1,0)</f>
        <v>0</v>
      </c>
      <c r="O1146" s="108" t="n">
        <f aca="false">IF(SQRT($B$5)*$I1146+SQRT(1-$B$5)*K1146&lt;$C$9,1,0)</f>
        <v>0</v>
      </c>
      <c r="P1146" s="108" t="n">
        <f aca="false">IF(SQRT($B$5)*$I1146+SQRT(1-$B$5)*L1146&lt;$C$10,1,0)</f>
        <v>0</v>
      </c>
      <c r="Q1146" s="108" t="n">
        <f aca="false">IF(SQRT($B$5)*$I1146+SQRT(1-$B$5)*M1146&lt;$C$11,1,0)</f>
        <v>0</v>
      </c>
      <c r="R1146" s="110" t="n">
        <f aca="false">N1146*$D$8+O1146*$D$9+P1146*$D$10+Q1146*$D$11</f>
        <v>0</v>
      </c>
      <c r="S1146" s="108" t="n">
        <f aca="false">SUM(N1146:Q1146)</f>
        <v>0</v>
      </c>
    </row>
    <row r="1147" customFormat="false" ht="15" hidden="false" customHeight="false" outlineLevel="0" collapsed="false">
      <c r="H1147" s="108" t="n">
        <v>1139</v>
      </c>
      <c r="I1147" s="109" t="n">
        <v>0.0096</v>
      </c>
      <c r="J1147" s="109" t="n">
        <v>0.8397</v>
      </c>
      <c r="K1147" s="109" t="n">
        <v>0.0223</v>
      </c>
      <c r="L1147" s="109" t="n">
        <v>-0.4795</v>
      </c>
      <c r="M1147" s="109" t="n">
        <v>0.5391</v>
      </c>
      <c r="N1147" s="108" t="n">
        <f aca="false">IF(SQRT($B$5)*$I1147+SQRT(1-$B$5)*J1147&lt;$C$8,1,0)</f>
        <v>0</v>
      </c>
      <c r="O1147" s="108" t="n">
        <f aca="false">IF(SQRT($B$5)*$I1147+SQRT(1-$B$5)*K1147&lt;$C$9,1,0)</f>
        <v>0</v>
      </c>
      <c r="P1147" s="108" t="n">
        <f aca="false">IF(SQRT($B$5)*$I1147+SQRT(1-$B$5)*L1147&lt;$C$10,1,0)</f>
        <v>0</v>
      </c>
      <c r="Q1147" s="108" t="n">
        <f aca="false">IF(SQRT($B$5)*$I1147+SQRT(1-$B$5)*M1147&lt;$C$11,1,0)</f>
        <v>0</v>
      </c>
      <c r="R1147" s="110" t="n">
        <f aca="false">N1147*$D$8+O1147*$D$9+P1147*$D$10+Q1147*$D$11</f>
        <v>0</v>
      </c>
      <c r="S1147" s="108" t="n">
        <f aca="false">SUM(N1147:Q1147)</f>
        <v>0</v>
      </c>
    </row>
    <row r="1148" customFormat="false" ht="15" hidden="false" customHeight="false" outlineLevel="0" collapsed="false">
      <c r="H1148" s="108" t="n">
        <v>1140</v>
      </c>
      <c r="I1148" s="109" t="n">
        <v>-0.4762</v>
      </c>
      <c r="J1148" s="109" t="n">
        <v>0.3919</v>
      </c>
      <c r="K1148" s="109" t="n">
        <v>0.2501</v>
      </c>
      <c r="L1148" s="109" t="n">
        <v>-0.9656</v>
      </c>
      <c r="M1148" s="109" t="n">
        <v>-2.0978</v>
      </c>
      <c r="N1148" s="108" t="n">
        <f aca="false">IF(SQRT($B$5)*$I1148+SQRT(1-$B$5)*J1148&lt;$C$8,1,0)</f>
        <v>0</v>
      </c>
      <c r="O1148" s="108" t="n">
        <f aca="false">IF(SQRT($B$5)*$I1148+SQRT(1-$B$5)*K1148&lt;$C$9,1,0)</f>
        <v>0</v>
      </c>
      <c r="P1148" s="108" t="n">
        <f aca="false">IF(SQRT($B$5)*$I1148+SQRT(1-$B$5)*L1148&lt;$C$10,1,0)</f>
        <v>0</v>
      </c>
      <c r="Q1148" s="108" t="n">
        <f aca="false">IF(SQRT($B$5)*$I1148+SQRT(1-$B$5)*M1148&lt;$C$11,1,0)</f>
        <v>1</v>
      </c>
      <c r="R1148" s="110" t="n">
        <f aca="false">N1148*$D$8+O1148*$D$9+P1148*$D$10+Q1148*$D$11</f>
        <v>17.5</v>
      </c>
      <c r="S1148" s="108" t="n">
        <f aca="false">SUM(N1148:Q1148)</f>
        <v>1</v>
      </c>
    </row>
    <row r="1149" customFormat="false" ht="15" hidden="false" customHeight="false" outlineLevel="0" collapsed="false">
      <c r="H1149" s="108" t="n">
        <v>1141</v>
      </c>
      <c r="I1149" s="109" t="n">
        <v>0.1272</v>
      </c>
      <c r="J1149" s="109" t="n">
        <v>0.1611</v>
      </c>
      <c r="K1149" s="109" t="n">
        <v>-0.3582</v>
      </c>
      <c r="L1149" s="109" t="n">
        <v>0.9941</v>
      </c>
      <c r="M1149" s="109" t="n">
        <v>1.1206</v>
      </c>
      <c r="N1149" s="108" t="n">
        <f aca="false">IF(SQRT($B$5)*$I1149+SQRT(1-$B$5)*J1149&lt;$C$8,1,0)</f>
        <v>0</v>
      </c>
      <c r="O1149" s="108" t="n">
        <f aca="false">IF(SQRT($B$5)*$I1149+SQRT(1-$B$5)*K1149&lt;$C$9,1,0)</f>
        <v>0</v>
      </c>
      <c r="P1149" s="108" t="n">
        <f aca="false">IF(SQRT($B$5)*$I1149+SQRT(1-$B$5)*L1149&lt;$C$10,1,0)</f>
        <v>0</v>
      </c>
      <c r="Q1149" s="108" t="n">
        <f aca="false">IF(SQRT($B$5)*$I1149+SQRT(1-$B$5)*M1149&lt;$C$11,1,0)</f>
        <v>0</v>
      </c>
      <c r="R1149" s="110" t="n">
        <f aca="false">N1149*$D$8+O1149*$D$9+P1149*$D$10+Q1149*$D$11</f>
        <v>0</v>
      </c>
      <c r="S1149" s="108" t="n">
        <f aca="false">SUM(N1149:Q1149)</f>
        <v>0</v>
      </c>
    </row>
    <row r="1150" customFormat="false" ht="15" hidden="false" customHeight="false" outlineLevel="0" collapsed="false">
      <c r="H1150" s="108" t="n">
        <v>1142</v>
      </c>
      <c r="I1150" s="109" t="n">
        <v>0.8375</v>
      </c>
      <c r="J1150" s="109" t="n">
        <v>-0.2374</v>
      </c>
      <c r="K1150" s="109" t="n">
        <v>0.2288</v>
      </c>
      <c r="L1150" s="109" t="n">
        <v>-1.008</v>
      </c>
      <c r="M1150" s="109" t="n">
        <v>0.5248</v>
      </c>
      <c r="N1150" s="108" t="n">
        <f aca="false">IF(SQRT($B$5)*$I1150+SQRT(1-$B$5)*J1150&lt;$C$8,1,0)</f>
        <v>0</v>
      </c>
      <c r="O1150" s="108" t="n">
        <f aca="false">IF(SQRT($B$5)*$I1150+SQRT(1-$B$5)*K1150&lt;$C$9,1,0)</f>
        <v>0</v>
      </c>
      <c r="P1150" s="108" t="n">
        <f aca="false">IF(SQRT($B$5)*$I1150+SQRT(1-$B$5)*L1150&lt;$C$10,1,0)</f>
        <v>0</v>
      </c>
      <c r="Q1150" s="108" t="n">
        <f aca="false">IF(SQRT($B$5)*$I1150+SQRT(1-$B$5)*M1150&lt;$C$11,1,0)</f>
        <v>0</v>
      </c>
      <c r="R1150" s="110" t="n">
        <f aca="false">N1150*$D$8+O1150*$D$9+P1150*$D$10+Q1150*$D$11</f>
        <v>0</v>
      </c>
      <c r="S1150" s="108" t="n">
        <f aca="false">SUM(N1150:Q1150)</f>
        <v>0</v>
      </c>
    </row>
    <row r="1151" customFormat="false" ht="15" hidden="false" customHeight="false" outlineLevel="0" collapsed="false">
      <c r="H1151" s="108" t="n">
        <v>1143</v>
      </c>
      <c r="I1151" s="109" t="n">
        <v>-0.4474</v>
      </c>
      <c r="J1151" s="109" t="n">
        <v>-0.0819</v>
      </c>
      <c r="K1151" s="109" t="n">
        <v>-0.2857</v>
      </c>
      <c r="L1151" s="109" t="n">
        <v>-0.2553</v>
      </c>
      <c r="M1151" s="109" t="n">
        <v>1.9051</v>
      </c>
      <c r="N1151" s="108" t="n">
        <f aca="false">IF(SQRT($B$5)*$I1151+SQRT(1-$B$5)*J1151&lt;$C$8,1,0)</f>
        <v>0</v>
      </c>
      <c r="O1151" s="108" t="n">
        <f aca="false">IF(SQRT($B$5)*$I1151+SQRT(1-$B$5)*K1151&lt;$C$9,1,0)</f>
        <v>0</v>
      </c>
      <c r="P1151" s="108" t="n">
        <f aca="false">IF(SQRT($B$5)*$I1151+SQRT(1-$B$5)*L1151&lt;$C$10,1,0)</f>
        <v>0</v>
      </c>
      <c r="Q1151" s="108" t="n">
        <f aca="false">IF(SQRT($B$5)*$I1151+SQRT(1-$B$5)*M1151&lt;$C$11,1,0)</f>
        <v>0</v>
      </c>
      <c r="R1151" s="110" t="n">
        <f aca="false">N1151*$D$8+O1151*$D$9+P1151*$D$10+Q1151*$D$11</f>
        <v>0</v>
      </c>
      <c r="S1151" s="108" t="n">
        <f aca="false">SUM(N1151:Q1151)</f>
        <v>0</v>
      </c>
    </row>
    <row r="1152" customFormat="false" ht="15" hidden="false" customHeight="false" outlineLevel="0" collapsed="false">
      <c r="H1152" s="108" t="n">
        <v>1144</v>
      </c>
      <c r="I1152" s="109" t="n">
        <v>1.6645</v>
      </c>
      <c r="J1152" s="109" t="n">
        <v>-0.7072</v>
      </c>
      <c r="K1152" s="109" t="n">
        <v>0.8231</v>
      </c>
      <c r="L1152" s="109" t="n">
        <v>-0.5448</v>
      </c>
      <c r="M1152" s="109" t="n">
        <v>0.8011</v>
      </c>
      <c r="N1152" s="108" t="n">
        <f aca="false">IF(SQRT($B$5)*$I1152+SQRT(1-$B$5)*J1152&lt;$C$8,1,0)</f>
        <v>0</v>
      </c>
      <c r="O1152" s="108" t="n">
        <f aca="false">IF(SQRT($B$5)*$I1152+SQRT(1-$B$5)*K1152&lt;$C$9,1,0)</f>
        <v>0</v>
      </c>
      <c r="P1152" s="108" t="n">
        <f aca="false">IF(SQRT($B$5)*$I1152+SQRT(1-$B$5)*L1152&lt;$C$10,1,0)</f>
        <v>0</v>
      </c>
      <c r="Q1152" s="108" t="n">
        <f aca="false">IF(SQRT($B$5)*$I1152+SQRT(1-$B$5)*M1152&lt;$C$11,1,0)</f>
        <v>0</v>
      </c>
      <c r="R1152" s="110" t="n">
        <f aca="false">N1152*$D$8+O1152*$D$9+P1152*$D$10+Q1152*$D$11</f>
        <v>0</v>
      </c>
      <c r="S1152" s="108" t="n">
        <f aca="false">SUM(N1152:Q1152)</f>
        <v>0</v>
      </c>
    </row>
    <row r="1153" customFormat="false" ht="15" hidden="false" customHeight="false" outlineLevel="0" collapsed="false">
      <c r="H1153" s="108" t="n">
        <v>1145</v>
      </c>
      <c r="I1153" s="109" t="n">
        <v>-0.2227</v>
      </c>
      <c r="J1153" s="109" t="n">
        <v>-0.5215</v>
      </c>
      <c r="K1153" s="109" t="n">
        <v>0.2154</v>
      </c>
      <c r="L1153" s="109" t="n">
        <v>0.3205</v>
      </c>
      <c r="M1153" s="109" t="n">
        <v>-0.7622</v>
      </c>
      <c r="N1153" s="108" t="n">
        <f aca="false">IF(SQRT($B$5)*$I1153+SQRT(1-$B$5)*J1153&lt;$C$8,1,0)</f>
        <v>0</v>
      </c>
      <c r="O1153" s="108" t="n">
        <f aca="false">IF(SQRT($B$5)*$I1153+SQRT(1-$B$5)*K1153&lt;$C$9,1,0)</f>
        <v>0</v>
      </c>
      <c r="P1153" s="108" t="n">
        <f aca="false">IF(SQRT($B$5)*$I1153+SQRT(1-$B$5)*L1153&lt;$C$10,1,0)</f>
        <v>0</v>
      </c>
      <c r="Q1153" s="108" t="n">
        <f aca="false">IF(SQRT($B$5)*$I1153+SQRT(1-$B$5)*M1153&lt;$C$11,1,0)</f>
        <v>0</v>
      </c>
      <c r="R1153" s="110" t="n">
        <f aca="false">N1153*$D$8+O1153*$D$9+P1153*$D$10+Q1153*$D$11</f>
        <v>0</v>
      </c>
      <c r="S1153" s="108" t="n">
        <f aca="false">SUM(N1153:Q1153)</f>
        <v>0</v>
      </c>
    </row>
    <row r="1154" customFormat="false" ht="15" hidden="false" customHeight="false" outlineLevel="0" collapsed="false">
      <c r="H1154" s="108" t="n">
        <v>1146</v>
      </c>
      <c r="I1154" s="109" t="n">
        <v>-0.3855</v>
      </c>
      <c r="J1154" s="109" t="n">
        <v>-1.1196</v>
      </c>
      <c r="K1154" s="109" t="n">
        <v>-2.4167</v>
      </c>
      <c r="L1154" s="109" t="n">
        <v>0.9942</v>
      </c>
      <c r="M1154" s="109" t="n">
        <v>-0.8116</v>
      </c>
      <c r="N1154" s="108" t="n">
        <f aca="false">IF(SQRT($B$5)*$I1154+SQRT(1-$B$5)*J1154&lt;$C$8,1,0)</f>
        <v>0</v>
      </c>
      <c r="O1154" s="108" t="n">
        <f aca="false">IF(SQRT($B$5)*$I1154+SQRT(1-$B$5)*K1154&lt;$C$9,1,0)</f>
        <v>0</v>
      </c>
      <c r="P1154" s="108" t="n">
        <f aca="false">IF(SQRT($B$5)*$I1154+SQRT(1-$B$5)*L1154&lt;$C$10,1,0)</f>
        <v>0</v>
      </c>
      <c r="Q1154" s="108" t="n">
        <f aca="false">IF(SQRT($B$5)*$I1154+SQRT(1-$B$5)*M1154&lt;$C$11,1,0)</f>
        <v>0</v>
      </c>
      <c r="R1154" s="110" t="n">
        <f aca="false">N1154*$D$8+O1154*$D$9+P1154*$D$10+Q1154*$D$11</f>
        <v>0</v>
      </c>
      <c r="S1154" s="108" t="n">
        <f aca="false">SUM(N1154:Q1154)</f>
        <v>0</v>
      </c>
    </row>
    <row r="1155" customFormat="false" ht="15" hidden="false" customHeight="false" outlineLevel="0" collapsed="false">
      <c r="H1155" s="108" t="n">
        <v>1147</v>
      </c>
      <c r="I1155" s="109" t="n">
        <v>0.4733</v>
      </c>
      <c r="J1155" s="109" t="n">
        <v>-1.5158</v>
      </c>
      <c r="K1155" s="109" t="n">
        <v>0.9475</v>
      </c>
      <c r="L1155" s="109" t="n">
        <v>0.4801</v>
      </c>
      <c r="M1155" s="109" t="n">
        <v>0.2588</v>
      </c>
      <c r="N1155" s="108" t="n">
        <f aca="false">IF(SQRT($B$5)*$I1155+SQRT(1-$B$5)*J1155&lt;$C$8,1,0)</f>
        <v>0</v>
      </c>
      <c r="O1155" s="108" t="n">
        <f aca="false">IF(SQRT($B$5)*$I1155+SQRT(1-$B$5)*K1155&lt;$C$9,1,0)</f>
        <v>0</v>
      </c>
      <c r="P1155" s="108" t="n">
        <f aca="false">IF(SQRT($B$5)*$I1155+SQRT(1-$B$5)*L1155&lt;$C$10,1,0)</f>
        <v>0</v>
      </c>
      <c r="Q1155" s="108" t="n">
        <f aca="false">IF(SQRT($B$5)*$I1155+SQRT(1-$B$5)*M1155&lt;$C$11,1,0)</f>
        <v>0</v>
      </c>
      <c r="R1155" s="110" t="n">
        <f aca="false">N1155*$D$8+O1155*$D$9+P1155*$D$10+Q1155*$D$11</f>
        <v>0</v>
      </c>
      <c r="S1155" s="108" t="n">
        <f aca="false">SUM(N1155:Q1155)</f>
        <v>0</v>
      </c>
    </row>
    <row r="1156" customFormat="false" ht="15" hidden="false" customHeight="false" outlineLevel="0" collapsed="false">
      <c r="H1156" s="108" t="n">
        <v>1148</v>
      </c>
      <c r="I1156" s="109" t="n">
        <v>2.3815</v>
      </c>
      <c r="J1156" s="109" t="n">
        <v>0.1634</v>
      </c>
      <c r="K1156" s="109" t="n">
        <v>1.9198</v>
      </c>
      <c r="L1156" s="109" t="n">
        <v>-1.5352</v>
      </c>
      <c r="M1156" s="109" t="n">
        <v>0.1321</v>
      </c>
      <c r="N1156" s="108" t="n">
        <f aca="false">IF(SQRT($B$5)*$I1156+SQRT(1-$B$5)*J1156&lt;$C$8,1,0)</f>
        <v>0</v>
      </c>
      <c r="O1156" s="108" t="n">
        <f aca="false">IF(SQRT($B$5)*$I1156+SQRT(1-$B$5)*K1156&lt;$C$9,1,0)</f>
        <v>0</v>
      </c>
      <c r="P1156" s="108" t="n">
        <f aca="false">IF(SQRT($B$5)*$I1156+SQRT(1-$B$5)*L1156&lt;$C$10,1,0)</f>
        <v>0</v>
      </c>
      <c r="Q1156" s="108" t="n">
        <f aca="false">IF(SQRT($B$5)*$I1156+SQRT(1-$B$5)*M1156&lt;$C$11,1,0)</f>
        <v>0</v>
      </c>
      <c r="R1156" s="110" t="n">
        <f aca="false">N1156*$D$8+O1156*$D$9+P1156*$D$10+Q1156*$D$11</f>
        <v>0</v>
      </c>
      <c r="S1156" s="108" t="n">
        <f aca="false">SUM(N1156:Q1156)</f>
        <v>0</v>
      </c>
    </row>
    <row r="1157" customFormat="false" ht="15" hidden="false" customHeight="false" outlineLevel="0" collapsed="false">
      <c r="H1157" s="108" t="n">
        <v>1149</v>
      </c>
      <c r="I1157" s="109" t="n">
        <v>-0.3736</v>
      </c>
      <c r="J1157" s="109" t="n">
        <v>-1.627</v>
      </c>
      <c r="K1157" s="109" t="n">
        <v>-1.7185</v>
      </c>
      <c r="L1157" s="109" t="n">
        <v>-0.5817</v>
      </c>
      <c r="M1157" s="109" t="n">
        <v>0.3039</v>
      </c>
      <c r="N1157" s="108" t="n">
        <f aca="false">IF(SQRT($B$5)*$I1157+SQRT(1-$B$5)*J1157&lt;$C$8,1,0)</f>
        <v>0</v>
      </c>
      <c r="O1157" s="108" t="n">
        <f aca="false">IF(SQRT($B$5)*$I1157+SQRT(1-$B$5)*K1157&lt;$C$9,1,0)</f>
        <v>0</v>
      </c>
      <c r="P1157" s="108" t="n">
        <f aca="false">IF(SQRT($B$5)*$I1157+SQRT(1-$B$5)*L1157&lt;$C$10,1,0)</f>
        <v>0</v>
      </c>
      <c r="Q1157" s="108" t="n">
        <f aca="false">IF(SQRT($B$5)*$I1157+SQRT(1-$B$5)*M1157&lt;$C$11,1,0)</f>
        <v>0</v>
      </c>
      <c r="R1157" s="110" t="n">
        <f aca="false">N1157*$D$8+O1157*$D$9+P1157*$D$10+Q1157*$D$11</f>
        <v>0</v>
      </c>
      <c r="S1157" s="108" t="n">
        <f aca="false">SUM(N1157:Q1157)</f>
        <v>0</v>
      </c>
    </row>
    <row r="1158" customFormat="false" ht="15" hidden="false" customHeight="false" outlineLevel="0" collapsed="false">
      <c r="H1158" s="108" t="n">
        <v>1150</v>
      </c>
      <c r="I1158" s="109" t="n">
        <v>-1.222</v>
      </c>
      <c r="J1158" s="109" t="n">
        <v>-0.5311</v>
      </c>
      <c r="K1158" s="109" t="n">
        <v>0.0036</v>
      </c>
      <c r="L1158" s="109" t="n">
        <v>0.1968</v>
      </c>
      <c r="M1158" s="109" t="n">
        <v>-1.4179</v>
      </c>
      <c r="N1158" s="108" t="n">
        <f aca="false">IF(SQRT($B$5)*$I1158+SQRT(1-$B$5)*J1158&lt;$C$8,1,0)</f>
        <v>0</v>
      </c>
      <c r="O1158" s="108" t="n">
        <f aca="false">IF(SQRT($B$5)*$I1158+SQRT(1-$B$5)*K1158&lt;$C$9,1,0)</f>
        <v>0</v>
      </c>
      <c r="P1158" s="108" t="n">
        <f aca="false">IF(SQRT($B$5)*$I1158+SQRT(1-$B$5)*L1158&lt;$C$10,1,0)</f>
        <v>0</v>
      </c>
      <c r="Q1158" s="108" t="n">
        <f aca="false">IF(SQRT($B$5)*$I1158+SQRT(1-$B$5)*M1158&lt;$C$11,1,0)</f>
        <v>0</v>
      </c>
      <c r="R1158" s="110" t="n">
        <f aca="false">N1158*$D$8+O1158*$D$9+P1158*$D$10+Q1158*$D$11</f>
        <v>0</v>
      </c>
      <c r="S1158" s="108" t="n">
        <f aca="false">SUM(N1158:Q1158)</f>
        <v>0</v>
      </c>
    </row>
    <row r="1159" customFormat="false" ht="15" hidden="false" customHeight="false" outlineLevel="0" collapsed="false">
      <c r="H1159" s="108" t="n">
        <v>1151</v>
      </c>
      <c r="I1159" s="109" t="n">
        <v>-0.2633</v>
      </c>
      <c r="J1159" s="109" t="n">
        <v>-1.567</v>
      </c>
      <c r="K1159" s="109" t="n">
        <v>-0.3529</v>
      </c>
      <c r="L1159" s="109" t="n">
        <v>-0.0966</v>
      </c>
      <c r="M1159" s="109" t="n">
        <v>1.3169</v>
      </c>
      <c r="N1159" s="108" t="n">
        <f aca="false">IF(SQRT($B$5)*$I1159+SQRT(1-$B$5)*J1159&lt;$C$8,1,0)</f>
        <v>0</v>
      </c>
      <c r="O1159" s="108" t="n">
        <f aca="false">IF(SQRT($B$5)*$I1159+SQRT(1-$B$5)*K1159&lt;$C$9,1,0)</f>
        <v>0</v>
      </c>
      <c r="P1159" s="108" t="n">
        <f aca="false">IF(SQRT($B$5)*$I1159+SQRT(1-$B$5)*L1159&lt;$C$10,1,0)</f>
        <v>0</v>
      </c>
      <c r="Q1159" s="108" t="n">
        <f aca="false">IF(SQRT($B$5)*$I1159+SQRT(1-$B$5)*M1159&lt;$C$11,1,0)</f>
        <v>0</v>
      </c>
      <c r="R1159" s="110" t="n">
        <f aca="false">N1159*$D$8+O1159*$D$9+P1159*$D$10+Q1159*$D$11</f>
        <v>0</v>
      </c>
      <c r="S1159" s="108" t="n">
        <f aca="false">SUM(N1159:Q1159)</f>
        <v>0</v>
      </c>
    </row>
    <row r="1160" customFormat="false" ht="15" hidden="false" customHeight="false" outlineLevel="0" collapsed="false">
      <c r="H1160" s="108" t="n">
        <v>1152</v>
      </c>
      <c r="I1160" s="109" t="n">
        <v>0.5649</v>
      </c>
      <c r="J1160" s="109" t="n">
        <v>-1.4046</v>
      </c>
      <c r="K1160" s="109" t="n">
        <v>0.6272</v>
      </c>
      <c r="L1160" s="109" t="n">
        <v>-0.5071</v>
      </c>
      <c r="M1160" s="109" t="n">
        <v>1.8112</v>
      </c>
      <c r="N1160" s="108" t="n">
        <f aca="false">IF(SQRT($B$5)*$I1160+SQRT(1-$B$5)*J1160&lt;$C$8,1,0)</f>
        <v>0</v>
      </c>
      <c r="O1160" s="108" t="n">
        <f aca="false">IF(SQRT($B$5)*$I1160+SQRT(1-$B$5)*K1160&lt;$C$9,1,0)</f>
        <v>0</v>
      </c>
      <c r="P1160" s="108" t="n">
        <f aca="false">IF(SQRT($B$5)*$I1160+SQRT(1-$B$5)*L1160&lt;$C$10,1,0)</f>
        <v>0</v>
      </c>
      <c r="Q1160" s="108" t="n">
        <f aca="false">IF(SQRT($B$5)*$I1160+SQRT(1-$B$5)*M1160&lt;$C$11,1,0)</f>
        <v>0</v>
      </c>
      <c r="R1160" s="110" t="n">
        <f aca="false">N1160*$D$8+O1160*$D$9+P1160*$D$10+Q1160*$D$11</f>
        <v>0</v>
      </c>
      <c r="S1160" s="108" t="n">
        <f aca="false">SUM(N1160:Q1160)</f>
        <v>0</v>
      </c>
    </row>
    <row r="1161" customFormat="false" ht="15" hidden="false" customHeight="false" outlineLevel="0" collapsed="false">
      <c r="H1161" s="108" t="n">
        <v>1153</v>
      </c>
      <c r="I1161" s="109" t="n">
        <v>-0.4314</v>
      </c>
      <c r="J1161" s="109" t="n">
        <v>1.3223</v>
      </c>
      <c r="K1161" s="109" t="n">
        <v>1.5213</v>
      </c>
      <c r="L1161" s="109" t="n">
        <v>-0.9607</v>
      </c>
      <c r="M1161" s="109" t="n">
        <v>-1.0474</v>
      </c>
      <c r="N1161" s="108" t="n">
        <f aca="false">IF(SQRT($B$5)*$I1161+SQRT(1-$B$5)*J1161&lt;$C$8,1,0)</f>
        <v>0</v>
      </c>
      <c r="O1161" s="108" t="n">
        <f aca="false">IF(SQRT($B$5)*$I1161+SQRT(1-$B$5)*K1161&lt;$C$9,1,0)</f>
        <v>0</v>
      </c>
      <c r="P1161" s="108" t="n">
        <f aca="false">IF(SQRT($B$5)*$I1161+SQRT(1-$B$5)*L1161&lt;$C$10,1,0)</f>
        <v>0</v>
      </c>
      <c r="Q1161" s="108" t="n">
        <f aca="false">IF(SQRT($B$5)*$I1161+SQRT(1-$B$5)*M1161&lt;$C$11,1,0)</f>
        <v>0</v>
      </c>
      <c r="R1161" s="110" t="n">
        <f aca="false">N1161*$D$8+O1161*$D$9+P1161*$D$10+Q1161*$D$11</f>
        <v>0</v>
      </c>
      <c r="S1161" s="108" t="n">
        <f aca="false">SUM(N1161:Q1161)</f>
        <v>0</v>
      </c>
    </row>
    <row r="1162" customFormat="false" ht="15" hidden="false" customHeight="false" outlineLevel="0" collapsed="false">
      <c r="H1162" s="108" t="n">
        <v>1154</v>
      </c>
      <c r="I1162" s="109" t="n">
        <v>2.8959</v>
      </c>
      <c r="J1162" s="109" t="n">
        <v>0.3634</v>
      </c>
      <c r="K1162" s="109" t="n">
        <v>0.1259</v>
      </c>
      <c r="L1162" s="109" t="n">
        <v>-1.5652</v>
      </c>
      <c r="M1162" s="109" t="n">
        <v>-0.2846</v>
      </c>
      <c r="N1162" s="108" t="n">
        <f aca="false">IF(SQRT($B$5)*$I1162+SQRT(1-$B$5)*J1162&lt;$C$8,1,0)</f>
        <v>0</v>
      </c>
      <c r="O1162" s="108" t="n">
        <f aca="false">IF(SQRT($B$5)*$I1162+SQRT(1-$B$5)*K1162&lt;$C$9,1,0)</f>
        <v>0</v>
      </c>
      <c r="P1162" s="108" t="n">
        <f aca="false">IF(SQRT($B$5)*$I1162+SQRT(1-$B$5)*L1162&lt;$C$10,1,0)</f>
        <v>0</v>
      </c>
      <c r="Q1162" s="108" t="n">
        <f aca="false">IF(SQRT($B$5)*$I1162+SQRT(1-$B$5)*M1162&lt;$C$11,1,0)</f>
        <v>0</v>
      </c>
      <c r="R1162" s="110" t="n">
        <f aca="false">N1162*$D$8+O1162*$D$9+P1162*$D$10+Q1162*$D$11</f>
        <v>0</v>
      </c>
      <c r="S1162" s="108" t="n">
        <f aca="false">SUM(N1162:Q1162)</f>
        <v>0</v>
      </c>
    </row>
    <row r="1163" customFormat="false" ht="15" hidden="false" customHeight="false" outlineLevel="0" collapsed="false">
      <c r="H1163" s="108" t="n">
        <v>1155</v>
      </c>
      <c r="I1163" s="109" t="n">
        <v>0.9678</v>
      </c>
      <c r="J1163" s="109" t="n">
        <v>-2.67</v>
      </c>
      <c r="K1163" s="109" t="n">
        <v>-1.8346</v>
      </c>
      <c r="L1163" s="109" t="n">
        <v>0.9381</v>
      </c>
      <c r="M1163" s="109" t="n">
        <v>-0.8016</v>
      </c>
      <c r="N1163" s="108" t="n">
        <f aca="false">IF(SQRT($B$5)*$I1163+SQRT(1-$B$5)*J1163&lt;$C$8,1,0)</f>
        <v>0</v>
      </c>
      <c r="O1163" s="108" t="n">
        <f aca="false">IF(SQRT($B$5)*$I1163+SQRT(1-$B$5)*K1163&lt;$C$9,1,0)</f>
        <v>0</v>
      </c>
      <c r="P1163" s="108" t="n">
        <f aca="false">IF(SQRT($B$5)*$I1163+SQRT(1-$B$5)*L1163&lt;$C$10,1,0)</f>
        <v>0</v>
      </c>
      <c r="Q1163" s="108" t="n">
        <f aca="false">IF(SQRT($B$5)*$I1163+SQRT(1-$B$5)*M1163&lt;$C$11,1,0)</f>
        <v>0</v>
      </c>
      <c r="R1163" s="110" t="n">
        <f aca="false">N1163*$D$8+O1163*$D$9+P1163*$D$10+Q1163*$D$11</f>
        <v>0</v>
      </c>
      <c r="S1163" s="108" t="n">
        <f aca="false">SUM(N1163:Q1163)</f>
        <v>0</v>
      </c>
    </row>
    <row r="1164" customFormat="false" ht="15" hidden="false" customHeight="false" outlineLevel="0" collapsed="false">
      <c r="H1164" s="108" t="n">
        <v>1156</v>
      </c>
      <c r="I1164" s="109" t="n">
        <v>-0.4573</v>
      </c>
      <c r="J1164" s="109" t="n">
        <v>1.0826</v>
      </c>
      <c r="K1164" s="109" t="n">
        <v>-1.5007</v>
      </c>
      <c r="L1164" s="109" t="n">
        <v>-1.5731</v>
      </c>
      <c r="M1164" s="109" t="n">
        <v>1.0521</v>
      </c>
      <c r="N1164" s="108" t="n">
        <f aca="false">IF(SQRT($B$5)*$I1164+SQRT(1-$B$5)*J1164&lt;$C$8,1,0)</f>
        <v>0</v>
      </c>
      <c r="O1164" s="108" t="n">
        <f aca="false">IF(SQRT($B$5)*$I1164+SQRT(1-$B$5)*K1164&lt;$C$9,1,0)</f>
        <v>0</v>
      </c>
      <c r="P1164" s="108" t="n">
        <f aca="false">IF(SQRT($B$5)*$I1164+SQRT(1-$B$5)*L1164&lt;$C$10,1,0)</f>
        <v>0</v>
      </c>
      <c r="Q1164" s="108" t="n">
        <f aca="false">IF(SQRT($B$5)*$I1164+SQRT(1-$B$5)*M1164&lt;$C$11,1,0)</f>
        <v>0</v>
      </c>
      <c r="R1164" s="110" t="n">
        <f aca="false">N1164*$D$8+O1164*$D$9+P1164*$D$10+Q1164*$D$11</f>
        <v>0</v>
      </c>
      <c r="S1164" s="108" t="n">
        <f aca="false">SUM(N1164:Q1164)</f>
        <v>0</v>
      </c>
    </row>
    <row r="1165" customFormat="false" ht="15" hidden="false" customHeight="false" outlineLevel="0" collapsed="false">
      <c r="H1165" s="108" t="n">
        <v>1157</v>
      </c>
      <c r="I1165" s="109" t="n">
        <v>-1.128</v>
      </c>
      <c r="J1165" s="109" t="n">
        <v>-0.2291</v>
      </c>
      <c r="K1165" s="109" t="n">
        <v>0.0357</v>
      </c>
      <c r="L1165" s="109" t="n">
        <v>-0.7603</v>
      </c>
      <c r="M1165" s="109" t="n">
        <v>-0.8392</v>
      </c>
      <c r="N1165" s="108" t="n">
        <f aca="false">IF(SQRT($B$5)*$I1165+SQRT(1-$B$5)*J1165&lt;$C$8,1,0)</f>
        <v>0</v>
      </c>
      <c r="O1165" s="108" t="n">
        <f aca="false">IF(SQRT($B$5)*$I1165+SQRT(1-$B$5)*K1165&lt;$C$9,1,0)</f>
        <v>0</v>
      </c>
      <c r="P1165" s="108" t="n">
        <f aca="false">IF(SQRT($B$5)*$I1165+SQRT(1-$B$5)*L1165&lt;$C$10,1,0)</f>
        <v>0</v>
      </c>
      <c r="Q1165" s="108" t="n">
        <f aca="false">IF(SQRT($B$5)*$I1165+SQRT(1-$B$5)*M1165&lt;$C$11,1,0)</f>
        <v>0</v>
      </c>
      <c r="R1165" s="110" t="n">
        <f aca="false">N1165*$D$8+O1165*$D$9+P1165*$D$10+Q1165*$D$11</f>
        <v>0</v>
      </c>
      <c r="S1165" s="108" t="n">
        <f aca="false">SUM(N1165:Q1165)</f>
        <v>0</v>
      </c>
    </row>
    <row r="1166" customFormat="false" ht="15" hidden="false" customHeight="false" outlineLevel="0" collapsed="false">
      <c r="H1166" s="108" t="n">
        <v>1158</v>
      </c>
      <c r="I1166" s="109" t="n">
        <v>-0.5642</v>
      </c>
      <c r="J1166" s="109" t="n">
        <v>-0.8406</v>
      </c>
      <c r="K1166" s="109" t="n">
        <v>0.7857</v>
      </c>
      <c r="L1166" s="109" t="n">
        <v>0.2682</v>
      </c>
      <c r="M1166" s="109" t="n">
        <v>-1.9562</v>
      </c>
      <c r="N1166" s="108" t="n">
        <f aca="false">IF(SQRT($B$5)*$I1166+SQRT(1-$B$5)*J1166&lt;$C$8,1,0)</f>
        <v>0</v>
      </c>
      <c r="O1166" s="108" t="n">
        <f aca="false">IF(SQRT($B$5)*$I1166+SQRT(1-$B$5)*K1166&lt;$C$9,1,0)</f>
        <v>0</v>
      </c>
      <c r="P1166" s="108" t="n">
        <f aca="false">IF(SQRT($B$5)*$I1166+SQRT(1-$B$5)*L1166&lt;$C$10,1,0)</f>
        <v>0</v>
      </c>
      <c r="Q1166" s="108" t="n">
        <f aca="false">IF(SQRT($B$5)*$I1166+SQRT(1-$B$5)*M1166&lt;$C$11,1,0)</f>
        <v>1</v>
      </c>
      <c r="R1166" s="110" t="n">
        <f aca="false">N1166*$D$8+O1166*$D$9+P1166*$D$10+Q1166*$D$11</f>
        <v>17.5</v>
      </c>
      <c r="S1166" s="108" t="n">
        <f aca="false">SUM(N1166:Q1166)</f>
        <v>1</v>
      </c>
    </row>
    <row r="1167" customFormat="false" ht="15" hidden="false" customHeight="false" outlineLevel="0" collapsed="false">
      <c r="H1167" s="108" t="n">
        <v>1159</v>
      </c>
      <c r="I1167" s="109" t="n">
        <v>1.0023</v>
      </c>
      <c r="J1167" s="109" t="n">
        <v>0.8935</v>
      </c>
      <c r="K1167" s="109" t="n">
        <v>-0.6492</v>
      </c>
      <c r="L1167" s="109" t="n">
        <v>0.5524</v>
      </c>
      <c r="M1167" s="109" t="n">
        <v>1.3516</v>
      </c>
      <c r="N1167" s="108" t="n">
        <f aca="false">IF(SQRT($B$5)*$I1167+SQRT(1-$B$5)*J1167&lt;$C$8,1,0)</f>
        <v>0</v>
      </c>
      <c r="O1167" s="108" t="n">
        <f aca="false">IF(SQRT($B$5)*$I1167+SQRT(1-$B$5)*K1167&lt;$C$9,1,0)</f>
        <v>0</v>
      </c>
      <c r="P1167" s="108" t="n">
        <f aca="false">IF(SQRT($B$5)*$I1167+SQRT(1-$B$5)*L1167&lt;$C$10,1,0)</f>
        <v>0</v>
      </c>
      <c r="Q1167" s="108" t="n">
        <f aca="false">IF(SQRT($B$5)*$I1167+SQRT(1-$B$5)*M1167&lt;$C$11,1,0)</f>
        <v>0</v>
      </c>
      <c r="R1167" s="110" t="n">
        <f aca="false">N1167*$D$8+O1167*$D$9+P1167*$D$10+Q1167*$D$11</f>
        <v>0</v>
      </c>
      <c r="S1167" s="108" t="n">
        <f aca="false">SUM(N1167:Q1167)</f>
        <v>0</v>
      </c>
    </row>
    <row r="1168" customFormat="false" ht="15" hidden="false" customHeight="false" outlineLevel="0" collapsed="false">
      <c r="H1168" s="108" t="n">
        <v>1160</v>
      </c>
      <c r="I1168" s="109" t="n">
        <v>1.0213</v>
      </c>
      <c r="J1168" s="109" t="n">
        <v>0.6855</v>
      </c>
      <c r="K1168" s="109" t="n">
        <v>-0.0532</v>
      </c>
      <c r="L1168" s="109" t="n">
        <v>1.1202</v>
      </c>
      <c r="M1168" s="109" t="n">
        <v>0.7387</v>
      </c>
      <c r="N1168" s="108" t="n">
        <f aca="false">IF(SQRT($B$5)*$I1168+SQRT(1-$B$5)*J1168&lt;$C$8,1,0)</f>
        <v>0</v>
      </c>
      <c r="O1168" s="108" t="n">
        <f aca="false">IF(SQRT($B$5)*$I1168+SQRT(1-$B$5)*K1168&lt;$C$9,1,0)</f>
        <v>0</v>
      </c>
      <c r="P1168" s="108" t="n">
        <f aca="false">IF(SQRT($B$5)*$I1168+SQRT(1-$B$5)*L1168&lt;$C$10,1,0)</f>
        <v>0</v>
      </c>
      <c r="Q1168" s="108" t="n">
        <f aca="false">IF(SQRT($B$5)*$I1168+SQRT(1-$B$5)*M1168&lt;$C$11,1,0)</f>
        <v>0</v>
      </c>
      <c r="R1168" s="110" t="n">
        <f aca="false">N1168*$D$8+O1168*$D$9+P1168*$D$10+Q1168*$D$11</f>
        <v>0</v>
      </c>
      <c r="S1168" s="108" t="n">
        <f aca="false">SUM(N1168:Q1168)</f>
        <v>0</v>
      </c>
    </row>
    <row r="1169" customFormat="false" ht="15" hidden="false" customHeight="false" outlineLevel="0" collapsed="false">
      <c r="H1169" s="108" t="n">
        <v>1161</v>
      </c>
      <c r="I1169" s="109" t="n">
        <v>0.2916</v>
      </c>
      <c r="J1169" s="109" t="n">
        <v>0.2124</v>
      </c>
      <c r="K1169" s="109" t="n">
        <v>-1.1127</v>
      </c>
      <c r="L1169" s="109" t="n">
        <v>0.3476</v>
      </c>
      <c r="M1169" s="109" t="n">
        <v>1.8081</v>
      </c>
      <c r="N1169" s="108" t="n">
        <f aca="false">IF(SQRT($B$5)*$I1169+SQRT(1-$B$5)*J1169&lt;$C$8,1,0)</f>
        <v>0</v>
      </c>
      <c r="O1169" s="108" t="n">
        <f aca="false">IF(SQRT($B$5)*$I1169+SQRT(1-$B$5)*K1169&lt;$C$9,1,0)</f>
        <v>0</v>
      </c>
      <c r="P1169" s="108" t="n">
        <f aca="false">IF(SQRT($B$5)*$I1169+SQRT(1-$B$5)*L1169&lt;$C$10,1,0)</f>
        <v>0</v>
      </c>
      <c r="Q1169" s="108" t="n">
        <f aca="false">IF(SQRT($B$5)*$I1169+SQRT(1-$B$5)*M1169&lt;$C$11,1,0)</f>
        <v>0</v>
      </c>
      <c r="R1169" s="110" t="n">
        <f aca="false">N1169*$D$8+O1169*$D$9+P1169*$D$10+Q1169*$D$11</f>
        <v>0</v>
      </c>
      <c r="S1169" s="108" t="n">
        <f aca="false">SUM(N1169:Q1169)</f>
        <v>0</v>
      </c>
    </row>
    <row r="1170" customFormat="false" ht="15" hidden="false" customHeight="false" outlineLevel="0" collapsed="false">
      <c r="H1170" s="108" t="n">
        <v>1162</v>
      </c>
      <c r="I1170" s="109" t="n">
        <v>-2.8146</v>
      </c>
      <c r="J1170" s="109" t="n">
        <v>-0.7252</v>
      </c>
      <c r="K1170" s="109" t="n">
        <v>0.6143</v>
      </c>
      <c r="L1170" s="109" t="n">
        <v>0.4244</v>
      </c>
      <c r="M1170" s="109" t="n">
        <v>1.3191</v>
      </c>
      <c r="N1170" s="108" t="n">
        <f aca="false">IF(SQRT($B$5)*$I1170+SQRT(1-$B$5)*J1170&lt;$C$8,1,0)</f>
        <v>0</v>
      </c>
      <c r="O1170" s="108" t="n">
        <f aca="false">IF(SQRT($B$5)*$I1170+SQRT(1-$B$5)*K1170&lt;$C$9,1,0)</f>
        <v>0</v>
      </c>
      <c r="P1170" s="108" t="n">
        <f aca="false">IF(SQRT($B$5)*$I1170+SQRT(1-$B$5)*L1170&lt;$C$10,1,0)</f>
        <v>0</v>
      </c>
      <c r="Q1170" s="108" t="n">
        <f aca="false">IF(SQRT($B$5)*$I1170+SQRT(1-$B$5)*M1170&lt;$C$11,1,0)</f>
        <v>0</v>
      </c>
      <c r="R1170" s="110" t="n">
        <f aca="false">N1170*$D$8+O1170*$D$9+P1170*$D$10+Q1170*$D$11</f>
        <v>0</v>
      </c>
      <c r="S1170" s="108" t="n">
        <f aca="false">SUM(N1170:Q1170)</f>
        <v>0</v>
      </c>
    </row>
    <row r="1171" customFormat="false" ht="15" hidden="false" customHeight="false" outlineLevel="0" collapsed="false">
      <c r="H1171" s="108" t="n">
        <v>1163</v>
      </c>
      <c r="I1171" s="109" t="n">
        <v>0.589</v>
      </c>
      <c r="J1171" s="109" t="n">
        <v>1.9662</v>
      </c>
      <c r="K1171" s="109" t="n">
        <v>-0.1237</v>
      </c>
      <c r="L1171" s="109" t="n">
        <v>-1.2301</v>
      </c>
      <c r="M1171" s="109" t="n">
        <v>0.2323</v>
      </c>
      <c r="N1171" s="108" t="n">
        <f aca="false">IF(SQRT($B$5)*$I1171+SQRT(1-$B$5)*J1171&lt;$C$8,1,0)</f>
        <v>0</v>
      </c>
      <c r="O1171" s="108" t="n">
        <f aca="false">IF(SQRT($B$5)*$I1171+SQRT(1-$B$5)*K1171&lt;$C$9,1,0)</f>
        <v>0</v>
      </c>
      <c r="P1171" s="108" t="n">
        <f aca="false">IF(SQRT($B$5)*$I1171+SQRT(1-$B$5)*L1171&lt;$C$10,1,0)</f>
        <v>0</v>
      </c>
      <c r="Q1171" s="108" t="n">
        <f aca="false">IF(SQRT($B$5)*$I1171+SQRT(1-$B$5)*M1171&lt;$C$11,1,0)</f>
        <v>0</v>
      </c>
      <c r="R1171" s="110" t="n">
        <f aca="false">N1171*$D$8+O1171*$D$9+P1171*$D$10+Q1171*$D$11</f>
        <v>0</v>
      </c>
      <c r="S1171" s="108" t="n">
        <f aca="false">SUM(N1171:Q1171)</f>
        <v>0</v>
      </c>
    </row>
    <row r="1172" customFormat="false" ht="15" hidden="false" customHeight="false" outlineLevel="0" collapsed="false">
      <c r="H1172" s="108" t="n">
        <v>1164</v>
      </c>
      <c r="I1172" s="109" t="n">
        <v>-0.2061</v>
      </c>
      <c r="J1172" s="109" t="n">
        <v>-0.2636</v>
      </c>
      <c r="K1172" s="109" t="n">
        <v>-0.6633</v>
      </c>
      <c r="L1172" s="109" t="n">
        <v>0.6253</v>
      </c>
      <c r="M1172" s="109" t="n">
        <v>-0.1112</v>
      </c>
      <c r="N1172" s="108" t="n">
        <f aca="false">IF(SQRT($B$5)*$I1172+SQRT(1-$B$5)*J1172&lt;$C$8,1,0)</f>
        <v>0</v>
      </c>
      <c r="O1172" s="108" t="n">
        <f aca="false">IF(SQRT($B$5)*$I1172+SQRT(1-$B$5)*K1172&lt;$C$9,1,0)</f>
        <v>0</v>
      </c>
      <c r="P1172" s="108" t="n">
        <f aca="false">IF(SQRT($B$5)*$I1172+SQRT(1-$B$5)*L1172&lt;$C$10,1,0)</f>
        <v>0</v>
      </c>
      <c r="Q1172" s="108" t="n">
        <f aca="false">IF(SQRT($B$5)*$I1172+SQRT(1-$B$5)*M1172&lt;$C$11,1,0)</f>
        <v>0</v>
      </c>
      <c r="R1172" s="110" t="n">
        <f aca="false">N1172*$D$8+O1172*$D$9+P1172*$D$10+Q1172*$D$11</f>
        <v>0</v>
      </c>
      <c r="S1172" s="108" t="n">
        <f aca="false">SUM(N1172:Q1172)</f>
        <v>0</v>
      </c>
    </row>
    <row r="1173" customFormat="false" ht="15" hidden="false" customHeight="false" outlineLevel="0" collapsed="false">
      <c r="H1173" s="108" t="n">
        <v>1165</v>
      </c>
      <c r="I1173" s="109" t="n">
        <v>-0.5711</v>
      </c>
      <c r="J1173" s="109" t="n">
        <v>0.6063</v>
      </c>
      <c r="K1173" s="109" t="n">
        <v>-0.4691</v>
      </c>
      <c r="L1173" s="109" t="n">
        <v>-1.2487</v>
      </c>
      <c r="M1173" s="109" t="n">
        <v>0.5868</v>
      </c>
      <c r="N1173" s="108" t="n">
        <f aca="false">IF(SQRT($B$5)*$I1173+SQRT(1-$B$5)*J1173&lt;$C$8,1,0)</f>
        <v>0</v>
      </c>
      <c r="O1173" s="108" t="n">
        <f aca="false">IF(SQRT($B$5)*$I1173+SQRT(1-$B$5)*K1173&lt;$C$9,1,0)</f>
        <v>0</v>
      </c>
      <c r="P1173" s="108" t="n">
        <f aca="false">IF(SQRT($B$5)*$I1173+SQRT(1-$B$5)*L1173&lt;$C$10,1,0)</f>
        <v>0</v>
      </c>
      <c r="Q1173" s="108" t="n">
        <f aca="false">IF(SQRT($B$5)*$I1173+SQRT(1-$B$5)*M1173&lt;$C$11,1,0)</f>
        <v>0</v>
      </c>
      <c r="R1173" s="110" t="n">
        <f aca="false">N1173*$D$8+O1173*$D$9+P1173*$D$10+Q1173*$D$11</f>
        <v>0</v>
      </c>
      <c r="S1173" s="108" t="n">
        <f aca="false">SUM(N1173:Q1173)</f>
        <v>0</v>
      </c>
    </row>
    <row r="1174" customFormat="false" ht="15" hidden="false" customHeight="false" outlineLevel="0" collapsed="false">
      <c r="H1174" s="108" t="n">
        <v>1166</v>
      </c>
      <c r="I1174" s="109" t="n">
        <v>-1.4783</v>
      </c>
      <c r="J1174" s="109" t="n">
        <v>-0.1558</v>
      </c>
      <c r="K1174" s="109" t="n">
        <v>-2.6316</v>
      </c>
      <c r="L1174" s="109" t="n">
        <v>0.1282</v>
      </c>
      <c r="M1174" s="109" t="n">
        <v>0.302</v>
      </c>
      <c r="N1174" s="108" t="n">
        <f aca="false">IF(SQRT($B$5)*$I1174+SQRT(1-$B$5)*J1174&lt;$C$8,1,0)</f>
        <v>0</v>
      </c>
      <c r="O1174" s="108" t="n">
        <f aca="false">IF(SQRT($B$5)*$I1174+SQRT(1-$B$5)*K1174&lt;$C$9,1,0)</f>
        <v>1</v>
      </c>
      <c r="P1174" s="108" t="n">
        <f aca="false">IF(SQRT($B$5)*$I1174+SQRT(1-$B$5)*L1174&lt;$C$10,1,0)</f>
        <v>0</v>
      </c>
      <c r="Q1174" s="108" t="n">
        <f aca="false">IF(SQRT($B$5)*$I1174+SQRT(1-$B$5)*M1174&lt;$C$11,1,0)</f>
        <v>0</v>
      </c>
      <c r="R1174" s="110" t="n">
        <f aca="false">N1174*$D$8+O1174*$D$9+P1174*$D$10+Q1174*$D$11</f>
        <v>40</v>
      </c>
      <c r="S1174" s="108" t="n">
        <f aca="false">SUM(N1174:Q1174)</f>
        <v>1</v>
      </c>
    </row>
    <row r="1175" customFormat="false" ht="15" hidden="false" customHeight="false" outlineLevel="0" collapsed="false">
      <c r="H1175" s="108" t="n">
        <v>1167</v>
      </c>
      <c r="I1175" s="109" t="n">
        <v>1.1134</v>
      </c>
      <c r="J1175" s="109" t="n">
        <v>-0.7975</v>
      </c>
      <c r="K1175" s="109" t="n">
        <v>1.0447</v>
      </c>
      <c r="L1175" s="109" t="n">
        <v>-1.342</v>
      </c>
      <c r="M1175" s="109" t="n">
        <v>0.3848</v>
      </c>
      <c r="N1175" s="108" t="n">
        <f aca="false">IF(SQRT($B$5)*$I1175+SQRT(1-$B$5)*J1175&lt;$C$8,1,0)</f>
        <v>0</v>
      </c>
      <c r="O1175" s="108" t="n">
        <f aca="false">IF(SQRT($B$5)*$I1175+SQRT(1-$B$5)*K1175&lt;$C$9,1,0)</f>
        <v>0</v>
      </c>
      <c r="P1175" s="108" t="n">
        <f aca="false">IF(SQRT($B$5)*$I1175+SQRT(1-$B$5)*L1175&lt;$C$10,1,0)</f>
        <v>0</v>
      </c>
      <c r="Q1175" s="108" t="n">
        <f aca="false">IF(SQRT($B$5)*$I1175+SQRT(1-$B$5)*M1175&lt;$C$11,1,0)</f>
        <v>0</v>
      </c>
      <c r="R1175" s="110" t="n">
        <f aca="false">N1175*$D$8+O1175*$D$9+P1175*$D$10+Q1175*$D$11</f>
        <v>0</v>
      </c>
      <c r="S1175" s="108" t="n">
        <f aca="false">SUM(N1175:Q1175)</f>
        <v>0</v>
      </c>
    </row>
    <row r="1176" customFormat="false" ht="15" hidden="false" customHeight="false" outlineLevel="0" collapsed="false">
      <c r="H1176" s="108" t="n">
        <v>1168</v>
      </c>
      <c r="I1176" s="109" t="n">
        <v>-0.7091</v>
      </c>
      <c r="J1176" s="109" t="n">
        <v>-2.122</v>
      </c>
      <c r="K1176" s="109" t="n">
        <v>-0.7258</v>
      </c>
      <c r="L1176" s="109" t="n">
        <v>0.691</v>
      </c>
      <c r="M1176" s="109" t="n">
        <v>0.7988</v>
      </c>
      <c r="N1176" s="108" t="n">
        <f aca="false">IF(SQRT($B$5)*$I1176+SQRT(1-$B$5)*J1176&lt;$C$8,1,0)</f>
        <v>1</v>
      </c>
      <c r="O1176" s="108" t="n">
        <f aca="false">IF(SQRT($B$5)*$I1176+SQRT(1-$B$5)*K1176&lt;$C$9,1,0)</f>
        <v>0</v>
      </c>
      <c r="P1176" s="108" t="n">
        <f aca="false">IF(SQRT($B$5)*$I1176+SQRT(1-$B$5)*L1176&lt;$C$10,1,0)</f>
        <v>0</v>
      </c>
      <c r="Q1176" s="108" t="n">
        <f aca="false">IF(SQRT($B$5)*$I1176+SQRT(1-$B$5)*M1176&lt;$C$11,1,0)</f>
        <v>0</v>
      </c>
      <c r="R1176" s="110" t="n">
        <f aca="false">N1176*$D$8+O1176*$D$9+P1176*$D$10+Q1176*$D$11</f>
        <v>20</v>
      </c>
      <c r="S1176" s="108" t="n">
        <f aca="false">SUM(N1176:Q1176)</f>
        <v>1</v>
      </c>
    </row>
    <row r="1177" customFormat="false" ht="15" hidden="false" customHeight="false" outlineLevel="0" collapsed="false">
      <c r="H1177" s="108" t="n">
        <v>1169</v>
      </c>
      <c r="I1177" s="109" t="n">
        <v>-0.1566</v>
      </c>
      <c r="J1177" s="109" t="n">
        <v>-0.7177</v>
      </c>
      <c r="K1177" s="109" t="n">
        <v>-0.3027</v>
      </c>
      <c r="L1177" s="109" t="n">
        <v>-0.9263</v>
      </c>
      <c r="M1177" s="109" t="n">
        <v>-0.6313</v>
      </c>
      <c r="N1177" s="108" t="n">
        <f aca="false">IF(SQRT($B$5)*$I1177+SQRT(1-$B$5)*J1177&lt;$C$8,1,0)</f>
        <v>0</v>
      </c>
      <c r="O1177" s="108" t="n">
        <f aca="false">IF(SQRT($B$5)*$I1177+SQRT(1-$B$5)*K1177&lt;$C$9,1,0)</f>
        <v>0</v>
      </c>
      <c r="P1177" s="108" t="n">
        <f aca="false">IF(SQRT($B$5)*$I1177+SQRT(1-$B$5)*L1177&lt;$C$10,1,0)</f>
        <v>0</v>
      </c>
      <c r="Q1177" s="108" t="n">
        <f aca="false">IF(SQRT($B$5)*$I1177+SQRT(1-$B$5)*M1177&lt;$C$11,1,0)</f>
        <v>0</v>
      </c>
      <c r="R1177" s="110" t="n">
        <f aca="false">N1177*$D$8+O1177*$D$9+P1177*$D$10+Q1177*$D$11</f>
        <v>0</v>
      </c>
      <c r="S1177" s="108" t="n">
        <f aca="false">SUM(N1177:Q1177)</f>
        <v>0</v>
      </c>
    </row>
    <row r="1178" customFormat="false" ht="15" hidden="false" customHeight="false" outlineLevel="0" collapsed="false">
      <c r="H1178" s="108" t="n">
        <v>1170</v>
      </c>
      <c r="I1178" s="109" t="n">
        <v>-0.1324</v>
      </c>
      <c r="J1178" s="109" t="n">
        <v>0.5601</v>
      </c>
      <c r="K1178" s="109" t="n">
        <v>-0.2006</v>
      </c>
      <c r="L1178" s="109" t="n">
        <v>-0.9051</v>
      </c>
      <c r="M1178" s="109" t="n">
        <v>-1.252</v>
      </c>
      <c r="N1178" s="108" t="n">
        <f aca="false">IF(SQRT($B$5)*$I1178+SQRT(1-$B$5)*J1178&lt;$C$8,1,0)</f>
        <v>0</v>
      </c>
      <c r="O1178" s="108" t="n">
        <f aca="false">IF(SQRT($B$5)*$I1178+SQRT(1-$B$5)*K1178&lt;$C$9,1,0)</f>
        <v>0</v>
      </c>
      <c r="P1178" s="108" t="n">
        <f aca="false">IF(SQRT($B$5)*$I1178+SQRT(1-$B$5)*L1178&lt;$C$10,1,0)</f>
        <v>0</v>
      </c>
      <c r="Q1178" s="108" t="n">
        <f aca="false">IF(SQRT($B$5)*$I1178+SQRT(1-$B$5)*M1178&lt;$C$11,1,0)</f>
        <v>0</v>
      </c>
      <c r="R1178" s="110" t="n">
        <f aca="false">N1178*$D$8+O1178*$D$9+P1178*$D$10+Q1178*$D$11</f>
        <v>0</v>
      </c>
      <c r="S1178" s="108" t="n">
        <f aca="false">SUM(N1178:Q1178)</f>
        <v>0</v>
      </c>
    </row>
    <row r="1179" customFormat="false" ht="15" hidden="false" customHeight="false" outlineLevel="0" collapsed="false">
      <c r="H1179" s="108" t="n">
        <v>1171</v>
      </c>
      <c r="I1179" s="109" t="n">
        <v>-1.2654</v>
      </c>
      <c r="J1179" s="109" t="n">
        <v>0.2555</v>
      </c>
      <c r="K1179" s="109" t="n">
        <v>-0.2857</v>
      </c>
      <c r="L1179" s="109" t="n">
        <v>-0.8401</v>
      </c>
      <c r="M1179" s="109" t="n">
        <v>-0.3052</v>
      </c>
      <c r="N1179" s="108" t="n">
        <f aca="false">IF(SQRT($B$5)*$I1179+SQRT(1-$B$5)*J1179&lt;$C$8,1,0)</f>
        <v>0</v>
      </c>
      <c r="O1179" s="108" t="n">
        <f aca="false">IF(SQRT($B$5)*$I1179+SQRT(1-$B$5)*K1179&lt;$C$9,1,0)</f>
        <v>0</v>
      </c>
      <c r="P1179" s="108" t="n">
        <f aca="false">IF(SQRT($B$5)*$I1179+SQRT(1-$B$5)*L1179&lt;$C$10,1,0)</f>
        <v>0</v>
      </c>
      <c r="Q1179" s="108" t="n">
        <f aca="false">IF(SQRT($B$5)*$I1179+SQRT(1-$B$5)*M1179&lt;$C$11,1,0)</f>
        <v>0</v>
      </c>
      <c r="R1179" s="110" t="n">
        <f aca="false">N1179*$D$8+O1179*$D$9+P1179*$D$10+Q1179*$D$11</f>
        <v>0</v>
      </c>
      <c r="S1179" s="108" t="n">
        <f aca="false">SUM(N1179:Q1179)</f>
        <v>0</v>
      </c>
    </row>
    <row r="1180" customFormat="false" ht="15" hidden="false" customHeight="false" outlineLevel="0" collapsed="false">
      <c r="H1180" s="108" t="n">
        <v>1172</v>
      </c>
      <c r="I1180" s="109" t="n">
        <v>0.8332</v>
      </c>
      <c r="J1180" s="109" t="n">
        <v>0.2446</v>
      </c>
      <c r="K1180" s="109" t="n">
        <v>-0.0151</v>
      </c>
      <c r="L1180" s="109" t="n">
        <v>-0.3314</v>
      </c>
      <c r="M1180" s="109" t="n">
        <v>-1.394</v>
      </c>
      <c r="N1180" s="108" t="n">
        <f aca="false">IF(SQRT($B$5)*$I1180+SQRT(1-$B$5)*J1180&lt;$C$8,1,0)</f>
        <v>0</v>
      </c>
      <c r="O1180" s="108" t="n">
        <f aca="false">IF(SQRT($B$5)*$I1180+SQRT(1-$B$5)*K1180&lt;$C$9,1,0)</f>
        <v>0</v>
      </c>
      <c r="P1180" s="108" t="n">
        <f aca="false">IF(SQRT($B$5)*$I1180+SQRT(1-$B$5)*L1180&lt;$C$10,1,0)</f>
        <v>0</v>
      </c>
      <c r="Q1180" s="108" t="n">
        <f aca="false">IF(SQRT($B$5)*$I1180+SQRT(1-$B$5)*M1180&lt;$C$11,1,0)</f>
        <v>0</v>
      </c>
      <c r="R1180" s="110" t="n">
        <f aca="false">N1180*$D$8+O1180*$D$9+P1180*$D$10+Q1180*$D$11</f>
        <v>0</v>
      </c>
      <c r="S1180" s="108" t="n">
        <f aca="false">SUM(N1180:Q1180)</f>
        <v>0</v>
      </c>
    </row>
    <row r="1181" customFormat="false" ht="15" hidden="false" customHeight="false" outlineLevel="0" collapsed="false">
      <c r="H1181" s="108" t="n">
        <v>1173</v>
      </c>
      <c r="I1181" s="109" t="n">
        <v>1.2071</v>
      </c>
      <c r="J1181" s="109" t="n">
        <v>-0.4135</v>
      </c>
      <c r="K1181" s="109" t="n">
        <v>-0.5299</v>
      </c>
      <c r="L1181" s="109" t="n">
        <v>-0.8079</v>
      </c>
      <c r="M1181" s="109" t="n">
        <v>-1.3566</v>
      </c>
      <c r="N1181" s="108" t="n">
        <f aca="false">IF(SQRT($B$5)*$I1181+SQRT(1-$B$5)*J1181&lt;$C$8,1,0)</f>
        <v>0</v>
      </c>
      <c r="O1181" s="108" t="n">
        <f aca="false">IF(SQRT($B$5)*$I1181+SQRT(1-$B$5)*K1181&lt;$C$9,1,0)</f>
        <v>0</v>
      </c>
      <c r="P1181" s="108" t="n">
        <f aca="false">IF(SQRT($B$5)*$I1181+SQRT(1-$B$5)*L1181&lt;$C$10,1,0)</f>
        <v>0</v>
      </c>
      <c r="Q1181" s="108" t="n">
        <f aca="false">IF(SQRT($B$5)*$I1181+SQRT(1-$B$5)*M1181&lt;$C$11,1,0)</f>
        <v>0</v>
      </c>
      <c r="R1181" s="110" t="n">
        <f aca="false">N1181*$D$8+O1181*$D$9+P1181*$D$10+Q1181*$D$11</f>
        <v>0</v>
      </c>
      <c r="S1181" s="108" t="n">
        <f aca="false">SUM(N1181:Q1181)</f>
        <v>0</v>
      </c>
    </row>
    <row r="1182" customFormat="false" ht="15" hidden="false" customHeight="false" outlineLevel="0" collapsed="false">
      <c r="H1182" s="108" t="n">
        <v>1174</v>
      </c>
      <c r="I1182" s="109" t="n">
        <v>-0.7503</v>
      </c>
      <c r="J1182" s="109" t="n">
        <v>0.0163</v>
      </c>
      <c r="K1182" s="109" t="n">
        <v>0.6202</v>
      </c>
      <c r="L1182" s="109" t="n">
        <v>0.517</v>
      </c>
      <c r="M1182" s="109" t="n">
        <v>0.5411</v>
      </c>
      <c r="N1182" s="108" t="n">
        <f aca="false">IF(SQRT($B$5)*$I1182+SQRT(1-$B$5)*J1182&lt;$C$8,1,0)</f>
        <v>0</v>
      </c>
      <c r="O1182" s="108" t="n">
        <f aca="false">IF(SQRT($B$5)*$I1182+SQRT(1-$B$5)*K1182&lt;$C$9,1,0)</f>
        <v>0</v>
      </c>
      <c r="P1182" s="108" t="n">
        <f aca="false">IF(SQRT($B$5)*$I1182+SQRT(1-$B$5)*L1182&lt;$C$10,1,0)</f>
        <v>0</v>
      </c>
      <c r="Q1182" s="108" t="n">
        <f aca="false">IF(SQRT($B$5)*$I1182+SQRT(1-$B$5)*M1182&lt;$C$11,1,0)</f>
        <v>0</v>
      </c>
      <c r="R1182" s="110" t="n">
        <f aca="false">N1182*$D$8+O1182*$D$9+P1182*$D$10+Q1182*$D$11</f>
        <v>0</v>
      </c>
      <c r="S1182" s="108" t="n">
        <f aca="false">SUM(N1182:Q1182)</f>
        <v>0</v>
      </c>
    </row>
    <row r="1183" customFormat="false" ht="15" hidden="false" customHeight="false" outlineLevel="0" collapsed="false">
      <c r="H1183" s="108" t="n">
        <v>1175</v>
      </c>
      <c r="I1183" s="109" t="n">
        <v>-1.531</v>
      </c>
      <c r="J1183" s="109" t="n">
        <v>0.8529</v>
      </c>
      <c r="K1183" s="109" t="n">
        <v>0.1526</v>
      </c>
      <c r="L1183" s="109" t="n">
        <v>-0.173</v>
      </c>
      <c r="M1183" s="109" t="n">
        <v>-1.0114</v>
      </c>
      <c r="N1183" s="108" t="n">
        <f aca="false">IF(SQRT($B$5)*$I1183+SQRT(1-$B$5)*J1183&lt;$C$8,1,0)</f>
        <v>0</v>
      </c>
      <c r="O1183" s="108" t="n">
        <f aca="false">IF(SQRT($B$5)*$I1183+SQRT(1-$B$5)*K1183&lt;$C$9,1,0)</f>
        <v>0</v>
      </c>
      <c r="P1183" s="108" t="n">
        <f aca="false">IF(SQRT($B$5)*$I1183+SQRT(1-$B$5)*L1183&lt;$C$10,1,0)</f>
        <v>0</v>
      </c>
      <c r="Q1183" s="108" t="n">
        <f aca="false">IF(SQRT($B$5)*$I1183+SQRT(1-$B$5)*M1183&lt;$C$11,1,0)</f>
        <v>0</v>
      </c>
      <c r="R1183" s="110" t="n">
        <f aca="false">N1183*$D$8+O1183*$D$9+P1183*$D$10+Q1183*$D$11</f>
        <v>0</v>
      </c>
      <c r="S1183" s="108" t="n">
        <f aca="false">SUM(N1183:Q1183)</f>
        <v>0</v>
      </c>
    </row>
    <row r="1184" customFormat="false" ht="15" hidden="false" customHeight="false" outlineLevel="0" collapsed="false">
      <c r="H1184" s="108" t="n">
        <v>1176</v>
      </c>
      <c r="I1184" s="109" t="n">
        <v>0.3035</v>
      </c>
      <c r="J1184" s="109" t="n">
        <v>-0.2305</v>
      </c>
      <c r="K1184" s="109" t="n">
        <v>0.869</v>
      </c>
      <c r="L1184" s="109" t="n">
        <v>0.7539</v>
      </c>
      <c r="M1184" s="109" t="n">
        <v>2.294</v>
      </c>
      <c r="N1184" s="108" t="n">
        <f aca="false">IF(SQRT($B$5)*$I1184+SQRT(1-$B$5)*J1184&lt;$C$8,1,0)</f>
        <v>0</v>
      </c>
      <c r="O1184" s="108" t="n">
        <f aca="false">IF(SQRT($B$5)*$I1184+SQRT(1-$B$5)*K1184&lt;$C$9,1,0)</f>
        <v>0</v>
      </c>
      <c r="P1184" s="108" t="n">
        <f aca="false">IF(SQRT($B$5)*$I1184+SQRT(1-$B$5)*L1184&lt;$C$10,1,0)</f>
        <v>0</v>
      </c>
      <c r="Q1184" s="108" t="n">
        <f aca="false">IF(SQRT($B$5)*$I1184+SQRT(1-$B$5)*M1184&lt;$C$11,1,0)</f>
        <v>0</v>
      </c>
      <c r="R1184" s="110" t="n">
        <f aca="false">N1184*$D$8+O1184*$D$9+P1184*$D$10+Q1184*$D$11</f>
        <v>0</v>
      </c>
      <c r="S1184" s="108" t="n">
        <f aca="false">SUM(N1184:Q1184)</f>
        <v>0</v>
      </c>
    </row>
    <row r="1185" customFormat="false" ht="15" hidden="false" customHeight="false" outlineLevel="0" collapsed="false">
      <c r="H1185" s="108" t="n">
        <v>1177</v>
      </c>
      <c r="I1185" s="109" t="n">
        <v>0.1967</v>
      </c>
      <c r="J1185" s="109" t="n">
        <v>-0.5305</v>
      </c>
      <c r="K1185" s="109" t="n">
        <v>0.7672</v>
      </c>
      <c r="L1185" s="109" t="n">
        <v>0.6178</v>
      </c>
      <c r="M1185" s="109" t="n">
        <v>-0.0045</v>
      </c>
      <c r="N1185" s="108" t="n">
        <f aca="false">IF(SQRT($B$5)*$I1185+SQRT(1-$B$5)*J1185&lt;$C$8,1,0)</f>
        <v>0</v>
      </c>
      <c r="O1185" s="108" t="n">
        <f aca="false">IF(SQRT($B$5)*$I1185+SQRT(1-$B$5)*K1185&lt;$C$9,1,0)</f>
        <v>0</v>
      </c>
      <c r="P1185" s="108" t="n">
        <f aca="false">IF(SQRT($B$5)*$I1185+SQRT(1-$B$5)*L1185&lt;$C$10,1,0)</f>
        <v>0</v>
      </c>
      <c r="Q1185" s="108" t="n">
        <f aca="false">IF(SQRT($B$5)*$I1185+SQRT(1-$B$5)*M1185&lt;$C$11,1,0)</f>
        <v>0</v>
      </c>
      <c r="R1185" s="110" t="n">
        <f aca="false">N1185*$D$8+O1185*$D$9+P1185*$D$10+Q1185*$D$11</f>
        <v>0</v>
      </c>
      <c r="S1185" s="108" t="n">
        <f aca="false">SUM(N1185:Q1185)</f>
        <v>0</v>
      </c>
    </row>
    <row r="1186" customFormat="false" ht="15" hidden="false" customHeight="false" outlineLevel="0" collapsed="false">
      <c r="H1186" s="108" t="n">
        <v>1178</v>
      </c>
      <c r="I1186" s="109" t="n">
        <v>-0.6679</v>
      </c>
      <c r="J1186" s="109" t="n">
        <v>-0.5298</v>
      </c>
      <c r="K1186" s="109" t="n">
        <v>-0.7301</v>
      </c>
      <c r="L1186" s="109" t="n">
        <v>0.3598</v>
      </c>
      <c r="M1186" s="109" t="n">
        <v>0.8029</v>
      </c>
      <c r="N1186" s="108" t="n">
        <f aca="false">IF(SQRT($B$5)*$I1186+SQRT(1-$B$5)*J1186&lt;$C$8,1,0)</f>
        <v>0</v>
      </c>
      <c r="O1186" s="108" t="n">
        <f aca="false">IF(SQRT($B$5)*$I1186+SQRT(1-$B$5)*K1186&lt;$C$9,1,0)</f>
        <v>0</v>
      </c>
      <c r="P1186" s="108" t="n">
        <f aca="false">IF(SQRT($B$5)*$I1186+SQRT(1-$B$5)*L1186&lt;$C$10,1,0)</f>
        <v>0</v>
      </c>
      <c r="Q1186" s="108" t="n">
        <f aca="false">IF(SQRT($B$5)*$I1186+SQRT(1-$B$5)*M1186&lt;$C$11,1,0)</f>
        <v>0</v>
      </c>
      <c r="R1186" s="110" t="n">
        <f aca="false">N1186*$D$8+O1186*$D$9+P1186*$D$10+Q1186*$D$11</f>
        <v>0</v>
      </c>
      <c r="S1186" s="108" t="n">
        <f aca="false">SUM(N1186:Q1186)</f>
        <v>0</v>
      </c>
    </row>
    <row r="1187" customFormat="false" ht="15" hidden="false" customHeight="false" outlineLevel="0" collapsed="false">
      <c r="H1187" s="108" t="n">
        <v>1179</v>
      </c>
      <c r="I1187" s="109" t="n">
        <v>1.5021</v>
      </c>
      <c r="J1187" s="109" t="n">
        <v>-0.4235</v>
      </c>
      <c r="K1187" s="109" t="n">
        <v>-1.1365</v>
      </c>
      <c r="L1187" s="109" t="n">
        <v>-1.3473</v>
      </c>
      <c r="M1187" s="109" t="n">
        <v>-0.0536</v>
      </c>
      <c r="N1187" s="108" t="n">
        <f aca="false">IF(SQRT($B$5)*$I1187+SQRT(1-$B$5)*J1187&lt;$C$8,1,0)</f>
        <v>0</v>
      </c>
      <c r="O1187" s="108" t="n">
        <f aca="false">IF(SQRT($B$5)*$I1187+SQRT(1-$B$5)*K1187&lt;$C$9,1,0)</f>
        <v>0</v>
      </c>
      <c r="P1187" s="108" t="n">
        <f aca="false">IF(SQRT($B$5)*$I1187+SQRT(1-$B$5)*L1187&lt;$C$10,1,0)</f>
        <v>0</v>
      </c>
      <c r="Q1187" s="108" t="n">
        <f aca="false">IF(SQRT($B$5)*$I1187+SQRT(1-$B$5)*M1187&lt;$C$11,1,0)</f>
        <v>0</v>
      </c>
      <c r="R1187" s="110" t="n">
        <f aca="false">N1187*$D$8+O1187*$D$9+P1187*$D$10+Q1187*$D$11</f>
        <v>0</v>
      </c>
      <c r="S1187" s="108" t="n">
        <f aca="false">SUM(N1187:Q1187)</f>
        <v>0</v>
      </c>
    </row>
    <row r="1188" customFormat="false" ht="15" hidden="false" customHeight="false" outlineLevel="0" collapsed="false">
      <c r="H1188" s="108" t="n">
        <v>1180</v>
      </c>
      <c r="I1188" s="109" t="n">
        <v>-0.2321</v>
      </c>
      <c r="J1188" s="109" t="n">
        <v>-0.0324</v>
      </c>
      <c r="K1188" s="109" t="n">
        <v>-1.9087</v>
      </c>
      <c r="L1188" s="109" t="n">
        <v>-0.8295</v>
      </c>
      <c r="M1188" s="109" t="n">
        <v>-1.8564</v>
      </c>
      <c r="N1188" s="108" t="n">
        <f aca="false">IF(SQRT($B$5)*$I1188+SQRT(1-$B$5)*J1188&lt;$C$8,1,0)</f>
        <v>0</v>
      </c>
      <c r="O1188" s="108" t="n">
        <f aca="false">IF(SQRT($B$5)*$I1188+SQRT(1-$B$5)*K1188&lt;$C$9,1,0)</f>
        <v>0</v>
      </c>
      <c r="P1188" s="108" t="n">
        <f aca="false">IF(SQRT($B$5)*$I1188+SQRT(1-$B$5)*L1188&lt;$C$10,1,0)</f>
        <v>0</v>
      </c>
      <c r="Q1188" s="108" t="n">
        <f aca="false">IF(SQRT($B$5)*$I1188+SQRT(1-$B$5)*M1188&lt;$C$11,1,0)</f>
        <v>0</v>
      </c>
      <c r="R1188" s="110" t="n">
        <f aca="false">N1188*$D$8+O1188*$D$9+P1188*$D$10+Q1188*$D$11</f>
        <v>0</v>
      </c>
      <c r="S1188" s="108" t="n">
        <f aca="false">SUM(N1188:Q1188)</f>
        <v>0</v>
      </c>
    </row>
    <row r="1189" customFormat="false" ht="15" hidden="false" customHeight="false" outlineLevel="0" collapsed="false">
      <c r="H1189" s="108" t="n">
        <v>1181</v>
      </c>
      <c r="I1189" s="109" t="n">
        <v>0.4862</v>
      </c>
      <c r="J1189" s="109" t="n">
        <v>0.3153</v>
      </c>
      <c r="K1189" s="109" t="n">
        <v>0.2536</v>
      </c>
      <c r="L1189" s="109" t="n">
        <v>-0.2653</v>
      </c>
      <c r="M1189" s="109" t="n">
        <v>1.1814</v>
      </c>
      <c r="N1189" s="108" t="n">
        <f aca="false">IF(SQRT($B$5)*$I1189+SQRT(1-$B$5)*J1189&lt;$C$8,1,0)</f>
        <v>0</v>
      </c>
      <c r="O1189" s="108" t="n">
        <f aca="false">IF(SQRT($B$5)*$I1189+SQRT(1-$B$5)*K1189&lt;$C$9,1,0)</f>
        <v>0</v>
      </c>
      <c r="P1189" s="108" t="n">
        <f aca="false">IF(SQRT($B$5)*$I1189+SQRT(1-$B$5)*L1189&lt;$C$10,1,0)</f>
        <v>0</v>
      </c>
      <c r="Q1189" s="108" t="n">
        <f aca="false">IF(SQRT($B$5)*$I1189+SQRT(1-$B$5)*M1189&lt;$C$11,1,0)</f>
        <v>0</v>
      </c>
      <c r="R1189" s="110" t="n">
        <f aca="false">N1189*$D$8+O1189*$D$9+P1189*$D$10+Q1189*$D$11</f>
        <v>0</v>
      </c>
      <c r="S1189" s="108" t="n">
        <f aca="false">SUM(N1189:Q1189)</f>
        <v>0</v>
      </c>
    </row>
    <row r="1190" customFormat="false" ht="15" hidden="false" customHeight="false" outlineLevel="0" collapsed="false">
      <c r="H1190" s="108" t="n">
        <v>1182</v>
      </c>
      <c r="I1190" s="109" t="n">
        <v>-0.2558</v>
      </c>
      <c r="J1190" s="109" t="n">
        <v>0.0492</v>
      </c>
      <c r="K1190" s="109" t="n">
        <v>-0.8658</v>
      </c>
      <c r="L1190" s="109" t="n">
        <v>-0.2042</v>
      </c>
      <c r="M1190" s="109" t="n">
        <v>0.1834</v>
      </c>
      <c r="N1190" s="108" t="n">
        <f aca="false">IF(SQRT($B$5)*$I1190+SQRT(1-$B$5)*J1190&lt;$C$8,1,0)</f>
        <v>0</v>
      </c>
      <c r="O1190" s="108" t="n">
        <f aca="false">IF(SQRT($B$5)*$I1190+SQRT(1-$B$5)*K1190&lt;$C$9,1,0)</f>
        <v>0</v>
      </c>
      <c r="P1190" s="108" t="n">
        <f aca="false">IF(SQRT($B$5)*$I1190+SQRT(1-$B$5)*L1190&lt;$C$10,1,0)</f>
        <v>0</v>
      </c>
      <c r="Q1190" s="108" t="n">
        <f aca="false">IF(SQRT($B$5)*$I1190+SQRT(1-$B$5)*M1190&lt;$C$11,1,0)</f>
        <v>0</v>
      </c>
      <c r="R1190" s="110" t="n">
        <f aca="false">N1190*$D$8+O1190*$D$9+P1190*$D$10+Q1190*$D$11</f>
        <v>0</v>
      </c>
      <c r="S1190" s="108" t="n">
        <f aca="false">SUM(N1190:Q1190)</f>
        <v>0</v>
      </c>
    </row>
    <row r="1191" customFormat="false" ht="15" hidden="false" customHeight="false" outlineLevel="0" collapsed="false">
      <c r="H1191" s="108" t="n">
        <v>1183</v>
      </c>
      <c r="I1191" s="109" t="n">
        <v>-0.2591</v>
      </c>
      <c r="J1191" s="109" t="n">
        <v>-0.4782</v>
      </c>
      <c r="K1191" s="109" t="n">
        <v>-0.7234</v>
      </c>
      <c r="L1191" s="109" t="n">
        <v>0.0708</v>
      </c>
      <c r="M1191" s="109" t="n">
        <v>-0.3516</v>
      </c>
      <c r="N1191" s="108" t="n">
        <f aca="false">IF(SQRT($B$5)*$I1191+SQRT(1-$B$5)*J1191&lt;$C$8,1,0)</f>
        <v>0</v>
      </c>
      <c r="O1191" s="108" t="n">
        <f aca="false">IF(SQRT($B$5)*$I1191+SQRT(1-$B$5)*K1191&lt;$C$9,1,0)</f>
        <v>0</v>
      </c>
      <c r="P1191" s="108" t="n">
        <f aca="false">IF(SQRT($B$5)*$I1191+SQRT(1-$B$5)*L1191&lt;$C$10,1,0)</f>
        <v>0</v>
      </c>
      <c r="Q1191" s="108" t="n">
        <f aca="false">IF(SQRT($B$5)*$I1191+SQRT(1-$B$5)*M1191&lt;$C$11,1,0)</f>
        <v>0</v>
      </c>
      <c r="R1191" s="110" t="n">
        <f aca="false">N1191*$D$8+O1191*$D$9+P1191*$D$10+Q1191*$D$11</f>
        <v>0</v>
      </c>
      <c r="S1191" s="108" t="n">
        <f aca="false">SUM(N1191:Q1191)</f>
        <v>0</v>
      </c>
    </row>
    <row r="1192" customFormat="false" ht="15" hidden="false" customHeight="false" outlineLevel="0" collapsed="false">
      <c r="H1192" s="108" t="n">
        <v>1184</v>
      </c>
      <c r="I1192" s="109" t="n">
        <v>-0.9952</v>
      </c>
      <c r="J1192" s="109" t="n">
        <v>0.4426</v>
      </c>
      <c r="K1192" s="109" t="n">
        <v>-0.5602</v>
      </c>
      <c r="L1192" s="109" t="n">
        <v>-0.7897</v>
      </c>
      <c r="M1192" s="109" t="n">
        <v>-0.2024</v>
      </c>
      <c r="N1192" s="108" t="n">
        <f aca="false">IF(SQRT($B$5)*$I1192+SQRT(1-$B$5)*J1192&lt;$C$8,1,0)</f>
        <v>0</v>
      </c>
      <c r="O1192" s="108" t="n">
        <f aca="false">IF(SQRT($B$5)*$I1192+SQRT(1-$B$5)*K1192&lt;$C$9,1,0)</f>
        <v>0</v>
      </c>
      <c r="P1192" s="108" t="n">
        <f aca="false">IF(SQRT($B$5)*$I1192+SQRT(1-$B$5)*L1192&lt;$C$10,1,0)</f>
        <v>0</v>
      </c>
      <c r="Q1192" s="108" t="n">
        <f aca="false">IF(SQRT($B$5)*$I1192+SQRT(1-$B$5)*M1192&lt;$C$11,1,0)</f>
        <v>0</v>
      </c>
      <c r="R1192" s="110" t="n">
        <f aca="false">N1192*$D$8+O1192*$D$9+P1192*$D$10+Q1192*$D$11</f>
        <v>0</v>
      </c>
      <c r="S1192" s="108" t="n">
        <f aca="false">SUM(N1192:Q1192)</f>
        <v>0</v>
      </c>
    </row>
    <row r="1193" customFormat="false" ht="15" hidden="false" customHeight="false" outlineLevel="0" collapsed="false">
      <c r="H1193" s="108" t="n">
        <v>1185</v>
      </c>
      <c r="I1193" s="109" t="n">
        <v>-0.7526</v>
      </c>
      <c r="J1193" s="109" t="n">
        <v>0.8015</v>
      </c>
      <c r="K1193" s="109" t="n">
        <v>-1.1885</v>
      </c>
      <c r="L1193" s="109" t="n">
        <v>-0.6536</v>
      </c>
      <c r="M1193" s="109" t="n">
        <v>1.3228</v>
      </c>
      <c r="N1193" s="108" t="n">
        <f aca="false">IF(SQRT($B$5)*$I1193+SQRT(1-$B$5)*J1193&lt;$C$8,1,0)</f>
        <v>0</v>
      </c>
      <c r="O1193" s="108" t="n">
        <f aca="false">IF(SQRT($B$5)*$I1193+SQRT(1-$B$5)*K1193&lt;$C$9,1,0)</f>
        <v>0</v>
      </c>
      <c r="P1193" s="108" t="n">
        <f aca="false">IF(SQRT($B$5)*$I1193+SQRT(1-$B$5)*L1193&lt;$C$10,1,0)</f>
        <v>0</v>
      </c>
      <c r="Q1193" s="108" t="n">
        <f aca="false">IF(SQRT($B$5)*$I1193+SQRT(1-$B$5)*M1193&lt;$C$11,1,0)</f>
        <v>0</v>
      </c>
      <c r="R1193" s="110" t="n">
        <f aca="false">N1193*$D$8+O1193*$D$9+P1193*$D$10+Q1193*$D$11</f>
        <v>0</v>
      </c>
      <c r="S1193" s="108" t="n">
        <f aca="false">SUM(N1193:Q1193)</f>
        <v>0</v>
      </c>
    </row>
    <row r="1194" customFormat="false" ht="15" hidden="false" customHeight="false" outlineLevel="0" collapsed="false">
      <c r="H1194" s="108" t="n">
        <v>1186</v>
      </c>
      <c r="I1194" s="109" t="n">
        <v>0.5926</v>
      </c>
      <c r="J1194" s="109" t="n">
        <v>1.2346</v>
      </c>
      <c r="K1194" s="109" t="n">
        <v>1.2354</v>
      </c>
      <c r="L1194" s="109" t="n">
        <v>0.2748</v>
      </c>
      <c r="M1194" s="109" t="n">
        <v>-0.4315</v>
      </c>
      <c r="N1194" s="108" t="n">
        <f aca="false">IF(SQRT($B$5)*$I1194+SQRT(1-$B$5)*J1194&lt;$C$8,1,0)</f>
        <v>0</v>
      </c>
      <c r="O1194" s="108" t="n">
        <f aca="false">IF(SQRT($B$5)*$I1194+SQRT(1-$B$5)*K1194&lt;$C$9,1,0)</f>
        <v>0</v>
      </c>
      <c r="P1194" s="108" t="n">
        <f aca="false">IF(SQRT($B$5)*$I1194+SQRT(1-$B$5)*L1194&lt;$C$10,1,0)</f>
        <v>0</v>
      </c>
      <c r="Q1194" s="108" t="n">
        <f aca="false">IF(SQRT($B$5)*$I1194+SQRT(1-$B$5)*M1194&lt;$C$11,1,0)</f>
        <v>0</v>
      </c>
      <c r="R1194" s="110" t="n">
        <f aca="false">N1194*$D$8+O1194*$D$9+P1194*$D$10+Q1194*$D$11</f>
        <v>0</v>
      </c>
      <c r="S1194" s="108" t="n">
        <f aca="false">SUM(N1194:Q1194)</f>
        <v>0</v>
      </c>
    </row>
    <row r="1195" customFormat="false" ht="15" hidden="false" customHeight="false" outlineLevel="0" collapsed="false">
      <c r="H1195" s="108" t="n">
        <v>1187</v>
      </c>
      <c r="I1195" s="109" t="n">
        <v>-0.3172</v>
      </c>
      <c r="J1195" s="109" t="n">
        <v>2.1063</v>
      </c>
      <c r="K1195" s="109" t="n">
        <v>0.1676</v>
      </c>
      <c r="L1195" s="109" t="n">
        <v>1.1229</v>
      </c>
      <c r="M1195" s="109" t="n">
        <v>0.2154</v>
      </c>
      <c r="N1195" s="108" t="n">
        <f aca="false">IF(SQRT($B$5)*$I1195+SQRT(1-$B$5)*J1195&lt;$C$8,1,0)</f>
        <v>0</v>
      </c>
      <c r="O1195" s="108" t="n">
        <f aca="false">IF(SQRT($B$5)*$I1195+SQRT(1-$B$5)*K1195&lt;$C$9,1,0)</f>
        <v>0</v>
      </c>
      <c r="P1195" s="108" t="n">
        <f aca="false">IF(SQRT($B$5)*$I1195+SQRT(1-$B$5)*L1195&lt;$C$10,1,0)</f>
        <v>0</v>
      </c>
      <c r="Q1195" s="108" t="n">
        <f aca="false">IF(SQRT($B$5)*$I1195+SQRT(1-$B$5)*M1195&lt;$C$11,1,0)</f>
        <v>0</v>
      </c>
      <c r="R1195" s="110" t="n">
        <f aca="false">N1195*$D$8+O1195*$D$9+P1195*$D$10+Q1195*$D$11</f>
        <v>0</v>
      </c>
      <c r="S1195" s="108" t="n">
        <f aca="false">SUM(N1195:Q1195)</f>
        <v>0</v>
      </c>
    </row>
    <row r="1196" customFormat="false" ht="15" hidden="false" customHeight="false" outlineLevel="0" collapsed="false">
      <c r="H1196" s="108" t="n">
        <v>1188</v>
      </c>
      <c r="I1196" s="109" t="n">
        <v>0.8242</v>
      </c>
      <c r="J1196" s="109" t="n">
        <v>-0.257</v>
      </c>
      <c r="K1196" s="109" t="n">
        <v>1.3145</v>
      </c>
      <c r="L1196" s="109" t="n">
        <v>-0.3837</v>
      </c>
      <c r="M1196" s="109" t="n">
        <v>-0.6811</v>
      </c>
      <c r="N1196" s="108" t="n">
        <f aca="false">IF(SQRT($B$5)*$I1196+SQRT(1-$B$5)*J1196&lt;$C$8,1,0)</f>
        <v>0</v>
      </c>
      <c r="O1196" s="108" t="n">
        <f aca="false">IF(SQRT($B$5)*$I1196+SQRT(1-$B$5)*K1196&lt;$C$9,1,0)</f>
        <v>0</v>
      </c>
      <c r="P1196" s="108" t="n">
        <f aca="false">IF(SQRT($B$5)*$I1196+SQRT(1-$B$5)*L1196&lt;$C$10,1,0)</f>
        <v>0</v>
      </c>
      <c r="Q1196" s="108" t="n">
        <f aca="false">IF(SQRT($B$5)*$I1196+SQRT(1-$B$5)*M1196&lt;$C$11,1,0)</f>
        <v>0</v>
      </c>
      <c r="R1196" s="110" t="n">
        <f aca="false">N1196*$D$8+O1196*$D$9+P1196*$D$10+Q1196*$D$11</f>
        <v>0</v>
      </c>
      <c r="S1196" s="108" t="n">
        <f aca="false">SUM(N1196:Q1196)</f>
        <v>0</v>
      </c>
    </row>
    <row r="1197" customFormat="false" ht="15" hidden="false" customHeight="false" outlineLevel="0" collapsed="false">
      <c r="H1197" s="108" t="n">
        <v>1189</v>
      </c>
      <c r="I1197" s="109" t="n">
        <v>0.1314</v>
      </c>
      <c r="J1197" s="109" t="n">
        <v>0.3555</v>
      </c>
      <c r="K1197" s="109" t="n">
        <v>2.0577</v>
      </c>
      <c r="L1197" s="109" t="n">
        <v>-1.3424</v>
      </c>
      <c r="M1197" s="109" t="n">
        <v>1.7134</v>
      </c>
      <c r="N1197" s="108" t="n">
        <f aca="false">IF(SQRT($B$5)*$I1197+SQRT(1-$B$5)*J1197&lt;$C$8,1,0)</f>
        <v>0</v>
      </c>
      <c r="O1197" s="108" t="n">
        <f aca="false">IF(SQRT($B$5)*$I1197+SQRT(1-$B$5)*K1197&lt;$C$9,1,0)</f>
        <v>0</v>
      </c>
      <c r="P1197" s="108" t="n">
        <f aca="false">IF(SQRT($B$5)*$I1197+SQRT(1-$B$5)*L1197&lt;$C$10,1,0)</f>
        <v>0</v>
      </c>
      <c r="Q1197" s="108" t="n">
        <f aca="false">IF(SQRT($B$5)*$I1197+SQRT(1-$B$5)*M1197&lt;$C$11,1,0)</f>
        <v>0</v>
      </c>
      <c r="R1197" s="110" t="n">
        <f aca="false">N1197*$D$8+O1197*$D$9+P1197*$D$10+Q1197*$D$11</f>
        <v>0</v>
      </c>
      <c r="S1197" s="108" t="n">
        <f aca="false">SUM(N1197:Q1197)</f>
        <v>0</v>
      </c>
    </row>
    <row r="1198" customFormat="false" ht="15" hidden="false" customHeight="false" outlineLevel="0" collapsed="false">
      <c r="H1198" s="108" t="n">
        <v>1190</v>
      </c>
      <c r="I1198" s="109" t="n">
        <v>0.5304</v>
      </c>
      <c r="J1198" s="109" t="n">
        <v>0.4608</v>
      </c>
      <c r="K1198" s="109" t="n">
        <v>0.4661</v>
      </c>
      <c r="L1198" s="109" t="n">
        <v>0.2582</v>
      </c>
      <c r="M1198" s="109" t="n">
        <v>-0.329</v>
      </c>
      <c r="N1198" s="108" t="n">
        <f aca="false">IF(SQRT($B$5)*$I1198+SQRT(1-$B$5)*J1198&lt;$C$8,1,0)</f>
        <v>0</v>
      </c>
      <c r="O1198" s="108" t="n">
        <f aca="false">IF(SQRT($B$5)*$I1198+SQRT(1-$B$5)*K1198&lt;$C$9,1,0)</f>
        <v>0</v>
      </c>
      <c r="P1198" s="108" t="n">
        <f aca="false">IF(SQRT($B$5)*$I1198+SQRT(1-$B$5)*L1198&lt;$C$10,1,0)</f>
        <v>0</v>
      </c>
      <c r="Q1198" s="108" t="n">
        <f aca="false">IF(SQRT($B$5)*$I1198+SQRT(1-$B$5)*M1198&lt;$C$11,1,0)</f>
        <v>0</v>
      </c>
      <c r="R1198" s="110" t="n">
        <f aca="false">N1198*$D$8+O1198*$D$9+P1198*$D$10+Q1198*$D$11</f>
        <v>0</v>
      </c>
      <c r="S1198" s="108" t="n">
        <f aca="false">SUM(N1198:Q1198)</f>
        <v>0</v>
      </c>
    </row>
    <row r="1199" customFormat="false" ht="15" hidden="false" customHeight="false" outlineLevel="0" collapsed="false">
      <c r="H1199" s="108" t="n">
        <v>1191</v>
      </c>
      <c r="I1199" s="109" t="n">
        <v>0.2741</v>
      </c>
      <c r="J1199" s="109" t="n">
        <v>1.0428</v>
      </c>
      <c r="K1199" s="109" t="n">
        <v>-1.3568</v>
      </c>
      <c r="L1199" s="109" t="n">
        <v>-0.8706</v>
      </c>
      <c r="M1199" s="109" t="n">
        <v>-1.0135</v>
      </c>
      <c r="N1199" s="108" t="n">
        <f aca="false">IF(SQRT($B$5)*$I1199+SQRT(1-$B$5)*J1199&lt;$C$8,1,0)</f>
        <v>0</v>
      </c>
      <c r="O1199" s="108" t="n">
        <f aca="false">IF(SQRT($B$5)*$I1199+SQRT(1-$B$5)*K1199&lt;$C$9,1,0)</f>
        <v>0</v>
      </c>
      <c r="P1199" s="108" t="n">
        <f aca="false">IF(SQRT($B$5)*$I1199+SQRT(1-$B$5)*L1199&lt;$C$10,1,0)</f>
        <v>0</v>
      </c>
      <c r="Q1199" s="108" t="n">
        <f aca="false">IF(SQRT($B$5)*$I1199+SQRT(1-$B$5)*M1199&lt;$C$11,1,0)</f>
        <v>0</v>
      </c>
      <c r="R1199" s="110" t="n">
        <f aca="false">N1199*$D$8+O1199*$D$9+P1199*$D$10+Q1199*$D$11</f>
        <v>0</v>
      </c>
      <c r="S1199" s="108" t="n">
        <f aca="false">SUM(N1199:Q1199)</f>
        <v>0</v>
      </c>
    </row>
    <row r="1200" customFormat="false" ht="15" hidden="false" customHeight="false" outlineLevel="0" collapsed="false">
      <c r="H1200" s="108" t="n">
        <v>1192</v>
      </c>
      <c r="I1200" s="109" t="n">
        <v>-0.0883</v>
      </c>
      <c r="J1200" s="109" t="n">
        <v>-0.23</v>
      </c>
      <c r="K1200" s="109" t="n">
        <v>-0.0158</v>
      </c>
      <c r="L1200" s="109" t="n">
        <v>0.4752</v>
      </c>
      <c r="M1200" s="109" t="n">
        <v>1.4092</v>
      </c>
      <c r="N1200" s="108" t="n">
        <f aca="false">IF(SQRT($B$5)*$I1200+SQRT(1-$B$5)*J1200&lt;$C$8,1,0)</f>
        <v>0</v>
      </c>
      <c r="O1200" s="108" t="n">
        <f aca="false">IF(SQRT($B$5)*$I1200+SQRT(1-$B$5)*K1200&lt;$C$9,1,0)</f>
        <v>0</v>
      </c>
      <c r="P1200" s="108" t="n">
        <f aca="false">IF(SQRT($B$5)*$I1200+SQRT(1-$B$5)*L1200&lt;$C$10,1,0)</f>
        <v>0</v>
      </c>
      <c r="Q1200" s="108" t="n">
        <f aca="false">IF(SQRT($B$5)*$I1200+SQRT(1-$B$5)*M1200&lt;$C$11,1,0)</f>
        <v>0</v>
      </c>
      <c r="R1200" s="110" t="n">
        <f aca="false">N1200*$D$8+O1200*$D$9+P1200*$D$10+Q1200*$D$11</f>
        <v>0</v>
      </c>
      <c r="S1200" s="108" t="n">
        <f aca="false">SUM(N1200:Q1200)</f>
        <v>0</v>
      </c>
    </row>
    <row r="1201" customFormat="false" ht="15" hidden="false" customHeight="false" outlineLevel="0" collapsed="false">
      <c r="H1201" s="108" t="n">
        <v>1193</v>
      </c>
      <c r="I1201" s="109" t="n">
        <v>2.0703</v>
      </c>
      <c r="J1201" s="109" t="n">
        <v>0.0051</v>
      </c>
      <c r="K1201" s="109" t="n">
        <v>0.2803</v>
      </c>
      <c r="L1201" s="109" t="n">
        <v>0.5</v>
      </c>
      <c r="M1201" s="109" t="n">
        <v>1.8725</v>
      </c>
      <c r="N1201" s="108" t="n">
        <f aca="false">IF(SQRT($B$5)*$I1201+SQRT(1-$B$5)*J1201&lt;$C$8,1,0)</f>
        <v>0</v>
      </c>
      <c r="O1201" s="108" t="n">
        <f aca="false">IF(SQRT($B$5)*$I1201+SQRT(1-$B$5)*K1201&lt;$C$9,1,0)</f>
        <v>0</v>
      </c>
      <c r="P1201" s="108" t="n">
        <f aca="false">IF(SQRT($B$5)*$I1201+SQRT(1-$B$5)*L1201&lt;$C$10,1,0)</f>
        <v>0</v>
      </c>
      <c r="Q1201" s="108" t="n">
        <f aca="false">IF(SQRT($B$5)*$I1201+SQRT(1-$B$5)*M1201&lt;$C$11,1,0)</f>
        <v>0</v>
      </c>
      <c r="R1201" s="110" t="n">
        <f aca="false">N1201*$D$8+O1201*$D$9+P1201*$D$10+Q1201*$D$11</f>
        <v>0</v>
      </c>
      <c r="S1201" s="108" t="n">
        <f aca="false">SUM(N1201:Q1201)</f>
        <v>0</v>
      </c>
    </row>
    <row r="1202" customFormat="false" ht="15" hidden="false" customHeight="false" outlineLevel="0" collapsed="false">
      <c r="H1202" s="108" t="n">
        <v>1194</v>
      </c>
      <c r="I1202" s="109" t="n">
        <v>1.7853</v>
      </c>
      <c r="J1202" s="109" t="n">
        <v>-0.8256</v>
      </c>
      <c r="K1202" s="109" t="n">
        <v>0.5355</v>
      </c>
      <c r="L1202" s="109" t="n">
        <v>-1.094</v>
      </c>
      <c r="M1202" s="109" t="n">
        <v>0.5968</v>
      </c>
      <c r="N1202" s="108" t="n">
        <f aca="false">IF(SQRT($B$5)*$I1202+SQRT(1-$B$5)*J1202&lt;$C$8,1,0)</f>
        <v>0</v>
      </c>
      <c r="O1202" s="108" t="n">
        <f aca="false">IF(SQRT($B$5)*$I1202+SQRT(1-$B$5)*K1202&lt;$C$9,1,0)</f>
        <v>0</v>
      </c>
      <c r="P1202" s="108" t="n">
        <f aca="false">IF(SQRT($B$5)*$I1202+SQRT(1-$B$5)*L1202&lt;$C$10,1,0)</f>
        <v>0</v>
      </c>
      <c r="Q1202" s="108" t="n">
        <f aca="false">IF(SQRT($B$5)*$I1202+SQRT(1-$B$5)*M1202&lt;$C$11,1,0)</f>
        <v>0</v>
      </c>
      <c r="R1202" s="110" t="n">
        <f aca="false">N1202*$D$8+O1202*$D$9+P1202*$D$10+Q1202*$D$11</f>
        <v>0</v>
      </c>
      <c r="S1202" s="108" t="n">
        <f aca="false">SUM(N1202:Q1202)</f>
        <v>0</v>
      </c>
    </row>
    <row r="1203" customFormat="false" ht="15" hidden="false" customHeight="false" outlineLevel="0" collapsed="false">
      <c r="H1203" s="108" t="n">
        <v>1195</v>
      </c>
      <c r="I1203" s="109" t="n">
        <v>-1.5187</v>
      </c>
      <c r="J1203" s="109" t="n">
        <v>-0.5089</v>
      </c>
      <c r="K1203" s="109" t="n">
        <v>-1.6944</v>
      </c>
      <c r="L1203" s="109" t="n">
        <v>-0.1866</v>
      </c>
      <c r="M1203" s="109" t="n">
        <v>-0.9507</v>
      </c>
      <c r="N1203" s="108" t="n">
        <f aca="false">IF(SQRT($B$5)*$I1203+SQRT(1-$B$5)*J1203&lt;$C$8,1,0)</f>
        <v>0</v>
      </c>
      <c r="O1203" s="108" t="n">
        <f aca="false">IF(SQRT($B$5)*$I1203+SQRT(1-$B$5)*K1203&lt;$C$9,1,0)</f>
        <v>0</v>
      </c>
      <c r="P1203" s="108" t="n">
        <f aca="false">IF(SQRT($B$5)*$I1203+SQRT(1-$B$5)*L1203&lt;$C$10,1,0)</f>
        <v>0</v>
      </c>
      <c r="Q1203" s="108" t="n">
        <f aca="false">IF(SQRT($B$5)*$I1203+SQRT(1-$B$5)*M1203&lt;$C$11,1,0)</f>
        <v>0</v>
      </c>
      <c r="R1203" s="110" t="n">
        <f aca="false">N1203*$D$8+O1203*$D$9+P1203*$D$10+Q1203*$D$11</f>
        <v>0</v>
      </c>
      <c r="S1203" s="108" t="n">
        <f aca="false">SUM(N1203:Q1203)</f>
        <v>0</v>
      </c>
    </row>
    <row r="1204" customFormat="false" ht="15" hidden="false" customHeight="false" outlineLevel="0" collapsed="false">
      <c r="H1204" s="108" t="n">
        <v>1196</v>
      </c>
      <c r="I1204" s="109" t="n">
        <v>0.4641</v>
      </c>
      <c r="J1204" s="109" t="n">
        <v>-2.4474</v>
      </c>
      <c r="K1204" s="109" t="n">
        <v>0.9174</v>
      </c>
      <c r="L1204" s="109" t="n">
        <v>0.2146</v>
      </c>
      <c r="M1204" s="109" t="n">
        <v>1.0234</v>
      </c>
      <c r="N1204" s="108" t="n">
        <f aca="false">IF(SQRT($B$5)*$I1204+SQRT(1-$B$5)*J1204&lt;$C$8,1,0)</f>
        <v>0</v>
      </c>
      <c r="O1204" s="108" t="n">
        <f aca="false">IF(SQRT($B$5)*$I1204+SQRT(1-$B$5)*K1204&lt;$C$9,1,0)</f>
        <v>0</v>
      </c>
      <c r="P1204" s="108" t="n">
        <f aca="false">IF(SQRT($B$5)*$I1204+SQRT(1-$B$5)*L1204&lt;$C$10,1,0)</f>
        <v>0</v>
      </c>
      <c r="Q1204" s="108" t="n">
        <f aca="false">IF(SQRT($B$5)*$I1204+SQRT(1-$B$5)*M1204&lt;$C$11,1,0)</f>
        <v>0</v>
      </c>
      <c r="R1204" s="110" t="n">
        <f aca="false">N1204*$D$8+O1204*$D$9+P1204*$D$10+Q1204*$D$11</f>
        <v>0</v>
      </c>
      <c r="S1204" s="108" t="n">
        <f aca="false">SUM(N1204:Q1204)</f>
        <v>0</v>
      </c>
    </row>
    <row r="1205" customFormat="false" ht="15" hidden="false" customHeight="false" outlineLevel="0" collapsed="false">
      <c r="H1205" s="108" t="n">
        <v>1197</v>
      </c>
      <c r="I1205" s="109" t="n">
        <v>-0.1664</v>
      </c>
      <c r="J1205" s="109" t="n">
        <v>-1.675</v>
      </c>
      <c r="K1205" s="109" t="n">
        <v>-0.1035</v>
      </c>
      <c r="L1205" s="109" t="n">
        <v>1.1804</v>
      </c>
      <c r="M1205" s="109" t="n">
        <v>0.57</v>
      </c>
      <c r="N1205" s="108" t="n">
        <f aca="false">IF(SQRT($B$5)*$I1205+SQRT(1-$B$5)*J1205&lt;$C$8,1,0)</f>
        <v>0</v>
      </c>
      <c r="O1205" s="108" t="n">
        <f aca="false">IF(SQRT($B$5)*$I1205+SQRT(1-$B$5)*K1205&lt;$C$9,1,0)</f>
        <v>0</v>
      </c>
      <c r="P1205" s="108" t="n">
        <f aca="false">IF(SQRT($B$5)*$I1205+SQRT(1-$B$5)*L1205&lt;$C$10,1,0)</f>
        <v>0</v>
      </c>
      <c r="Q1205" s="108" t="n">
        <f aca="false">IF(SQRT($B$5)*$I1205+SQRT(1-$B$5)*M1205&lt;$C$11,1,0)</f>
        <v>0</v>
      </c>
      <c r="R1205" s="110" t="n">
        <f aca="false">N1205*$D$8+O1205*$D$9+P1205*$D$10+Q1205*$D$11</f>
        <v>0</v>
      </c>
      <c r="S1205" s="108" t="n">
        <f aca="false">SUM(N1205:Q1205)</f>
        <v>0</v>
      </c>
    </row>
    <row r="1206" customFormat="false" ht="15" hidden="false" customHeight="false" outlineLevel="0" collapsed="false">
      <c r="H1206" s="108" t="n">
        <v>1198</v>
      </c>
      <c r="I1206" s="109" t="n">
        <v>1.8127</v>
      </c>
      <c r="J1206" s="109" t="n">
        <v>-0.3571</v>
      </c>
      <c r="K1206" s="109" t="n">
        <v>-1.4944</v>
      </c>
      <c r="L1206" s="109" t="n">
        <v>-1.7115</v>
      </c>
      <c r="M1206" s="109" t="n">
        <v>-0.6081</v>
      </c>
      <c r="N1206" s="108" t="n">
        <f aca="false">IF(SQRT($B$5)*$I1206+SQRT(1-$B$5)*J1206&lt;$C$8,1,0)</f>
        <v>0</v>
      </c>
      <c r="O1206" s="108" t="n">
        <f aca="false">IF(SQRT($B$5)*$I1206+SQRT(1-$B$5)*K1206&lt;$C$9,1,0)</f>
        <v>0</v>
      </c>
      <c r="P1206" s="108" t="n">
        <f aca="false">IF(SQRT($B$5)*$I1206+SQRT(1-$B$5)*L1206&lt;$C$10,1,0)</f>
        <v>0</v>
      </c>
      <c r="Q1206" s="108" t="n">
        <f aca="false">IF(SQRT($B$5)*$I1206+SQRT(1-$B$5)*M1206&lt;$C$11,1,0)</f>
        <v>0</v>
      </c>
      <c r="R1206" s="110" t="n">
        <f aca="false">N1206*$D$8+O1206*$D$9+P1206*$D$10+Q1206*$D$11</f>
        <v>0</v>
      </c>
      <c r="S1206" s="108" t="n">
        <f aca="false">SUM(N1206:Q1206)</f>
        <v>0</v>
      </c>
    </row>
    <row r="1207" customFormat="false" ht="15" hidden="false" customHeight="false" outlineLevel="0" collapsed="false">
      <c r="H1207" s="108" t="n">
        <v>1199</v>
      </c>
      <c r="I1207" s="109" t="n">
        <v>-0.429</v>
      </c>
      <c r="J1207" s="109" t="n">
        <v>0.3074</v>
      </c>
      <c r="K1207" s="109" t="n">
        <v>0.4611</v>
      </c>
      <c r="L1207" s="109" t="n">
        <v>-0.915</v>
      </c>
      <c r="M1207" s="109" t="n">
        <v>0.3343</v>
      </c>
      <c r="N1207" s="108" t="n">
        <f aca="false">IF(SQRT($B$5)*$I1207+SQRT(1-$B$5)*J1207&lt;$C$8,1,0)</f>
        <v>0</v>
      </c>
      <c r="O1207" s="108" t="n">
        <f aca="false">IF(SQRT($B$5)*$I1207+SQRT(1-$B$5)*K1207&lt;$C$9,1,0)</f>
        <v>0</v>
      </c>
      <c r="P1207" s="108" t="n">
        <f aca="false">IF(SQRT($B$5)*$I1207+SQRT(1-$B$5)*L1207&lt;$C$10,1,0)</f>
        <v>0</v>
      </c>
      <c r="Q1207" s="108" t="n">
        <f aca="false">IF(SQRT($B$5)*$I1207+SQRT(1-$B$5)*M1207&lt;$C$11,1,0)</f>
        <v>0</v>
      </c>
      <c r="R1207" s="110" t="n">
        <f aca="false">N1207*$D$8+O1207*$D$9+P1207*$D$10+Q1207*$D$11</f>
        <v>0</v>
      </c>
      <c r="S1207" s="108" t="n">
        <f aca="false">SUM(N1207:Q1207)</f>
        <v>0</v>
      </c>
    </row>
    <row r="1208" customFormat="false" ht="15" hidden="false" customHeight="false" outlineLevel="0" collapsed="false">
      <c r="H1208" s="108" t="n">
        <v>1200</v>
      </c>
      <c r="I1208" s="109" t="n">
        <v>0.7428</v>
      </c>
      <c r="J1208" s="109" t="n">
        <v>0.3798</v>
      </c>
      <c r="K1208" s="109" t="n">
        <v>0.6761</v>
      </c>
      <c r="L1208" s="109" t="n">
        <v>-0.618</v>
      </c>
      <c r="M1208" s="109" t="n">
        <v>0.3525</v>
      </c>
      <c r="N1208" s="108" t="n">
        <f aca="false">IF(SQRT($B$5)*$I1208+SQRT(1-$B$5)*J1208&lt;$C$8,1,0)</f>
        <v>0</v>
      </c>
      <c r="O1208" s="108" t="n">
        <f aca="false">IF(SQRT($B$5)*$I1208+SQRT(1-$B$5)*K1208&lt;$C$9,1,0)</f>
        <v>0</v>
      </c>
      <c r="P1208" s="108" t="n">
        <f aca="false">IF(SQRT($B$5)*$I1208+SQRT(1-$B$5)*L1208&lt;$C$10,1,0)</f>
        <v>0</v>
      </c>
      <c r="Q1208" s="108" t="n">
        <f aca="false">IF(SQRT($B$5)*$I1208+SQRT(1-$B$5)*M1208&lt;$C$11,1,0)</f>
        <v>0</v>
      </c>
      <c r="R1208" s="110" t="n">
        <f aca="false">N1208*$D$8+O1208*$D$9+P1208*$D$10+Q1208*$D$11</f>
        <v>0</v>
      </c>
      <c r="S1208" s="108" t="n">
        <f aca="false">SUM(N1208:Q1208)</f>
        <v>0</v>
      </c>
    </row>
    <row r="1209" customFormat="false" ht="15" hidden="false" customHeight="false" outlineLevel="0" collapsed="false">
      <c r="H1209" s="108" t="n">
        <v>1201</v>
      </c>
      <c r="I1209" s="109" t="n">
        <v>-0.4709</v>
      </c>
      <c r="J1209" s="109" t="n">
        <v>0.2076</v>
      </c>
      <c r="K1209" s="109" t="n">
        <v>0.4198</v>
      </c>
      <c r="L1209" s="109" t="n">
        <v>-1.0977</v>
      </c>
      <c r="M1209" s="109" t="n">
        <v>-1.4836</v>
      </c>
      <c r="N1209" s="108" t="n">
        <f aca="false">IF(SQRT($B$5)*$I1209+SQRT(1-$B$5)*J1209&lt;$C$8,1,0)</f>
        <v>0</v>
      </c>
      <c r="O1209" s="108" t="n">
        <f aca="false">IF(SQRT($B$5)*$I1209+SQRT(1-$B$5)*K1209&lt;$C$9,1,0)</f>
        <v>0</v>
      </c>
      <c r="P1209" s="108" t="n">
        <f aca="false">IF(SQRT($B$5)*$I1209+SQRT(1-$B$5)*L1209&lt;$C$10,1,0)</f>
        <v>0</v>
      </c>
      <c r="Q1209" s="108" t="n">
        <f aca="false">IF(SQRT($B$5)*$I1209+SQRT(1-$B$5)*M1209&lt;$C$11,1,0)</f>
        <v>0</v>
      </c>
      <c r="R1209" s="110" t="n">
        <f aca="false">N1209*$D$8+O1209*$D$9+P1209*$D$10+Q1209*$D$11</f>
        <v>0</v>
      </c>
      <c r="S1209" s="108" t="n">
        <f aca="false">SUM(N1209:Q1209)</f>
        <v>0</v>
      </c>
    </row>
    <row r="1210" customFormat="false" ht="15" hidden="false" customHeight="false" outlineLevel="0" collapsed="false">
      <c r="H1210" s="108" t="n">
        <v>1202</v>
      </c>
      <c r="I1210" s="109" t="n">
        <v>0.9016</v>
      </c>
      <c r="J1210" s="109" t="n">
        <v>1.1838</v>
      </c>
      <c r="K1210" s="109" t="n">
        <v>1.206</v>
      </c>
      <c r="L1210" s="109" t="n">
        <v>-0.5663</v>
      </c>
      <c r="M1210" s="109" t="n">
        <v>0.3702</v>
      </c>
      <c r="N1210" s="108" t="n">
        <f aca="false">IF(SQRT($B$5)*$I1210+SQRT(1-$B$5)*J1210&lt;$C$8,1,0)</f>
        <v>0</v>
      </c>
      <c r="O1210" s="108" t="n">
        <f aca="false">IF(SQRT($B$5)*$I1210+SQRT(1-$B$5)*K1210&lt;$C$9,1,0)</f>
        <v>0</v>
      </c>
      <c r="P1210" s="108" t="n">
        <f aca="false">IF(SQRT($B$5)*$I1210+SQRT(1-$B$5)*L1210&lt;$C$10,1,0)</f>
        <v>0</v>
      </c>
      <c r="Q1210" s="108" t="n">
        <f aca="false">IF(SQRT($B$5)*$I1210+SQRT(1-$B$5)*M1210&lt;$C$11,1,0)</f>
        <v>0</v>
      </c>
      <c r="R1210" s="110" t="n">
        <f aca="false">N1210*$D$8+O1210*$D$9+P1210*$D$10+Q1210*$D$11</f>
        <v>0</v>
      </c>
      <c r="S1210" s="108" t="n">
        <f aca="false">SUM(N1210:Q1210)</f>
        <v>0</v>
      </c>
    </row>
    <row r="1211" customFormat="false" ht="15" hidden="false" customHeight="false" outlineLevel="0" collapsed="false">
      <c r="H1211" s="108" t="n">
        <v>1203</v>
      </c>
      <c r="I1211" s="109" t="n">
        <v>-0.7774</v>
      </c>
      <c r="J1211" s="109" t="n">
        <v>0.8311</v>
      </c>
      <c r="K1211" s="109" t="n">
        <v>-0.0023</v>
      </c>
      <c r="L1211" s="109" t="n">
        <v>1.266</v>
      </c>
      <c r="M1211" s="109" t="n">
        <v>0.6128</v>
      </c>
      <c r="N1211" s="108" t="n">
        <f aca="false">IF(SQRT($B$5)*$I1211+SQRT(1-$B$5)*J1211&lt;$C$8,1,0)</f>
        <v>0</v>
      </c>
      <c r="O1211" s="108" t="n">
        <f aca="false">IF(SQRT($B$5)*$I1211+SQRT(1-$B$5)*K1211&lt;$C$9,1,0)</f>
        <v>0</v>
      </c>
      <c r="P1211" s="108" t="n">
        <f aca="false">IF(SQRT($B$5)*$I1211+SQRT(1-$B$5)*L1211&lt;$C$10,1,0)</f>
        <v>0</v>
      </c>
      <c r="Q1211" s="108" t="n">
        <f aca="false">IF(SQRT($B$5)*$I1211+SQRT(1-$B$5)*M1211&lt;$C$11,1,0)</f>
        <v>0</v>
      </c>
      <c r="R1211" s="110" t="n">
        <f aca="false">N1211*$D$8+O1211*$D$9+P1211*$D$10+Q1211*$D$11</f>
        <v>0</v>
      </c>
      <c r="S1211" s="108" t="n">
        <f aca="false">SUM(N1211:Q1211)</f>
        <v>0</v>
      </c>
    </row>
    <row r="1212" customFormat="false" ht="15" hidden="false" customHeight="false" outlineLevel="0" collapsed="false">
      <c r="H1212" s="108" t="n">
        <v>1204</v>
      </c>
      <c r="I1212" s="109" t="n">
        <v>0.1548</v>
      </c>
      <c r="J1212" s="109" t="n">
        <v>0.3425</v>
      </c>
      <c r="K1212" s="109" t="n">
        <v>-0.2864</v>
      </c>
      <c r="L1212" s="109" t="n">
        <v>-0.7831</v>
      </c>
      <c r="M1212" s="109" t="n">
        <v>-0.1252</v>
      </c>
      <c r="N1212" s="108" t="n">
        <f aca="false">IF(SQRT($B$5)*$I1212+SQRT(1-$B$5)*J1212&lt;$C$8,1,0)</f>
        <v>0</v>
      </c>
      <c r="O1212" s="108" t="n">
        <f aca="false">IF(SQRT($B$5)*$I1212+SQRT(1-$B$5)*K1212&lt;$C$9,1,0)</f>
        <v>0</v>
      </c>
      <c r="P1212" s="108" t="n">
        <f aca="false">IF(SQRT($B$5)*$I1212+SQRT(1-$B$5)*L1212&lt;$C$10,1,0)</f>
        <v>0</v>
      </c>
      <c r="Q1212" s="108" t="n">
        <f aca="false">IF(SQRT($B$5)*$I1212+SQRT(1-$B$5)*M1212&lt;$C$11,1,0)</f>
        <v>0</v>
      </c>
      <c r="R1212" s="110" t="n">
        <f aca="false">N1212*$D$8+O1212*$D$9+P1212*$D$10+Q1212*$D$11</f>
        <v>0</v>
      </c>
      <c r="S1212" s="108" t="n">
        <f aca="false">SUM(N1212:Q1212)</f>
        <v>0</v>
      </c>
    </row>
    <row r="1213" customFormat="false" ht="15" hidden="false" customHeight="false" outlineLevel="0" collapsed="false">
      <c r="H1213" s="108" t="n">
        <v>1205</v>
      </c>
      <c r="I1213" s="109" t="n">
        <v>-0.1647</v>
      </c>
      <c r="J1213" s="109" t="n">
        <v>1.3583</v>
      </c>
      <c r="K1213" s="109" t="n">
        <v>-0.5998</v>
      </c>
      <c r="L1213" s="109" t="n">
        <v>-0.7835</v>
      </c>
      <c r="M1213" s="109" t="n">
        <v>-0.3931</v>
      </c>
      <c r="N1213" s="108" t="n">
        <f aca="false">IF(SQRT($B$5)*$I1213+SQRT(1-$B$5)*J1213&lt;$C$8,1,0)</f>
        <v>0</v>
      </c>
      <c r="O1213" s="108" t="n">
        <f aca="false">IF(SQRT($B$5)*$I1213+SQRT(1-$B$5)*K1213&lt;$C$9,1,0)</f>
        <v>0</v>
      </c>
      <c r="P1213" s="108" t="n">
        <f aca="false">IF(SQRT($B$5)*$I1213+SQRT(1-$B$5)*L1213&lt;$C$10,1,0)</f>
        <v>0</v>
      </c>
      <c r="Q1213" s="108" t="n">
        <f aca="false">IF(SQRT($B$5)*$I1213+SQRT(1-$B$5)*M1213&lt;$C$11,1,0)</f>
        <v>0</v>
      </c>
      <c r="R1213" s="110" t="n">
        <f aca="false">N1213*$D$8+O1213*$D$9+P1213*$D$10+Q1213*$D$11</f>
        <v>0</v>
      </c>
      <c r="S1213" s="108" t="n">
        <f aca="false">SUM(N1213:Q1213)</f>
        <v>0</v>
      </c>
    </row>
    <row r="1214" customFormat="false" ht="15" hidden="false" customHeight="false" outlineLevel="0" collapsed="false">
      <c r="H1214" s="108" t="n">
        <v>1206</v>
      </c>
      <c r="I1214" s="109" t="n">
        <v>1.1472</v>
      </c>
      <c r="J1214" s="109" t="n">
        <v>-1.379</v>
      </c>
      <c r="K1214" s="109" t="n">
        <v>-0.5813</v>
      </c>
      <c r="L1214" s="109" t="n">
        <v>-1.3939</v>
      </c>
      <c r="M1214" s="109" t="n">
        <v>0.0688</v>
      </c>
      <c r="N1214" s="108" t="n">
        <f aca="false">IF(SQRT($B$5)*$I1214+SQRT(1-$B$5)*J1214&lt;$C$8,1,0)</f>
        <v>0</v>
      </c>
      <c r="O1214" s="108" t="n">
        <f aca="false">IF(SQRT($B$5)*$I1214+SQRT(1-$B$5)*K1214&lt;$C$9,1,0)</f>
        <v>0</v>
      </c>
      <c r="P1214" s="108" t="n">
        <f aca="false">IF(SQRT($B$5)*$I1214+SQRT(1-$B$5)*L1214&lt;$C$10,1,0)</f>
        <v>0</v>
      </c>
      <c r="Q1214" s="108" t="n">
        <f aca="false">IF(SQRT($B$5)*$I1214+SQRT(1-$B$5)*M1214&lt;$C$11,1,0)</f>
        <v>0</v>
      </c>
      <c r="R1214" s="110" t="n">
        <f aca="false">N1214*$D$8+O1214*$D$9+P1214*$D$10+Q1214*$D$11</f>
        <v>0</v>
      </c>
      <c r="S1214" s="108" t="n">
        <f aca="false">SUM(N1214:Q1214)</f>
        <v>0</v>
      </c>
    </row>
    <row r="1215" customFormat="false" ht="15" hidden="false" customHeight="false" outlineLevel="0" collapsed="false">
      <c r="H1215" s="108" t="n">
        <v>1207</v>
      </c>
      <c r="I1215" s="109" t="n">
        <v>1.9711</v>
      </c>
      <c r="J1215" s="109" t="n">
        <v>-1.5303</v>
      </c>
      <c r="K1215" s="109" t="n">
        <v>0.244</v>
      </c>
      <c r="L1215" s="109" t="n">
        <v>1.0668</v>
      </c>
      <c r="M1215" s="109" t="n">
        <v>1.0983</v>
      </c>
      <c r="N1215" s="108" t="n">
        <f aca="false">IF(SQRT($B$5)*$I1215+SQRT(1-$B$5)*J1215&lt;$C$8,1,0)</f>
        <v>0</v>
      </c>
      <c r="O1215" s="108" t="n">
        <f aca="false">IF(SQRT($B$5)*$I1215+SQRT(1-$B$5)*K1215&lt;$C$9,1,0)</f>
        <v>0</v>
      </c>
      <c r="P1215" s="108" t="n">
        <f aca="false">IF(SQRT($B$5)*$I1215+SQRT(1-$B$5)*L1215&lt;$C$10,1,0)</f>
        <v>0</v>
      </c>
      <c r="Q1215" s="108" t="n">
        <f aca="false">IF(SQRT($B$5)*$I1215+SQRT(1-$B$5)*M1215&lt;$C$11,1,0)</f>
        <v>0</v>
      </c>
      <c r="R1215" s="110" t="n">
        <f aca="false">N1215*$D$8+O1215*$D$9+P1215*$D$10+Q1215*$D$11</f>
        <v>0</v>
      </c>
      <c r="S1215" s="108" t="n">
        <f aca="false">SUM(N1215:Q1215)</f>
        <v>0</v>
      </c>
    </row>
    <row r="1216" customFormat="false" ht="15" hidden="false" customHeight="false" outlineLevel="0" collapsed="false">
      <c r="H1216" s="108" t="n">
        <v>1208</v>
      </c>
      <c r="I1216" s="109" t="n">
        <v>-0.7423</v>
      </c>
      <c r="J1216" s="109" t="n">
        <v>-0.6848</v>
      </c>
      <c r="K1216" s="109" t="n">
        <v>0.8963</v>
      </c>
      <c r="L1216" s="109" t="n">
        <v>0.1437</v>
      </c>
      <c r="M1216" s="109" t="n">
        <v>-0.4905</v>
      </c>
      <c r="N1216" s="108" t="n">
        <f aca="false">IF(SQRT($B$5)*$I1216+SQRT(1-$B$5)*J1216&lt;$C$8,1,0)</f>
        <v>0</v>
      </c>
      <c r="O1216" s="108" t="n">
        <f aca="false">IF(SQRT($B$5)*$I1216+SQRT(1-$B$5)*K1216&lt;$C$9,1,0)</f>
        <v>0</v>
      </c>
      <c r="P1216" s="108" t="n">
        <f aca="false">IF(SQRT($B$5)*$I1216+SQRT(1-$B$5)*L1216&lt;$C$10,1,0)</f>
        <v>0</v>
      </c>
      <c r="Q1216" s="108" t="n">
        <f aca="false">IF(SQRT($B$5)*$I1216+SQRT(1-$B$5)*M1216&lt;$C$11,1,0)</f>
        <v>0</v>
      </c>
      <c r="R1216" s="110" t="n">
        <f aca="false">N1216*$D$8+O1216*$D$9+P1216*$D$10+Q1216*$D$11</f>
        <v>0</v>
      </c>
      <c r="S1216" s="108" t="n">
        <f aca="false">SUM(N1216:Q1216)</f>
        <v>0</v>
      </c>
    </row>
    <row r="1217" customFormat="false" ht="15" hidden="false" customHeight="false" outlineLevel="0" collapsed="false">
      <c r="H1217" s="108" t="n">
        <v>1209</v>
      </c>
      <c r="I1217" s="109" t="n">
        <v>0.5785</v>
      </c>
      <c r="J1217" s="109" t="n">
        <v>0.9339</v>
      </c>
      <c r="K1217" s="109" t="n">
        <v>-1.1467</v>
      </c>
      <c r="L1217" s="109" t="n">
        <v>-0.4585</v>
      </c>
      <c r="M1217" s="109" t="n">
        <v>0.8922</v>
      </c>
      <c r="N1217" s="108" t="n">
        <f aca="false">IF(SQRT($B$5)*$I1217+SQRT(1-$B$5)*J1217&lt;$C$8,1,0)</f>
        <v>0</v>
      </c>
      <c r="O1217" s="108" t="n">
        <f aca="false">IF(SQRT($B$5)*$I1217+SQRT(1-$B$5)*K1217&lt;$C$9,1,0)</f>
        <v>0</v>
      </c>
      <c r="P1217" s="108" t="n">
        <f aca="false">IF(SQRT($B$5)*$I1217+SQRT(1-$B$5)*L1217&lt;$C$10,1,0)</f>
        <v>0</v>
      </c>
      <c r="Q1217" s="108" t="n">
        <f aca="false">IF(SQRT($B$5)*$I1217+SQRT(1-$B$5)*M1217&lt;$C$11,1,0)</f>
        <v>0</v>
      </c>
      <c r="R1217" s="110" t="n">
        <f aca="false">N1217*$D$8+O1217*$D$9+P1217*$D$10+Q1217*$D$11</f>
        <v>0</v>
      </c>
      <c r="S1217" s="108" t="n">
        <f aca="false">SUM(N1217:Q1217)</f>
        <v>0</v>
      </c>
    </row>
    <row r="1218" customFormat="false" ht="15" hidden="false" customHeight="false" outlineLevel="0" collapsed="false">
      <c r="H1218" s="108" t="n">
        <v>1210</v>
      </c>
      <c r="I1218" s="109" t="n">
        <v>-0.6711</v>
      </c>
      <c r="J1218" s="109" t="n">
        <v>0.7752</v>
      </c>
      <c r="K1218" s="109" t="n">
        <v>-1.4769</v>
      </c>
      <c r="L1218" s="109" t="n">
        <v>-0.4743</v>
      </c>
      <c r="M1218" s="109" t="n">
        <v>-0.0915</v>
      </c>
      <c r="N1218" s="108" t="n">
        <f aca="false">IF(SQRT($B$5)*$I1218+SQRT(1-$B$5)*J1218&lt;$C$8,1,0)</f>
        <v>0</v>
      </c>
      <c r="O1218" s="108" t="n">
        <f aca="false">IF(SQRT($B$5)*$I1218+SQRT(1-$B$5)*K1218&lt;$C$9,1,0)</f>
        <v>0</v>
      </c>
      <c r="P1218" s="108" t="n">
        <f aca="false">IF(SQRT($B$5)*$I1218+SQRT(1-$B$5)*L1218&lt;$C$10,1,0)</f>
        <v>0</v>
      </c>
      <c r="Q1218" s="108" t="n">
        <f aca="false">IF(SQRT($B$5)*$I1218+SQRT(1-$B$5)*M1218&lt;$C$11,1,0)</f>
        <v>0</v>
      </c>
      <c r="R1218" s="110" t="n">
        <f aca="false">N1218*$D$8+O1218*$D$9+P1218*$D$10+Q1218*$D$11</f>
        <v>0</v>
      </c>
      <c r="S1218" s="108" t="n">
        <f aca="false">SUM(N1218:Q1218)</f>
        <v>0</v>
      </c>
    </row>
    <row r="1219" customFormat="false" ht="15" hidden="false" customHeight="false" outlineLevel="0" collapsed="false">
      <c r="H1219" s="108" t="n">
        <v>1211</v>
      </c>
      <c r="I1219" s="109" t="n">
        <v>0.7597</v>
      </c>
      <c r="J1219" s="109" t="n">
        <v>-0.0843</v>
      </c>
      <c r="K1219" s="109" t="n">
        <v>1.0815</v>
      </c>
      <c r="L1219" s="109" t="n">
        <v>-0.4202</v>
      </c>
      <c r="M1219" s="109" t="n">
        <v>1.7322</v>
      </c>
      <c r="N1219" s="108" t="n">
        <f aca="false">IF(SQRT($B$5)*$I1219+SQRT(1-$B$5)*J1219&lt;$C$8,1,0)</f>
        <v>0</v>
      </c>
      <c r="O1219" s="108" t="n">
        <f aca="false">IF(SQRT($B$5)*$I1219+SQRT(1-$B$5)*K1219&lt;$C$9,1,0)</f>
        <v>0</v>
      </c>
      <c r="P1219" s="108" t="n">
        <f aca="false">IF(SQRT($B$5)*$I1219+SQRT(1-$B$5)*L1219&lt;$C$10,1,0)</f>
        <v>0</v>
      </c>
      <c r="Q1219" s="108" t="n">
        <f aca="false">IF(SQRT($B$5)*$I1219+SQRT(1-$B$5)*M1219&lt;$C$11,1,0)</f>
        <v>0</v>
      </c>
      <c r="R1219" s="110" t="n">
        <f aca="false">N1219*$D$8+O1219*$D$9+P1219*$D$10+Q1219*$D$11</f>
        <v>0</v>
      </c>
      <c r="S1219" s="108" t="n">
        <f aca="false">SUM(N1219:Q1219)</f>
        <v>0</v>
      </c>
    </row>
    <row r="1220" customFormat="false" ht="15" hidden="false" customHeight="false" outlineLevel="0" collapsed="false">
      <c r="H1220" s="108" t="n">
        <v>1212</v>
      </c>
      <c r="I1220" s="109" t="n">
        <v>2.1697</v>
      </c>
      <c r="J1220" s="109" t="n">
        <v>0.3339</v>
      </c>
      <c r="K1220" s="109" t="n">
        <v>-1.2351</v>
      </c>
      <c r="L1220" s="109" t="n">
        <v>-0.16</v>
      </c>
      <c r="M1220" s="109" t="n">
        <v>-0.3073</v>
      </c>
      <c r="N1220" s="108" t="n">
        <f aca="false">IF(SQRT($B$5)*$I1220+SQRT(1-$B$5)*J1220&lt;$C$8,1,0)</f>
        <v>0</v>
      </c>
      <c r="O1220" s="108" t="n">
        <f aca="false">IF(SQRT($B$5)*$I1220+SQRT(1-$B$5)*K1220&lt;$C$9,1,0)</f>
        <v>0</v>
      </c>
      <c r="P1220" s="108" t="n">
        <f aca="false">IF(SQRT($B$5)*$I1220+SQRT(1-$B$5)*L1220&lt;$C$10,1,0)</f>
        <v>0</v>
      </c>
      <c r="Q1220" s="108" t="n">
        <f aca="false">IF(SQRT($B$5)*$I1220+SQRT(1-$B$5)*M1220&lt;$C$11,1,0)</f>
        <v>0</v>
      </c>
      <c r="R1220" s="110" t="n">
        <f aca="false">N1220*$D$8+O1220*$D$9+P1220*$D$10+Q1220*$D$11</f>
        <v>0</v>
      </c>
      <c r="S1220" s="108" t="n">
        <f aca="false">SUM(N1220:Q1220)</f>
        <v>0</v>
      </c>
    </row>
    <row r="1221" customFormat="false" ht="15" hidden="false" customHeight="false" outlineLevel="0" collapsed="false">
      <c r="H1221" s="108" t="n">
        <v>1213</v>
      </c>
      <c r="I1221" s="109" t="n">
        <v>-0.1338</v>
      </c>
      <c r="J1221" s="109" t="n">
        <v>-0.0587</v>
      </c>
      <c r="K1221" s="109" t="n">
        <v>1.8327</v>
      </c>
      <c r="L1221" s="109" t="n">
        <v>2.4151</v>
      </c>
      <c r="M1221" s="109" t="n">
        <v>0.3269</v>
      </c>
      <c r="N1221" s="108" t="n">
        <f aca="false">IF(SQRT($B$5)*$I1221+SQRT(1-$B$5)*J1221&lt;$C$8,1,0)</f>
        <v>0</v>
      </c>
      <c r="O1221" s="108" t="n">
        <f aca="false">IF(SQRT($B$5)*$I1221+SQRT(1-$B$5)*K1221&lt;$C$9,1,0)</f>
        <v>0</v>
      </c>
      <c r="P1221" s="108" t="n">
        <f aca="false">IF(SQRT($B$5)*$I1221+SQRT(1-$B$5)*L1221&lt;$C$10,1,0)</f>
        <v>0</v>
      </c>
      <c r="Q1221" s="108" t="n">
        <f aca="false">IF(SQRT($B$5)*$I1221+SQRT(1-$B$5)*M1221&lt;$C$11,1,0)</f>
        <v>0</v>
      </c>
      <c r="R1221" s="110" t="n">
        <f aca="false">N1221*$D$8+O1221*$D$9+P1221*$D$10+Q1221*$D$11</f>
        <v>0</v>
      </c>
      <c r="S1221" s="108" t="n">
        <f aca="false">SUM(N1221:Q1221)</f>
        <v>0</v>
      </c>
    </row>
    <row r="1222" customFormat="false" ht="15" hidden="false" customHeight="false" outlineLevel="0" collapsed="false">
      <c r="H1222" s="108" t="n">
        <v>1214</v>
      </c>
      <c r="I1222" s="109" t="n">
        <v>0.7073</v>
      </c>
      <c r="J1222" s="109" t="n">
        <v>0.8238</v>
      </c>
      <c r="K1222" s="109" t="n">
        <v>-0.2295</v>
      </c>
      <c r="L1222" s="109" t="n">
        <v>-0.5631</v>
      </c>
      <c r="M1222" s="109" t="n">
        <v>-1.2438</v>
      </c>
      <c r="N1222" s="108" t="n">
        <f aca="false">IF(SQRT($B$5)*$I1222+SQRT(1-$B$5)*J1222&lt;$C$8,1,0)</f>
        <v>0</v>
      </c>
      <c r="O1222" s="108" t="n">
        <f aca="false">IF(SQRT($B$5)*$I1222+SQRT(1-$B$5)*K1222&lt;$C$9,1,0)</f>
        <v>0</v>
      </c>
      <c r="P1222" s="108" t="n">
        <f aca="false">IF(SQRT($B$5)*$I1222+SQRT(1-$B$5)*L1222&lt;$C$10,1,0)</f>
        <v>0</v>
      </c>
      <c r="Q1222" s="108" t="n">
        <f aca="false">IF(SQRT($B$5)*$I1222+SQRT(1-$B$5)*M1222&lt;$C$11,1,0)</f>
        <v>0</v>
      </c>
      <c r="R1222" s="110" t="n">
        <f aca="false">N1222*$D$8+O1222*$D$9+P1222*$D$10+Q1222*$D$11</f>
        <v>0</v>
      </c>
      <c r="S1222" s="108" t="n">
        <f aca="false">SUM(N1222:Q1222)</f>
        <v>0</v>
      </c>
    </row>
    <row r="1223" customFormat="false" ht="15" hidden="false" customHeight="false" outlineLevel="0" collapsed="false">
      <c r="H1223" s="108" t="n">
        <v>1215</v>
      </c>
      <c r="I1223" s="109" t="n">
        <v>-1.5367</v>
      </c>
      <c r="J1223" s="109" t="n">
        <v>-0.6795</v>
      </c>
      <c r="K1223" s="109" t="n">
        <v>0.2155</v>
      </c>
      <c r="L1223" s="109" t="n">
        <v>-0.7438</v>
      </c>
      <c r="M1223" s="109" t="n">
        <v>-0.2532</v>
      </c>
      <c r="N1223" s="108" t="n">
        <f aca="false">IF(SQRT($B$5)*$I1223+SQRT(1-$B$5)*J1223&lt;$C$8,1,0)</f>
        <v>0</v>
      </c>
      <c r="O1223" s="108" t="n">
        <f aca="false">IF(SQRT($B$5)*$I1223+SQRT(1-$B$5)*K1223&lt;$C$9,1,0)</f>
        <v>0</v>
      </c>
      <c r="P1223" s="108" t="n">
        <f aca="false">IF(SQRT($B$5)*$I1223+SQRT(1-$B$5)*L1223&lt;$C$10,1,0)</f>
        <v>0</v>
      </c>
      <c r="Q1223" s="108" t="n">
        <f aca="false">IF(SQRT($B$5)*$I1223+SQRT(1-$B$5)*M1223&lt;$C$11,1,0)</f>
        <v>0</v>
      </c>
      <c r="R1223" s="110" t="n">
        <f aca="false">N1223*$D$8+O1223*$D$9+P1223*$D$10+Q1223*$D$11</f>
        <v>0</v>
      </c>
      <c r="S1223" s="108" t="n">
        <f aca="false">SUM(N1223:Q1223)</f>
        <v>0</v>
      </c>
    </row>
    <row r="1224" customFormat="false" ht="15" hidden="false" customHeight="false" outlineLevel="0" collapsed="false">
      <c r="H1224" s="108" t="n">
        <v>1216</v>
      </c>
      <c r="I1224" s="109" t="n">
        <v>-0.422</v>
      </c>
      <c r="J1224" s="109" t="n">
        <v>-0.6235</v>
      </c>
      <c r="K1224" s="109" t="n">
        <v>-0.9531</v>
      </c>
      <c r="L1224" s="109" t="n">
        <v>0.4005</v>
      </c>
      <c r="M1224" s="109" t="n">
        <v>-1.1326</v>
      </c>
      <c r="N1224" s="108" t="n">
        <f aca="false">IF(SQRT($B$5)*$I1224+SQRT(1-$B$5)*J1224&lt;$C$8,1,0)</f>
        <v>0</v>
      </c>
      <c r="O1224" s="108" t="n">
        <f aca="false">IF(SQRT($B$5)*$I1224+SQRT(1-$B$5)*K1224&lt;$C$9,1,0)</f>
        <v>0</v>
      </c>
      <c r="P1224" s="108" t="n">
        <f aca="false">IF(SQRT($B$5)*$I1224+SQRT(1-$B$5)*L1224&lt;$C$10,1,0)</f>
        <v>0</v>
      </c>
      <c r="Q1224" s="108" t="n">
        <f aca="false">IF(SQRT($B$5)*$I1224+SQRT(1-$B$5)*M1224&lt;$C$11,1,0)</f>
        <v>0</v>
      </c>
      <c r="R1224" s="110" t="n">
        <f aca="false">N1224*$D$8+O1224*$D$9+P1224*$D$10+Q1224*$D$11</f>
        <v>0</v>
      </c>
      <c r="S1224" s="108" t="n">
        <f aca="false">SUM(N1224:Q1224)</f>
        <v>0</v>
      </c>
    </row>
    <row r="1225" customFormat="false" ht="15" hidden="false" customHeight="false" outlineLevel="0" collapsed="false">
      <c r="H1225" s="108" t="n">
        <v>1217</v>
      </c>
      <c r="I1225" s="109" t="n">
        <v>1.4189</v>
      </c>
      <c r="J1225" s="109" t="n">
        <v>-0.9689</v>
      </c>
      <c r="K1225" s="109" t="n">
        <v>0.0013</v>
      </c>
      <c r="L1225" s="109" t="n">
        <v>-0.9819</v>
      </c>
      <c r="M1225" s="109" t="n">
        <v>-0.7671</v>
      </c>
      <c r="N1225" s="108" t="n">
        <f aca="false">IF(SQRT($B$5)*$I1225+SQRT(1-$B$5)*J1225&lt;$C$8,1,0)</f>
        <v>0</v>
      </c>
      <c r="O1225" s="108" t="n">
        <f aca="false">IF(SQRT($B$5)*$I1225+SQRT(1-$B$5)*K1225&lt;$C$9,1,0)</f>
        <v>0</v>
      </c>
      <c r="P1225" s="108" t="n">
        <f aca="false">IF(SQRT($B$5)*$I1225+SQRT(1-$B$5)*L1225&lt;$C$10,1,0)</f>
        <v>0</v>
      </c>
      <c r="Q1225" s="108" t="n">
        <f aca="false">IF(SQRT($B$5)*$I1225+SQRT(1-$B$5)*M1225&lt;$C$11,1,0)</f>
        <v>0</v>
      </c>
      <c r="R1225" s="110" t="n">
        <f aca="false">N1225*$D$8+O1225*$D$9+P1225*$D$10+Q1225*$D$11</f>
        <v>0</v>
      </c>
      <c r="S1225" s="108" t="n">
        <f aca="false">SUM(N1225:Q1225)</f>
        <v>0</v>
      </c>
    </row>
    <row r="1226" customFormat="false" ht="15" hidden="false" customHeight="false" outlineLevel="0" collapsed="false">
      <c r="H1226" s="108" t="n">
        <v>1218</v>
      </c>
      <c r="I1226" s="109" t="n">
        <v>-0.4339</v>
      </c>
      <c r="J1226" s="109" t="n">
        <v>0.2421</v>
      </c>
      <c r="K1226" s="109" t="n">
        <v>0.3173</v>
      </c>
      <c r="L1226" s="109" t="n">
        <v>-1.1488</v>
      </c>
      <c r="M1226" s="109" t="n">
        <v>-2.0783</v>
      </c>
      <c r="N1226" s="108" t="n">
        <f aca="false">IF(SQRT($B$5)*$I1226+SQRT(1-$B$5)*J1226&lt;$C$8,1,0)</f>
        <v>0</v>
      </c>
      <c r="O1226" s="108" t="n">
        <f aca="false">IF(SQRT($B$5)*$I1226+SQRT(1-$B$5)*K1226&lt;$C$9,1,0)</f>
        <v>0</v>
      </c>
      <c r="P1226" s="108" t="n">
        <f aca="false">IF(SQRT($B$5)*$I1226+SQRT(1-$B$5)*L1226&lt;$C$10,1,0)</f>
        <v>0</v>
      </c>
      <c r="Q1226" s="108" t="n">
        <f aca="false">IF(SQRT($B$5)*$I1226+SQRT(1-$B$5)*M1226&lt;$C$11,1,0)</f>
        <v>1</v>
      </c>
      <c r="R1226" s="110" t="n">
        <f aca="false">N1226*$D$8+O1226*$D$9+P1226*$D$10+Q1226*$D$11</f>
        <v>17.5</v>
      </c>
      <c r="S1226" s="108" t="n">
        <f aca="false">SUM(N1226:Q1226)</f>
        <v>1</v>
      </c>
    </row>
    <row r="1227" customFormat="false" ht="15" hidden="false" customHeight="false" outlineLevel="0" collapsed="false">
      <c r="H1227" s="108" t="n">
        <v>1219</v>
      </c>
      <c r="I1227" s="109" t="n">
        <v>0.5174</v>
      </c>
      <c r="J1227" s="109" t="n">
        <v>-0.7381</v>
      </c>
      <c r="K1227" s="109" t="n">
        <v>-0.8997</v>
      </c>
      <c r="L1227" s="109" t="n">
        <v>-0.2274</v>
      </c>
      <c r="M1227" s="109" t="n">
        <v>-0.1265</v>
      </c>
      <c r="N1227" s="108" t="n">
        <f aca="false">IF(SQRT($B$5)*$I1227+SQRT(1-$B$5)*J1227&lt;$C$8,1,0)</f>
        <v>0</v>
      </c>
      <c r="O1227" s="108" t="n">
        <f aca="false">IF(SQRT($B$5)*$I1227+SQRT(1-$B$5)*K1227&lt;$C$9,1,0)</f>
        <v>0</v>
      </c>
      <c r="P1227" s="108" t="n">
        <f aca="false">IF(SQRT($B$5)*$I1227+SQRT(1-$B$5)*L1227&lt;$C$10,1,0)</f>
        <v>0</v>
      </c>
      <c r="Q1227" s="108" t="n">
        <f aca="false">IF(SQRT($B$5)*$I1227+SQRT(1-$B$5)*M1227&lt;$C$11,1,0)</f>
        <v>0</v>
      </c>
      <c r="R1227" s="110" t="n">
        <f aca="false">N1227*$D$8+O1227*$D$9+P1227*$D$10+Q1227*$D$11</f>
        <v>0</v>
      </c>
      <c r="S1227" s="108" t="n">
        <f aca="false">SUM(N1227:Q1227)</f>
        <v>0</v>
      </c>
    </row>
    <row r="1228" customFormat="false" ht="15" hidden="false" customHeight="false" outlineLevel="0" collapsed="false">
      <c r="H1228" s="108" t="n">
        <v>1220</v>
      </c>
      <c r="I1228" s="109" t="n">
        <v>1.0092</v>
      </c>
      <c r="J1228" s="109" t="n">
        <v>-0.1422</v>
      </c>
      <c r="K1228" s="109" t="n">
        <v>0.5352</v>
      </c>
      <c r="L1228" s="109" t="n">
        <v>0.6722</v>
      </c>
      <c r="M1228" s="109" t="n">
        <v>0.7541</v>
      </c>
      <c r="N1228" s="108" t="n">
        <f aca="false">IF(SQRT($B$5)*$I1228+SQRT(1-$B$5)*J1228&lt;$C$8,1,0)</f>
        <v>0</v>
      </c>
      <c r="O1228" s="108" t="n">
        <f aca="false">IF(SQRT($B$5)*$I1228+SQRT(1-$B$5)*K1228&lt;$C$9,1,0)</f>
        <v>0</v>
      </c>
      <c r="P1228" s="108" t="n">
        <f aca="false">IF(SQRT($B$5)*$I1228+SQRT(1-$B$5)*L1228&lt;$C$10,1,0)</f>
        <v>0</v>
      </c>
      <c r="Q1228" s="108" t="n">
        <f aca="false">IF(SQRT($B$5)*$I1228+SQRT(1-$B$5)*M1228&lt;$C$11,1,0)</f>
        <v>0</v>
      </c>
      <c r="R1228" s="110" t="n">
        <f aca="false">N1228*$D$8+O1228*$D$9+P1228*$D$10+Q1228*$D$11</f>
        <v>0</v>
      </c>
      <c r="S1228" s="108" t="n">
        <f aca="false">SUM(N1228:Q1228)</f>
        <v>0</v>
      </c>
    </row>
    <row r="1229" customFormat="false" ht="15" hidden="false" customHeight="false" outlineLevel="0" collapsed="false">
      <c r="H1229" s="108" t="n">
        <v>1221</v>
      </c>
      <c r="I1229" s="109" t="n">
        <v>-0.5154</v>
      </c>
      <c r="J1229" s="109" t="n">
        <v>1.1884</v>
      </c>
      <c r="K1229" s="109" t="n">
        <v>0.3366</v>
      </c>
      <c r="L1229" s="109" t="n">
        <v>0.2678</v>
      </c>
      <c r="M1229" s="109" t="n">
        <v>0.8648</v>
      </c>
      <c r="N1229" s="108" t="n">
        <f aca="false">IF(SQRT($B$5)*$I1229+SQRT(1-$B$5)*J1229&lt;$C$8,1,0)</f>
        <v>0</v>
      </c>
      <c r="O1229" s="108" t="n">
        <f aca="false">IF(SQRT($B$5)*$I1229+SQRT(1-$B$5)*K1229&lt;$C$9,1,0)</f>
        <v>0</v>
      </c>
      <c r="P1229" s="108" t="n">
        <f aca="false">IF(SQRT($B$5)*$I1229+SQRT(1-$B$5)*L1229&lt;$C$10,1,0)</f>
        <v>0</v>
      </c>
      <c r="Q1229" s="108" t="n">
        <f aca="false">IF(SQRT($B$5)*$I1229+SQRT(1-$B$5)*M1229&lt;$C$11,1,0)</f>
        <v>0</v>
      </c>
      <c r="R1229" s="110" t="n">
        <f aca="false">N1229*$D$8+O1229*$D$9+P1229*$D$10+Q1229*$D$11</f>
        <v>0</v>
      </c>
      <c r="S1229" s="108" t="n">
        <f aca="false">SUM(N1229:Q1229)</f>
        <v>0</v>
      </c>
    </row>
    <row r="1230" customFormat="false" ht="15" hidden="false" customHeight="false" outlineLevel="0" collapsed="false">
      <c r="H1230" s="108" t="n">
        <v>1222</v>
      </c>
      <c r="I1230" s="109" t="n">
        <v>-0.5221</v>
      </c>
      <c r="J1230" s="109" t="n">
        <v>-2.0967</v>
      </c>
      <c r="K1230" s="109" t="n">
        <v>-1.035</v>
      </c>
      <c r="L1230" s="109" t="n">
        <v>1.0342</v>
      </c>
      <c r="M1230" s="109" t="n">
        <v>0.3019</v>
      </c>
      <c r="N1230" s="108" t="n">
        <f aca="false">IF(SQRT($B$5)*$I1230+SQRT(1-$B$5)*J1230&lt;$C$8,1,0)</f>
        <v>0</v>
      </c>
      <c r="O1230" s="108" t="n">
        <f aca="false">IF(SQRT($B$5)*$I1230+SQRT(1-$B$5)*K1230&lt;$C$9,1,0)</f>
        <v>0</v>
      </c>
      <c r="P1230" s="108" t="n">
        <f aca="false">IF(SQRT($B$5)*$I1230+SQRT(1-$B$5)*L1230&lt;$C$10,1,0)</f>
        <v>0</v>
      </c>
      <c r="Q1230" s="108" t="n">
        <f aca="false">IF(SQRT($B$5)*$I1230+SQRT(1-$B$5)*M1230&lt;$C$11,1,0)</f>
        <v>0</v>
      </c>
      <c r="R1230" s="110" t="n">
        <f aca="false">N1230*$D$8+O1230*$D$9+P1230*$D$10+Q1230*$D$11</f>
        <v>0</v>
      </c>
      <c r="S1230" s="108" t="n">
        <f aca="false">SUM(N1230:Q1230)</f>
        <v>0</v>
      </c>
    </row>
    <row r="1231" customFormat="false" ht="15" hidden="false" customHeight="false" outlineLevel="0" collapsed="false">
      <c r="H1231" s="108" t="n">
        <v>1223</v>
      </c>
      <c r="I1231" s="109" t="n">
        <v>1.5506</v>
      </c>
      <c r="J1231" s="109" t="n">
        <v>-0.4106</v>
      </c>
      <c r="K1231" s="109" t="n">
        <v>0.0477</v>
      </c>
      <c r="L1231" s="109" t="n">
        <v>-1.0839</v>
      </c>
      <c r="M1231" s="109" t="n">
        <v>-0.4549</v>
      </c>
      <c r="N1231" s="108" t="n">
        <f aca="false">IF(SQRT($B$5)*$I1231+SQRT(1-$B$5)*J1231&lt;$C$8,1,0)</f>
        <v>0</v>
      </c>
      <c r="O1231" s="108" t="n">
        <f aca="false">IF(SQRT($B$5)*$I1231+SQRT(1-$B$5)*K1231&lt;$C$9,1,0)</f>
        <v>0</v>
      </c>
      <c r="P1231" s="108" t="n">
        <f aca="false">IF(SQRT($B$5)*$I1231+SQRT(1-$B$5)*L1231&lt;$C$10,1,0)</f>
        <v>0</v>
      </c>
      <c r="Q1231" s="108" t="n">
        <f aca="false">IF(SQRT($B$5)*$I1231+SQRT(1-$B$5)*M1231&lt;$C$11,1,0)</f>
        <v>0</v>
      </c>
      <c r="R1231" s="110" t="n">
        <f aca="false">N1231*$D$8+O1231*$D$9+P1231*$D$10+Q1231*$D$11</f>
        <v>0</v>
      </c>
      <c r="S1231" s="108" t="n">
        <f aca="false">SUM(N1231:Q1231)</f>
        <v>0</v>
      </c>
    </row>
    <row r="1232" customFormat="false" ht="15" hidden="false" customHeight="false" outlineLevel="0" collapsed="false">
      <c r="H1232" s="108" t="n">
        <v>1224</v>
      </c>
      <c r="I1232" s="109" t="n">
        <v>1.7623</v>
      </c>
      <c r="J1232" s="109" t="n">
        <v>0.2562</v>
      </c>
      <c r="K1232" s="109" t="n">
        <v>-1.2979</v>
      </c>
      <c r="L1232" s="109" t="n">
        <v>0.5614</v>
      </c>
      <c r="M1232" s="109" t="n">
        <v>0.7502</v>
      </c>
      <c r="N1232" s="108" t="n">
        <f aca="false">IF(SQRT($B$5)*$I1232+SQRT(1-$B$5)*J1232&lt;$C$8,1,0)</f>
        <v>0</v>
      </c>
      <c r="O1232" s="108" t="n">
        <f aca="false">IF(SQRT($B$5)*$I1232+SQRT(1-$B$5)*K1232&lt;$C$9,1,0)</f>
        <v>0</v>
      </c>
      <c r="P1232" s="108" t="n">
        <f aca="false">IF(SQRT($B$5)*$I1232+SQRT(1-$B$5)*L1232&lt;$C$10,1,0)</f>
        <v>0</v>
      </c>
      <c r="Q1232" s="108" t="n">
        <f aca="false">IF(SQRT($B$5)*$I1232+SQRT(1-$B$5)*M1232&lt;$C$11,1,0)</f>
        <v>0</v>
      </c>
      <c r="R1232" s="110" t="n">
        <f aca="false">N1232*$D$8+O1232*$D$9+P1232*$D$10+Q1232*$D$11</f>
        <v>0</v>
      </c>
      <c r="S1232" s="108" t="n">
        <f aca="false">SUM(N1232:Q1232)</f>
        <v>0</v>
      </c>
    </row>
    <row r="1233" customFormat="false" ht="15" hidden="false" customHeight="false" outlineLevel="0" collapsed="false">
      <c r="H1233" s="108" t="n">
        <v>1225</v>
      </c>
      <c r="I1233" s="109" t="n">
        <v>-0.3364</v>
      </c>
      <c r="J1233" s="109" t="n">
        <v>-0.4451</v>
      </c>
      <c r="K1233" s="109" t="n">
        <v>0.363</v>
      </c>
      <c r="L1233" s="109" t="n">
        <v>0.7268</v>
      </c>
      <c r="M1233" s="109" t="n">
        <v>0.6116</v>
      </c>
      <c r="N1233" s="108" t="n">
        <f aca="false">IF(SQRT($B$5)*$I1233+SQRT(1-$B$5)*J1233&lt;$C$8,1,0)</f>
        <v>0</v>
      </c>
      <c r="O1233" s="108" t="n">
        <f aca="false">IF(SQRT($B$5)*$I1233+SQRT(1-$B$5)*K1233&lt;$C$9,1,0)</f>
        <v>0</v>
      </c>
      <c r="P1233" s="108" t="n">
        <f aca="false">IF(SQRT($B$5)*$I1233+SQRT(1-$B$5)*L1233&lt;$C$10,1,0)</f>
        <v>0</v>
      </c>
      <c r="Q1233" s="108" t="n">
        <f aca="false">IF(SQRT($B$5)*$I1233+SQRT(1-$B$5)*M1233&lt;$C$11,1,0)</f>
        <v>0</v>
      </c>
      <c r="R1233" s="110" t="n">
        <f aca="false">N1233*$D$8+O1233*$D$9+P1233*$D$10+Q1233*$D$11</f>
        <v>0</v>
      </c>
      <c r="S1233" s="108" t="n">
        <f aca="false">SUM(N1233:Q1233)</f>
        <v>0</v>
      </c>
    </row>
    <row r="1234" customFormat="false" ht="15" hidden="false" customHeight="false" outlineLevel="0" collapsed="false">
      <c r="H1234" s="108" t="n">
        <v>1226</v>
      </c>
      <c r="I1234" s="109" t="n">
        <v>-0.4261</v>
      </c>
      <c r="J1234" s="109" t="n">
        <v>-0.7656</v>
      </c>
      <c r="K1234" s="109" t="n">
        <v>-0.9276</v>
      </c>
      <c r="L1234" s="109" t="n">
        <v>1.0245</v>
      </c>
      <c r="M1234" s="109" t="n">
        <v>-0.1048</v>
      </c>
      <c r="N1234" s="108" t="n">
        <f aca="false">IF(SQRT($B$5)*$I1234+SQRT(1-$B$5)*J1234&lt;$C$8,1,0)</f>
        <v>0</v>
      </c>
      <c r="O1234" s="108" t="n">
        <f aca="false">IF(SQRT($B$5)*$I1234+SQRT(1-$B$5)*K1234&lt;$C$9,1,0)</f>
        <v>0</v>
      </c>
      <c r="P1234" s="108" t="n">
        <f aca="false">IF(SQRT($B$5)*$I1234+SQRT(1-$B$5)*L1234&lt;$C$10,1,0)</f>
        <v>0</v>
      </c>
      <c r="Q1234" s="108" t="n">
        <f aca="false">IF(SQRT($B$5)*$I1234+SQRT(1-$B$5)*M1234&lt;$C$11,1,0)</f>
        <v>0</v>
      </c>
      <c r="R1234" s="110" t="n">
        <f aca="false">N1234*$D$8+O1234*$D$9+P1234*$D$10+Q1234*$D$11</f>
        <v>0</v>
      </c>
      <c r="S1234" s="108" t="n">
        <f aca="false">SUM(N1234:Q1234)</f>
        <v>0</v>
      </c>
    </row>
    <row r="1235" customFormat="false" ht="15" hidden="false" customHeight="false" outlineLevel="0" collapsed="false">
      <c r="H1235" s="108" t="n">
        <v>1227</v>
      </c>
      <c r="I1235" s="109" t="n">
        <v>-0.3621</v>
      </c>
      <c r="J1235" s="109" t="n">
        <v>0.6859</v>
      </c>
      <c r="K1235" s="109" t="n">
        <v>1.5065</v>
      </c>
      <c r="L1235" s="109" t="n">
        <v>1.3306</v>
      </c>
      <c r="M1235" s="109" t="n">
        <v>0.1001</v>
      </c>
      <c r="N1235" s="108" t="n">
        <f aca="false">IF(SQRT($B$5)*$I1235+SQRT(1-$B$5)*J1235&lt;$C$8,1,0)</f>
        <v>0</v>
      </c>
      <c r="O1235" s="108" t="n">
        <f aca="false">IF(SQRT($B$5)*$I1235+SQRT(1-$B$5)*K1235&lt;$C$9,1,0)</f>
        <v>0</v>
      </c>
      <c r="P1235" s="108" t="n">
        <f aca="false">IF(SQRT($B$5)*$I1235+SQRT(1-$B$5)*L1235&lt;$C$10,1,0)</f>
        <v>0</v>
      </c>
      <c r="Q1235" s="108" t="n">
        <f aca="false">IF(SQRT($B$5)*$I1235+SQRT(1-$B$5)*M1235&lt;$C$11,1,0)</f>
        <v>0</v>
      </c>
      <c r="R1235" s="110" t="n">
        <f aca="false">N1235*$D$8+O1235*$D$9+P1235*$D$10+Q1235*$D$11</f>
        <v>0</v>
      </c>
      <c r="S1235" s="108" t="n">
        <f aca="false">SUM(N1235:Q1235)</f>
        <v>0</v>
      </c>
    </row>
    <row r="1236" customFormat="false" ht="15" hidden="false" customHeight="false" outlineLevel="0" collapsed="false">
      <c r="H1236" s="108" t="n">
        <v>1228</v>
      </c>
      <c r="I1236" s="109" t="n">
        <v>-0.7173</v>
      </c>
      <c r="J1236" s="109" t="n">
        <v>-0.9764</v>
      </c>
      <c r="K1236" s="109" t="n">
        <v>0.9774</v>
      </c>
      <c r="L1236" s="109" t="n">
        <v>-0.8187</v>
      </c>
      <c r="M1236" s="109" t="n">
        <v>0.3928</v>
      </c>
      <c r="N1236" s="108" t="n">
        <f aca="false">IF(SQRT($B$5)*$I1236+SQRT(1-$B$5)*J1236&lt;$C$8,1,0)</f>
        <v>0</v>
      </c>
      <c r="O1236" s="108" t="n">
        <f aca="false">IF(SQRT($B$5)*$I1236+SQRT(1-$B$5)*K1236&lt;$C$9,1,0)</f>
        <v>0</v>
      </c>
      <c r="P1236" s="108" t="n">
        <f aca="false">IF(SQRT($B$5)*$I1236+SQRT(1-$B$5)*L1236&lt;$C$10,1,0)</f>
        <v>0</v>
      </c>
      <c r="Q1236" s="108" t="n">
        <f aca="false">IF(SQRT($B$5)*$I1236+SQRT(1-$B$5)*M1236&lt;$C$11,1,0)</f>
        <v>0</v>
      </c>
      <c r="R1236" s="110" t="n">
        <f aca="false">N1236*$D$8+O1236*$D$9+P1236*$D$10+Q1236*$D$11</f>
        <v>0</v>
      </c>
      <c r="S1236" s="108" t="n">
        <f aca="false">SUM(N1236:Q1236)</f>
        <v>0</v>
      </c>
    </row>
    <row r="1237" customFormat="false" ht="15" hidden="false" customHeight="false" outlineLevel="0" collapsed="false">
      <c r="H1237" s="108" t="n">
        <v>1229</v>
      </c>
      <c r="I1237" s="109" t="n">
        <v>0.7245</v>
      </c>
      <c r="J1237" s="109" t="n">
        <v>1.3693</v>
      </c>
      <c r="K1237" s="109" t="n">
        <v>-0.0385</v>
      </c>
      <c r="L1237" s="109" t="n">
        <v>0.7094</v>
      </c>
      <c r="M1237" s="109" t="n">
        <v>-0.8916</v>
      </c>
      <c r="N1237" s="108" t="n">
        <f aca="false">IF(SQRT($B$5)*$I1237+SQRT(1-$B$5)*J1237&lt;$C$8,1,0)</f>
        <v>0</v>
      </c>
      <c r="O1237" s="108" t="n">
        <f aca="false">IF(SQRT($B$5)*$I1237+SQRT(1-$B$5)*K1237&lt;$C$9,1,0)</f>
        <v>0</v>
      </c>
      <c r="P1237" s="108" t="n">
        <f aca="false">IF(SQRT($B$5)*$I1237+SQRT(1-$B$5)*L1237&lt;$C$10,1,0)</f>
        <v>0</v>
      </c>
      <c r="Q1237" s="108" t="n">
        <f aca="false">IF(SQRT($B$5)*$I1237+SQRT(1-$B$5)*M1237&lt;$C$11,1,0)</f>
        <v>0</v>
      </c>
      <c r="R1237" s="110" t="n">
        <f aca="false">N1237*$D$8+O1237*$D$9+P1237*$D$10+Q1237*$D$11</f>
        <v>0</v>
      </c>
      <c r="S1237" s="108" t="n">
        <f aca="false">SUM(N1237:Q1237)</f>
        <v>0</v>
      </c>
    </row>
    <row r="1238" customFormat="false" ht="15" hidden="false" customHeight="false" outlineLevel="0" collapsed="false">
      <c r="H1238" s="108" t="n">
        <v>1230</v>
      </c>
      <c r="I1238" s="109" t="n">
        <v>-0.7578</v>
      </c>
      <c r="J1238" s="109" t="n">
        <v>1.9391</v>
      </c>
      <c r="K1238" s="109" t="n">
        <v>-0.3961</v>
      </c>
      <c r="L1238" s="109" t="n">
        <v>0.8766</v>
      </c>
      <c r="M1238" s="109" t="n">
        <v>0.6567</v>
      </c>
      <c r="N1238" s="108" t="n">
        <f aca="false">IF(SQRT($B$5)*$I1238+SQRT(1-$B$5)*J1238&lt;$C$8,1,0)</f>
        <v>0</v>
      </c>
      <c r="O1238" s="108" t="n">
        <f aca="false">IF(SQRT($B$5)*$I1238+SQRT(1-$B$5)*K1238&lt;$C$9,1,0)</f>
        <v>0</v>
      </c>
      <c r="P1238" s="108" t="n">
        <f aca="false">IF(SQRT($B$5)*$I1238+SQRT(1-$B$5)*L1238&lt;$C$10,1,0)</f>
        <v>0</v>
      </c>
      <c r="Q1238" s="108" t="n">
        <f aca="false">IF(SQRT($B$5)*$I1238+SQRT(1-$B$5)*M1238&lt;$C$11,1,0)</f>
        <v>0</v>
      </c>
      <c r="R1238" s="110" t="n">
        <f aca="false">N1238*$D$8+O1238*$D$9+P1238*$D$10+Q1238*$D$11</f>
        <v>0</v>
      </c>
      <c r="S1238" s="108" t="n">
        <f aca="false">SUM(N1238:Q1238)</f>
        <v>0</v>
      </c>
    </row>
    <row r="1239" customFormat="false" ht="15" hidden="false" customHeight="false" outlineLevel="0" collapsed="false">
      <c r="H1239" s="108" t="n">
        <v>1231</v>
      </c>
      <c r="I1239" s="109" t="n">
        <v>0.2542</v>
      </c>
      <c r="J1239" s="109" t="n">
        <v>-1.1395</v>
      </c>
      <c r="K1239" s="109" t="n">
        <v>0.7637</v>
      </c>
      <c r="L1239" s="109" t="n">
        <v>-0.5991</v>
      </c>
      <c r="M1239" s="109" t="n">
        <v>0.1969</v>
      </c>
      <c r="N1239" s="108" t="n">
        <f aca="false">IF(SQRT($B$5)*$I1239+SQRT(1-$B$5)*J1239&lt;$C$8,1,0)</f>
        <v>0</v>
      </c>
      <c r="O1239" s="108" t="n">
        <f aca="false">IF(SQRT($B$5)*$I1239+SQRT(1-$B$5)*K1239&lt;$C$9,1,0)</f>
        <v>0</v>
      </c>
      <c r="P1239" s="108" t="n">
        <f aca="false">IF(SQRT($B$5)*$I1239+SQRT(1-$B$5)*L1239&lt;$C$10,1,0)</f>
        <v>0</v>
      </c>
      <c r="Q1239" s="108" t="n">
        <f aca="false">IF(SQRT($B$5)*$I1239+SQRT(1-$B$5)*M1239&lt;$C$11,1,0)</f>
        <v>0</v>
      </c>
      <c r="R1239" s="110" t="n">
        <f aca="false">N1239*$D$8+O1239*$D$9+P1239*$D$10+Q1239*$D$11</f>
        <v>0</v>
      </c>
      <c r="S1239" s="108" t="n">
        <f aca="false">SUM(N1239:Q1239)</f>
        <v>0</v>
      </c>
    </row>
    <row r="1240" customFormat="false" ht="15" hidden="false" customHeight="false" outlineLevel="0" collapsed="false">
      <c r="H1240" s="108" t="n">
        <v>1232</v>
      </c>
      <c r="I1240" s="109" t="n">
        <v>0.0333</v>
      </c>
      <c r="J1240" s="109" t="n">
        <v>-0.4786</v>
      </c>
      <c r="K1240" s="109" t="n">
        <v>1.8838</v>
      </c>
      <c r="L1240" s="109" t="n">
        <v>-0.5746</v>
      </c>
      <c r="M1240" s="109" t="n">
        <v>0.8822</v>
      </c>
      <c r="N1240" s="108" t="n">
        <f aca="false">IF(SQRT($B$5)*$I1240+SQRT(1-$B$5)*J1240&lt;$C$8,1,0)</f>
        <v>0</v>
      </c>
      <c r="O1240" s="108" t="n">
        <f aca="false">IF(SQRT($B$5)*$I1240+SQRT(1-$B$5)*K1240&lt;$C$9,1,0)</f>
        <v>0</v>
      </c>
      <c r="P1240" s="108" t="n">
        <f aca="false">IF(SQRT($B$5)*$I1240+SQRT(1-$B$5)*L1240&lt;$C$10,1,0)</f>
        <v>0</v>
      </c>
      <c r="Q1240" s="108" t="n">
        <f aca="false">IF(SQRT($B$5)*$I1240+SQRT(1-$B$5)*M1240&lt;$C$11,1,0)</f>
        <v>0</v>
      </c>
      <c r="R1240" s="110" t="n">
        <f aca="false">N1240*$D$8+O1240*$D$9+P1240*$D$10+Q1240*$D$11</f>
        <v>0</v>
      </c>
      <c r="S1240" s="108" t="n">
        <f aca="false">SUM(N1240:Q1240)</f>
        <v>0</v>
      </c>
    </row>
    <row r="1241" customFormat="false" ht="15" hidden="false" customHeight="false" outlineLevel="0" collapsed="false">
      <c r="H1241" s="108" t="n">
        <v>1233</v>
      </c>
      <c r="I1241" s="109" t="n">
        <v>0.1848</v>
      </c>
      <c r="J1241" s="109" t="n">
        <v>-1.2251</v>
      </c>
      <c r="K1241" s="109" t="n">
        <v>0.9071</v>
      </c>
      <c r="L1241" s="109" t="n">
        <v>2.0876</v>
      </c>
      <c r="M1241" s="109" t="n">
        <v>0.1367</v>
      </c>
      <c r="N1241" s="108" t="n">
        <f aca="false">IF(SQRT($B$5)*$I1241+SQRT(1-$B$5)*J1241&lt;$C$8,1,0)</f>
        <v>0</v>
      </c>
      <c r="O1241" s="108" t="n">
        <f aca="false">IF(SQRT($B$5)*$I1241+SQRT(1-$B$5)*K1241&lt;$C$9,1,0)</f>
        <v>0</v>
      </c>
      <c r="P1241" s="108" t="n">
        <f aca="false">IF(SQRT($B$5)*$I1241+SQRT(1-$B$5)*L1241&lt;$C$10,1,0)</f>
        <v>0</v>
      </c>
      <c r="Q1241" s="108" t="n">
        <f aca="false">IF(SQRT($B$5)*$I1241+SQRT(1-$B$5)*M1241&lt;$C$11,1,0)</f>
        <v>0</v>
      </c>
      <c r="R1241" s="110" t="n">
        <f aca="false">N1241*$D$8+O1241*$D$9+P1241*$D$10+Q1241*$D$11</f>
        <v>0</v>
      </c>
      <c r="S1241" s="108" t="n">
        <f aca="false">SUM(N1241:Q1241)</f>
        <v>0</v>
      </c>
    </row>
    <row r="1242" customFormat="false" ht="15" hidden="false" customHeight="false" outlineLevel="0" collapsed="false">
      <c r="H1242" s="108" t="n">
        <v>1234</v>
      </c>
      <c r="I1242" s="109" t="n">
        <v>0.4116</v>
      </c>
      <c r="J1242" s="109" t="n">
        <v>1.4082</v>
      </c>
      <c r="K1242" s="109" t="n">
        <v>1.1028</v>
      </c>
      <c r="L1242" s="109" t="n">
        <v>-1.7133</v>
      </c>
      <c r="M1242" s="109" t="n">
        <v>-0.09</v>
      </c>
      <c r="N1242" s="108" t="n">
        <f aca="false">IF(SQRT($B$5)*$I1242+SQRT(1-$B$5)*J1242&lt;$C$8,1,0)</f>
        <v>0</v>
      </c>
      <c r="O1242" s="108" t="n">
        <f aca="false">IF(SQRT($B$5)*$I1242+SQRT(1-$B$5)*K1242&lt;$C$9,1,0)</f>
        <v>0</v>
      </c>
      <c r="P1242" s="108" t="n">
        <f aca="false">IF(SQRT($B$5)*$I1242+SQRT(1-$B$5)*L1242&lt;$C$10,1,0)</f>
        <v>0</v>
      </c>
      <c r="Q1242" s="108" t="n">
        <f aca="false">IF(SQRT($B$5)*$I1242+SQRT(1-$B$5)*M1242&lt;$C$11,1,0)</f>
        <v>0</v>
      </c>
      <c r="R1242" s="110" t="n">
        <f aca="false">N1242*$D$8+O1242*$D$9+P1242*$D$10+Q1242*$D$11</f>
        <v>0</v>
      </c>
      <c r="S1242" s="108" t="n">
        <f aca="false">SUM(N1242:Q1242)</f>
        <v>0</v>
      </c>
    </row>
    <row r="1243" customFormat="false" ht="15" hidden="false" customHeight="false" outlineLevel="0" collapsed="false">
      <c r="H1243" s="108" t="n">
        <v>1235</v>
      </c>
      <c r="I1243" s="109" t="n">
        <v>1.6805</v>
      </c>
      <c r="J1243" s="109" t="n">
        <v>-1.0934</v>
      </c>
      <c r="K1243" s="109" t="n">
        <v>0.8208</v>
      </c>
      <c r="L1243" s="109" t="n">
        <v>-0.9869</v>
      </c>
      <c r="M1243" s="109" t="n">
        <v>-0.4626</v>
      </c>
      <c r="N1243" s="108" t="n">
        <f aca="false">IF(SQRT($B$5)*$I1243+SQRT(1-$B$5)*J1243&lt;$C$8,1,0)</f>
        <v>0</v>
      </c>
      <c r="O1243" s="108" t="n">
        <f aca="false">IF(SQRT($B$5)*$I1243+SQRT(1-$B$5)*K1243&lt;$C$9,1,0)</f>
        <v>0</v>
      </c>
      <c r="P1243" s="108" t="n">
        <f aca="false">IF(SQRT($B$5)*$I1243+SQRT(1-$B$5)*L1243&lt;$C$10,1,0)</f>
        <v>0</v>
      </c>
      <c r="Q1243" s="108" t="n">
        <f aca="false">IF(SQRT($B$5)*$I1243+SQRT(1-$B$5)*M1243&lt;$C$11,1,0)</f>
        <v>0</v>
      </c>
      <c r="R1243" s="110" t="n">
        <f aca="false">N1243*$D$8+O1243*$D$9+P1243*$D$10+Q1243*$D$11</f>
        <v>0</v>
      </c>
      <c r="S1243" s="108" t="n">
        <f aca="false">SUM(N1243:Q1243)</f>
        <v>0</v>
      </c>
    </row>
    <row r="1244" customFormat="false" ht="15" hidden="false" customHeight="false" outlineLevel="0" collapsed="false">
      <c r="H1244" s="108" t="n">
        <v>1236</v>
      </c>
      <c r="I1244" s="109" t="n">
        <v>-0.6457</v>
      </c>
      <c r="J1244" s="109" t="n">
        <v>0.4916</v>
      </c>
      <c r="K1244" s="109" t="n">
        <v>0.6186</v>
      </c>
      <c r="L1244" s="109" t="n">
        <v>-0.7704</v>
      </c>
      <c r="M1244" s="109" t="n">
        <v>0.6673</v>
      </c>
      <c r="N1244" s="108" t="n">
        <f aca="false">IF(SQRT($B$5)*$I1244+SQRT(1-$B$5)*J1244&lt;$C$8,1,0)</f>
        <v>0</v>
      </c>
      <c r="O1244" s="108" t="n">
        <f aca="false">IF(SQRT($B$5)*$I1244+SQRT(1-$B$5)*K1244&lt;$C$9,1,0)</f>
        <v>0</v>
      </c>
      <c r="P1244" s="108" t="n">
        <f aca="false">IF(SQRT($B$5)*$I1244+SQRT(1-$B$5)*L1244&lt;$C$10,1,0)</f>
        <v>0</v>
      </c>
      <c r="Q1244" s="108" t="n">
        <f aca="false">IF(SQRT($B$5)*$I1244+SQRT(1-$B$5)*M1244&lt;$C$11,1,0)</f>
        <v>0</v>
      </c>
      <c r="R1244" s="110" t="n">
        <f aca="false">N1244*$D$8+O1244*$D$9+P1244*$D$10+Q1244*$D$11</f>
        <v>0</v>
      </c>
      <c r="S1244" s="108" t="n">
        <f aca="false">SUM(N1244:Q1244)</f>
        <v>0</v>
      </c>
    </row>
    <row r="1245" customFormat="false" ht="15" hidden="false" customHeight="false" outlineLevel="0" collapsed="false">
      <c r="H1245" s="108" t="n">
        <v>1237</v>
      </c>
      <c r="I1245" s="109" t="n">
        <v>0.0204</v>
      </c>
      <c r="J1245" s="109" t="n">
        <v>0.8284</v>
      </c>
      <c r="K1245" s="109" t="n">
        <v>-1.7887</v>
      </c>
      <c r="L1245" s="109" t="n">
        <v>-1.4821</v>
      </c>
      <c r="M1245" s="109" t="n">
        <v>-1.168</v>
      </c>
      <c r="N1245" s="108" t="n">
        <f aca="false">IF(SQRT($B$5)*$I1245+SQRT(1-$B$5)*J1245&lt;$C$8,1,0)</f>
        <v>0</v>
      </c>
      <c r="O1245" s="108" t="n">
        <f aca="false">IF(SQRT($B$5)*$I1245+SQRT(1-$B$5)*K1245&lt;$C$9,1,0)</f>
        <v>0</v>
      </c>
      <c r="P1245" s="108" t="n">
        <f aca="false">IF(SQRT($B$5)*$I1245+SQRT(1-$B$5)*L1245&lt;$C$10,1,0)</f>
        <v>0</v>
      </c>
      <c r="Q1245" s="108" t="n">
        <f aca="false">IF(SQRT($B$5)*$I1245+SQRT(1-$B$5)*M1245&lt;$C$11,1,0)</f>
        <v>0</v>
      </c>
      <c r="R1245" s="110" t="n">
        <f aca="false">N1245*$D$8+O1245*$D$9+P1245*$D$10+Q1245*$D$11</f>
        <v>0</v>
      </c>
      <c r="S1245" s="108" t="n">
        <f aca="false">SUM(N1245:Q1245)</f>
        <v>0</v>
      </c>
    </row>
    <row r="1246" customFormat="false" ht="15" hidden="false" customHeight="false" outlineLevel="0" collapsed="false">
      <c r="H1246" s="108" t="n">
        <v>1238</v>
      </c>
      <c r="I1246" s="109" t="n">
        <v>-0.4595</v>
      </c>
      <c r="J1246" s="109" t="n">
        <v>-0.3671</v>
      </c>
      <c r="K1246" s="109" t="n">
        <v>-1.7823</v>
      </c>
      <c r="L1246" s="109" t="n">
        <v>0.2518</v>
      </c>
      <c r="M1246" s="109" t="n">
        <v>-0.1111</v>
      </c>
      <c r="N1246" s="108" t="n">
        <f aca="false">IF(SQRT($B$5)*$I1246+SQRT(1-$B$5)*J1246&lt;$C$8,1,0)</f>
        <v>0</v>
      </c>
      <c r="O1246" s="108" t="n">
        <f aca="false">IF(SQRT($B$5)*$I1246+SQRT(1-$B$5)*K1246&lt;$C$9,1,0)</f>
        <v>0</v>
      </c>
      <c r="P1246" s="108" t="n">
        <f aca="false">IF(SQRT($B$5)*$I1246+SQRT(1-$B$5)*L1246&lt;$C$10,1,0)</f>
        <v>0</v>
      </c>
      <c r="Q1246" s="108" t="n">
        <f aca="false">IF(SQRT($B$5)*$I1246+SQRT(1-$B$5)*M1246&lt;$C$11,1,0)</f>
        <v>0</v>
      </c>
      <c r="R1246" s="110" t="n">
        <f aca="false">N1246*$D$8+O1246*$D$9+P1246*$D$10+Q1246*$D$11</f>
        <v>0</v>
      </c>
      <c r="S1246" s="108" t="n">
        <f aca="false">SUM(N1246:Q1246)</f>
        <v>0</v>
      </c>
    </row>
    <row r="1247" customFormat="false" ht="15" hidden="false" customHeight="false" outlineLevel="0" collapsed="false">
      <c r="H1247" s="108" t="n">
        <v>1239</v>
      </c>
      <c r="I1247" s="109" t="n">
        <v>1.3404</v>
      </c>
      <c r="J1247" s="109" t="n">
        <v>0.0666</v>
      </c>
      <c r="K1247" s="109" t="n">
        <v>1.489</v>
      </c>
      <c r="L1247" s="109" t="n">
        <v>-0.483</v>
      </c>
      <c r="M1247" s="109" t="n">
        <v>-1.0723</v>
      </c>
      <c r="N1247" s="108" t="n">
        <f aca="false">IF(SQRT($B$5)*$I1247+SQRT(1-$B$5)*J1247&lt;$C$8,1,0)</f>
        <v>0</v>
      </c>
      <c r="O1247" s="108" t="n">
        <f aca="false">IF(SQRT($B$5)*$I1247+SQRT(1-$B$5)*K1247&lt;$C$9,1,0)</f>
        <v>0</v>
      </c>
      <c r="P1247" s="108" t="n">
        <f aca="false">IF(SQRT($B$5)*$I1247+SQRT(1-$B$5)*L1247&lt;$C$10,1,0)</f>
        <v>0</v>
      </c>
      <c r="Q1247" s="108" t="n">
        <f aca="false">IF(SQRT($B$5)*$I1247+SQRT(1-$B$5)*M1247&lt;$C$11,1,0)</f>
        <v>0</v>
      </c>
      <c r="R1247" s="110" t="n">
        <f aca="false">N1247*$D$8+O1247*$D$9+P1247*$D$10+Q1247*$D$11</f>
        <v>0</v>
      </c>
      <c r="S1247" s="108" t="n">
        <f aca="false">SUM(N1247:Q1247)</f>
        <v>0</v>
      </c>
    </row>
    <row r="1248" customFormat="false" ht="15" hidden="false" customHeight="false" outlineLevel="0" collapsed="false">
      <c r="H1248" s="108" t="n">
        <v>1240</v>
      </c>
      <c r="I1248" s="109" t="n">
        <v>-0.4786</v>
      </c>
      <c r="J1248" s="109" t="n">
        <v>0.919</v>
      </c>
      <c r="K1248" s="109" t="n">
        <v>-1.0402</v>
      </c>
      <c r="L1248" s="109" t="n">
        <v>-0.1449</v>
      </c>
      <c r="M1248" s="109" t="n">
        <v>-0.8593</v>
      </c>
      <c r="N1248" s="108" t="n">
        <f aca="false">IF(SQRT($B$5)*$I1248+SQRT(1-$B$5)*J1248&lt;$C$8,1,0)</f>
        <v>0</v>
      </c>
      <c r="O1248" s="108" t="n">
        <f aca="false">IF(SQRT($B$5)*$I1248+SQRT(1-$B$5)*K1248&lt;$C$9,1,0)</f>
        <v>0</v>
      </c>
      <c r="P1248" s="108" t="n">
        <f aca="false">IF(SQRT($B$5)*$I1248+SQRT(1-$B$5)*L1248&lt;$C$10,1,0)</f>
        <v>0</v>
      </c>
      <c r="Q1248" s="108" t="n">
        <f aca="false">IF(SQRT($B$5)*$I1248+SQRT(1-$B$5)*M1248&lt;$C$11,1,0)</f>
        <v>0</v>
      </c>
      <c r="R1248" s="110" t="n">
        <f aca="false">N1248*$D$8+O1248*$D$9+P1248*$D$10+Q1248*$D$11</f>
        <v>0</v>
      </c>
      <c r="S1248" s="108" t="n">
        <f aca="false">SUM(N1248:Q1248)</f>
        <v>0</v>
      </c>
    </row>
    <row r="1249" customFormat="false" ht="15" hidden="false" customHeight="false" outlineLevel="0" collapsed="false">
      <c r="H1249" s="108" t="n">
        <v>1241</v>
      </c>
      <c r="I1249" s="109" t="n">
        <v>1.8308</v>
      </c>
      <c r="J1249" s="109" t="n">
        <v>0.6641</v>
      </c>
      <c r="K1249" s="109" t="n">
        <v>1.1858</v>
      </c>
      <c r="L1249" s="109" t="n">
        <v>-1.8559</v>
      </c>
      <c r="M1249" s="109" t="n">
        <v>0.9728</v>
      </c>
      <c r="N1249" s="108" t="n">
        <f aca="false">IF(SQRT($B$5)*$I1249+SQRT(1-$B$5)*J1249&lt;$C$8,1,0)</f>
        <v>0</v>
      </c>
      <c r="O1249" s="108" t="n">
        <f aca="false">IF(SQRT($B$5)*$I1249+SQRT(1-$B$5)*K1249&lt;$C$9,1,0)</f>
        <v>0</v>
      </c>
      <c r="P1249" s="108" t="n">
        <f aca="false">IF(SQRT($B$5)*$I1249+SQRT(1-$B$5)*L1249&lt;$C$10,1,0)</f>
        <v>0</v>
      </c>
      <c r="Q1249" s="108" t="n">
        <f aca="false">IF(SQRT($B$5)*$I1249+SQRT(1-$B$5)*M1249&lt;$C$11,1,0)</f>
        <v>0</v>
      </c>
      <c r="R1249" s="110" t="n">
        <f aca="false">N1249*$D$8+O1249*$D$9+P1249*$D$10+Q1249*$D$11</f>
        <v>0</v>
      </c>
      <c r="S1249" s="108" t="n">
        <f aca="false">SUM(N1249:Q1249)</f>
        <v>0</v>
      </c>
    </row>
    <row r="1250" customFormat="false" ht="15" hidden="false" customHeight="false" outlineLevel="0" collapsed="false">
      <c r="H1250" s="108" t="n">
        <v>1242</v>
      </c>
      <c r="I1250" s="109" t="n">
        <v>0.7128</v>
      </c>
      <c r="J1250" s="109" t="n">
        <v>-1.283</v>
      </c>
      <c r="K1250" s="109" t="n">
        <v>0.7251</v>
      </c>
      <c r="L1250" s="109" t="n">
        <v>-0.085</v>
      </c>
      <c r="M1250" s="109" t="n">
        <v>-0.9992</v>
      </c>
      <c r="N1250" s="108" t="n">
        <f aca="false">IF(SQRT($B$5)*$I1250+SQRT(1-$B$5)*J1250&lt;$C$8,1,0)</f>
        <v>0</v>
      </c>
      <c r="O1250" s="108" t="n">
        <f aca="false">IF(SQRT($B$5)*$I1250+SQRT(1-$B$5)*K1250&lt;$C$9,1,0)</f>
        <v>0</v>
      </c>
      <c r="P1250" s="108" t="n">
        <f aca="false">IF(SQRT($B$5)*$I1250+SQRT(1-$B$5)*L1250&lt;$C$10,1,0)</f>
        <v>0</v>
      </c>
      <c r="Q1250" s="108" t="n">
        <f aca="false">IF(SQRT($B$5)*$I1250+SQRT(1-$B$5)*M1250&lt;$C$11,1,0)</f>
        <v>0</v>
      </c>
      <c r="R1250" s="110" t="n">
        <f aca="false">N1250*$D$8+O1250*$D$9+P1250*$D$10+Q1250*$D$11</f>
        <v>0</v>
      </c>
      <c r="S1250" s="108" t="n">
        <f aca="false">SUM(N1250:Q1250)</f>
        <v>0</v>
      </c>
    </row>
    <row r="1251" customFormat="false" ht="15" hidden="false" customHeight="false" outlineLevel="0" collapsed="false">
      <c r="H1251" s="108" t="n">
        <v>1243</v>
      </c>
      <c r="I1251" s="109" t="n">
        <v>-0.5657</v>
      </c>
      <c r="J1251" s="109" t="n">
        <v>0.0864</v>
      </c>
      <c r="K1251" s="109" t="n">
        <v>0.3622</v>
      </c>
      <c r="L1251" s="109" t="n">
        <v>-1.063</v>
      </c>
      <c r="M1251" s="109" t="n">
        <v>2.1484</v>
      </c>
      <c r="N1251" s="108" t="n">
        <f aca="false">IF(SQRT($B$5)*$I1251+SQRT(1-$B$5)*J1251&lt;$C$8,1,0)</f>
        <v>0</v>
      </c>
      <c r="O1251" s="108" t="n">
        <f aca="false">IF(SQRT($B$5)*$I1251+SQRT(1-$B$5)*K1251&lt;$C$9,1,0)</f>
        <v>0</v>
      </c>
      <c r="P1251" s="108" t="n">
        <f aca="false">IF(SQRT($B$5)*$I1251+SQRT(1-$B$5)*L1251&lt;$C$10,1,0)</f>
        <v>0</v>
      </c>
      <c r="Q1251" s="108" t="n">
        <f aca="false">IF(SQRT($B$5)*$I1251+SQRT(1-$B$5)*M1251&lt;$C$11,1,0)</f>
        <v>0</v>
      </c>
      <c r="R1251" s="110" t="n">
        <f aca="false">N1251*$D$8+O1251*$D$9+P1251*$D$10+Q1251*$D$11</f>
        <v>0</v>
      </c>
      <c r="S1251" s="108" t="n">
        <f aca="false">SUM(N1251:Q1251)</f>
        <v>0</v>
      </c>
    </row>
    <row r="1252" customFormat="false" ht="15" hidden="false" customHeight="false" outlineLevel="0" collapsed="false">
      <c r="H1252" s="108" t="n">
        <v>1244</v>
      </c>
      <c r="I1252" s="109" t="n">
        <v>-0.4129</v>
      </c>
      <c r="J1252" s="109" t="n">
        <v>-1.2323</v>
      </c>
      <c r="K1252" s="109" t="n">
        <v>0.4348</v>
      </c>
      <c r="L1252" s="109" t="n">
        <v>1.1464</v>
      </c>
      <c r="M1252" s="109" t="n">
        <v>-0.0515</v>
      </c>
      <c r="N1252" s="108" t="n">
        <f aca="false">IF(SQRT($B$5)*$I1252+SQRT(1-$B$5)*J1252&lt;$C$8,1,0)</f>
        <v>0</v>
      </c>
      <c r="O1252" s="108" t="n">
        <f aca="false">IF(SQRT($B$5)*$I1252+SQRT(1-$B$5)*K1252&lt;$C$9,1,0)</f>
        <v>0</v>
      </c>
      <c r="P1252" s="108" t="n">
        <f aca="false">IF(SQRT($B$5)*$I1252+SQRT(1-$B$5)*L1252&lt;$C$10,1,0)</f>
        <v>0</v>
      </c>
      <c r="Q1252" s="108" t="n">
        <f aca="false">IF(SQRT($B$5)*$I1252+SQRT(1-$B$5)*M1252&lt;$C$11,1,0)</f>
        <v>0</v>
      </c>
      <c r="R1252" s="110" t="n">
        <f aca="false">N1252*$D$8+O1252*$D$9+P1252*$D$10+Q1252*$D$11</f>
        <v>0</v>
      </c>
      <c r="S1252" s="108" t="n">
        <f aca="false">SUM(N1252:Q1252)</f>
        <v>0</v>
      </c>
    </row>
    <row r="1253" customFormat="false" ht="15" hidden="false" customHeight="false" outlineLevel="0" collapsed="false">
      <c r="H1253" s="108" t="n">
        <v>1245</v>
      </c>
      <c r="I1253" s="109" t="n">
        <v>0.3533</v>
      </c>
      <c r="J1253" s="109" t="n">
        <v>0.6708</v>
      </c>
      <c r="K1253" s="109" t="n">
        <v>-0.8775</v>
      </c>
      <c r="L1253" s="109" t="n">
        <v>-0.5109</v>
      </c>
      <c r="M1253" s="109" t="n">
        <v>-0.6992</v>
      </c>
      <c r="N1253" s="108" t="n">
        <f aca="false">IF(SQRT($B$5)*$I1253+SQRT(1-$B$5)*J1253&lt;$C$8,1,0)</f>
        <v>0</v>
      </c>
      <c r="O1253" s="108" t="n">
        <f aca="false">IF(SQRT($B$5)*$I1253+SQRT(1-$B$5)*K1253&lt;$C$9,1,0)</f>
        <v>0</v>
      </c>
      <c r="P1253" s="108" t="n">
        <f aca="false">IF(SQRT($B$5)*$I1253+SQRT(1-$B$5)*L1253&lt;$C$10,1,0)</f>
        <v>0</v>
      </c>
      <c r="Q1253" s="108" t="n">
        <f aca="false">IF(SQRT($B$5)*$I1253+SQRT(1-$B$5)*M1253&lt;$C$11,1,0)</f>
        <v>0</v>
      </c>
      <c r="R1253" s="110" t="n">
        <f aca="false">N1253*$D$8+O1253*$D$9+P1253*$D$10+Q1253*$D$11</f>
        <v>0</v>
      </c>
      <c r="S1253" s="108" t="n">
        <f aca="false">SUM(N1253:Q1253)</f>
        <v>0</v>
      </c>
    </row>
    <row r="1254" customFormat="false" ht="15" hidden="false" customHeight="false" outlineLevel="0" collapsed="false">
      <c r="H1254" s="108" t="n">
        <v>1246</v>
      </c>
      <c r="I1254" s="109" t="n">
        <v>-1.0362</v>
      </c>
      <c r="J1254" s="109" t="n">
        <v>-2.5497</v>
      </c>
      <c r="K1254" s="109" t="n">
        <v>-1.7136</v>
      </c>
      <c r="L1254" s="109" t="n">
        <v>0.4058</v>
      </c>
      <c r="M1254" s="109" t="n">
        <v>-1.5911</v>
      </c>
      <c r="N1254" s="108" t="n">
        <f aca="false">IF(SQRT($B$5)*$I1254+SQRT(1-$B$5)*J1254&lt;$C$8,1,0)</f>
        <v>1</v>
      </c>
      <c r="O1254" s="108" t="n">
        <f aca="false">IF(SQRT($B$5)*$I1254+SQRT(1-$B$5)*K1254&lt;$C$9,1,0)</f>
        <v>0</v>
      </c>
      <c r="P1254" s="108" t="n">
        <f aca="false">IF(SQRT($B$5)*$I1254+SQRT(1-$B$5)*L1254&lt;$C$10,1,0)</f>
        <v>0</v>
      </c>
      <c r="Q1254" s="108" t="n">
        <f aca="false">IF(SQRT($B$5)*$I1254+SQRT(1-$B$5)*M1254&lt;$C$11,1,0)</f>
        <v>0</v>
      </c>
      <c r="R1254" s="110" t="n">
        <f aca="false">N1254*$D$8+O1254*$D$9+P1254*$D$10+Q1254*$D$11</f>
        <v>20</v>
      </c>
      <c r="S1254" s="108" t="n">
        <f aca="false">SUM(N1254:Q1254)</f>
        <v>1</v>
      </c>
    </row>
    <row r="1255" customFormat="false" ht="15" hidden="false" customHeight="false" outlineLevel="0" collapsed="false">
      <c r="H1255" s="108" t="n">
        <v>1247</v>
      </c>
      <c r="I1255" s="109" t="n">
        <v>1.0324</v>
      </c>
      <c r="J1255" s="109" t="n">
        <v>-0.5336</v>
      </c>
      <c r="K1255" s="109" t="n">
        <v>0.8892</v>
      </c>
      <c r="L1255" s="109" t="n">
        <v>0.1867</v>
      </c>
      <c r="M1255" s="109" t="n">
        <v>-0.4441</v>
      </c>
      <c r="N1255" s="108" t="n">
        <f aca="false">IF(SQRT($B$5)*$I1255+SQRT(1-$B$5)*J1255&lt;$C$8,1,0)</f>
        <v>0</v>
      </c>
      <c r="O1255" s="108" t="n">
        <f aca="false">IF(SQRT($B$5)*$I1255+SQRT(1-$B$5)*K1255&lt;$C$9,1,0)</f>
        <v>0</v>
      </c>
      <c r="P1255" s="108" t="n">
        <f aca="false">IF(SQRT($B$5)*$I1255+SQRT(1-$B$5)*L1255&lt;$C$10,1,0)</f>
        <v>0</v>
      </c>
      <c r="Q1255" s="108" t="n">
        <f aca="false">IF(SQRT($B$5)*$I1255+SQRT(1-$B$5)*M1255&lt;$C$11,1,0)</f>
        <v>0</v>
      </c>
      <c r="R1255" s="110" t="n">
        <f aca="false">N1255*$D$8+O1255*$D$9+P1255*$D$10+Q1255*$D$11</f>
        <v>0</v>
      </c>
      <c r="S1255" s="108" t="n">
        <f aca="false">SUM(N1255:Q1255)</f>
        <v>0</v>
      </c>
    </row>
    <row r="1256" customFormat="false" ht="15" hidden="false" customHeight="false" outlineLevel="0" collapsed="false">
      <c r="H1256" s="108" t="n">
        <v>1248</v>
      </c>
      <c r="I1256" s="109" t="n">
        <v>2.2094</v>
      </c>
      <c r="J1256" s="109" t="n">
        <v>1.0048</v>
      </c>
      <c r="K1256" s="109" t="n">
        <v>-0.3914</v>
      </c>
      <c r="L1256" s="109" t="n">
        <v>1.8742</v>
      </c>
      <c r="M1256" s="109" t="n">
        <v>0.3507</v>
      </c>
      <c r="N1256" s="108" t="n">
        <f aca="false">IF(SQRT($B$5)*$I1256+SQRT(1-$B$5)*J1256&lt;$C$8,1,0)</f>
        <v>0</v>
      </c>
      <c r="O1256" s="108" t="n">
        <f aca="false">IF(SQRT($B$5)*$I1256+SQRT(1-$B$5)*K1256&lt;$C$9,1,0)</f>
        <v>0</v>
      </c>
      <c r="P1256" s="108" t="n">
        <f aca="false">IF(SQRT($B$5)*$I1256+SQRT(1-$B$5)*L1256&lt;$C$10,1,0)</f>
        <v>0</v>
      </c>
      <c r="Q1256" s="108" t="n">
        <f aca="false">IF(SQRT($B$5)*$I1256+SQRT(1-$B$5)*M1256&lt;$C$11,1,0)</f>
        <v>0</v>
      </c>
      <c r="R1256" s="110" t="n">
        <f aca="false">N1256*$D$8+O1256*$D$9+P1256*$D$10+Q1256*$D$11</f>
        <v>0</v>
      </c>
      <c r="S1256" s="108" t="n">
        <f aca="false">SUM(N1256:Q1256)</f>
        <v>0</v>
      </c>
    </row>
    <row r="1257" customFormat="false" ht="15" hidden="false" customHeight="false" outlineLevel="0" collapsed="false">
      <c r="H1257" s="108" t="n">
        <v>1249</v>
      </c>
      <c r="I1257" s="109" t="n">
        <v>-0.6137</v>
      </c>
      <c r="J1257" s="109" t="n">
        <v>0.533</v>
      </c>
      <c r="K1257" s="109" t="n">
        <v>-0.1374</v>
      </c>
      <c r="L1257" s="109" t="n">
        <v>0.404</v>
      </c>
      <c r="M1257" s="109" t="n">
        <v>0.9061</v>
      </c>
      <c r="N1257" s="108" t="n">
        <f aca="false">IF(SQRT($B$5)*$I1257+SQRT(1-$B$5)*J1257&lt;$C$8,1,0)</f>
        <v>0</v>
      </c>
      <c r="O1257" s="108" t="n">
        <f aca="false">IF(SQRT($B$5)*$I1257+SQRT(1-$B$5)*K1257&lt;$C$9,1,0)</f>
        <v>0</v>
      </c>
      <c r="P1257" s="108" t="n">
        <f aca="false">IF(SQRT($B$5)*$I1257+SQRT(1-$B$5)*L1257&lt;$C$10,1,0)</f>
        <v>0</v>
      </c>
      <c r="Q1257" s="108" t="n">
        <f aca="false">IF(SQRT($B$5)*$I1257+SQRT(1-$B$5)*M1257&lt;$C$11,1,0)</f>
        <v>0</v>
      </c>
      <c r="R1257" s="110" t="n">
        <f aca="false">N1257*$D$8+O1257*$D$9+P1257*$D$10+Q1257*$D$11</f>
        <v>0</v>
      </c>
      <c r="S1257" s="108" t="n">
        <f aca="false">SUM(N1257:Q1257)</f>
        <v>0</v>
      </c>
    </row>
    <row r="1258" customFormat="false" ht="15" hidden="false" customHeight="false" outlineLevel="0" collapsed="false">
      <c r="H1258" s="108" t="n">
        <v>1250</v>
      </c>
      <c r="I1258" s="109" t="n">
        <v>-1.0586</v>
      </c>
      <c r="J1258" s="109" t="n">
        <v>0.1899</v>
      </c>
      <c r="K1258" s="109" t="n">
        <v>0.1839</v>
      </c>
      <c r="L1258" s="109" t="n">
        <v>-0.061</v>
      </c>
      <c r="M1258" s="109" t="n">
        <v>-0.1257</v>
      </c>
      <c r="N1258" s="108" t="n">
        <f aca="false">IF(SQRT($B$5)*$I1258+SQRT(1-$B$5)*J1258&lt;$C$8,1,0)</f>
        <v>0</v>
      </c>
      <c r="O1258" s="108" t="n">
        <f aca="false">IF(SQRT($B$5)*$I1258+SQRT(1-$B$5)*K1258&lt;$C$9,1,0)</f>
        <v>0</v>
      </c>
      <c r="P1258" s="108" t="n">
        <f aca="false">IF(SQRT($B$5)*$I1258+SQRT(1-$B$5)*L1258&lt;$C$10,1,0)</f>
        <v>0</v>
      </c>
      <c r="Q1258" s="108" t="n">
        <f aca="false">IF(SQRT($B$5)*$I1258+SQRT(1-$B$5)*M1258&lt;$C$11,1,0)</f>
        <v>0</v>
      </c>
      <c r="R1258" s="110" t="n">
        <f aca="false">N1258*$D$8+O1258*$D$9+P1258*$D$10+Q1258*$D$11</f>
        <v>0</v>
      </c>
      <c r="S1258" s="108" t="n">
        <f aca="false">SUM(N1258:Q1258)</f>
        <v>0</v>
      </c>
    </row>
    <row r="1259" customFormat="false" ht="15" hidden="false" customHeight="false" outlineLevel="0" collapsed="false">
      <c r="H1259" s="108" t="n">
        <v>1251</v>
      </c>
      <c r="I1259" s="109" t="n">
        <v>1.4241</v>
      </c>
      <c r="J1259" s="109" t="n">
        <v>0.5705</v>
      </c>
      <c r="K1259" s="109" t="n">
        <v>-1.353</v>
      </c>
      <c r="L1259" s="109" t="n">
        <v>0.0731</v>
      </c>
      <c r="M1259" s="109" t="n">
        <v>-0.2226</v>
      </c>
      <c r="N1259" s="108" t="n">
        <f aca="false">IF(SQRT($B$5)*$I1259+SQRT(1-$B$5)*J1259&lt;$C$8,1,0)</f>
        <v>0</v>
      </c>
      <c r="O1259" s="108" t="n">
        <f aca="false">IF(SQRT($B$5)*$I1259+SQRT(1-$B$5)*K1259&lt;$C$9,1,0)</f>
        <v>0</v>
      </c>
      <c r="P1259" s="108" t="n">
        <f aca="false">IF(SQRT($B$5)*$I1259+SQRT(1-$B$5)*L1259&lt;$C$10,1,0)</f>
        <v>0</v>
      </c>
      <c r="Q1259" s="108" t="n">
        <f aca="false">IF(SQRT($B$5)*$I1259+SQRT(1-$B$5)*M1259&lt;$C$11,1,0)</f>
        <v>0</v>
      </c>
      <c r="R1259" s="110" t="n">
        <f aca="false">N1259*$D$8+O1259*$D$9+P1259*$D$10+Q1259*$D$11</f>
        <v>0</v>
      </c>
      <c r="S1259" s="108" t="n">
        <f aca="false">SUM(N1259:Q1259)</f>
        <v>0</v>
      </c>
    </row>
    <row r="1260" customFormat="false" ht="15" hidden="false" customHeight="false" outlineLevel="0" collapsed="false">
      <c r="H1260" s="108" t="n">
        <v>1252</v>
      </c>
      <c r="I1260" s="109" t="n">
        <v>-0.0881</v>
      </c>
      <c r="J1260" s="109" t="n">
        <v>-0.5597</v>
      </c>
      <c r="K1260" s="109" t="n">
        <v>-0.702</v>
      </c>
      <c r="L1260" s="109" t="n">
        <v>-0.6732</v>
      </c>
      <c r="M1260" s="109" t="n">
        <v>1.1227</v>
      </c>
      <c r="N1260" s="108" t="n">
        <f aca="false">IF(SQRT($B$5)*$I1260+SQRT(1-$B$5)*J1260&lt;$C$8,1,0)</f>
        <v>0</v>
      </c>
      <c r="O1260" s="108" t="n">
        <f aca="false">IF(SQRT($B$5)*$I1260+SQRT(1-$B$5)*K1260&lt;$C$9,1,0)</f>
        <v>0</v>
      </c>
      <c r="P1260" s="108" t="n">
        <f aca="false">IF(SQRT($B$5)*$I1260+SQRT(1-$B$5)*L1260&lt;$C$10,1,0)</f>
        <v>0</v>
      </c>
      <c r="Q1260" s="108" t="n">
        <f aca="false">IF(SQRT($B$5)*$I1260+SQRT(1-$B$5)*M1260&lt;$C$11,1,0)</f>
        <v>0</v>
      </c>
      <c r="R1260" s="110" t="n">
        <f aca="false">N1260*$D$8+O1260*$D$9+P1260*$D$10+Q1260*$D$11</f>
        <v>0</v>
      </c>
      <c r="S1260" s="108" t="n">
        <f aca="false">SUM(N1260:Q1260)</f>
        <v>0</v>
      </c>
    </row>
    <row r="1261" customFormat="false" ht="15" hidden="false" customHeight="false" outlineLevel="0" collapsed="false">
      <c r="H1261" s="108" t="n">
        <v>1253</v>
      </c>
      <c r="I1261" s="109" t="n">
        <v>1.6659</v>
      </c>
      <c r="J1261" s="109" t="n">
        <v>-0.3506</v>
      </c>
      <c r="K1261" s="109" t="n">
        <v>-1.7722</v>
      </c>
      <c r="L1261" s="109" t="n">
        <v>-0.2282</v>
      </c>
      <c r="M1261" s="109" t="n">
        <v>0.0926</v>
      </c>
      <c r="N1261" s="108" t="n">
        <f aca="false">IF(SQRT($B$5)*$I1261+SQRT(1-$B$5)*J1261&lt;$C$8,1,0)</f>
        <v>0</v>
      </c>
      <c r="O1261" s="108" t="n">
        <f aca="false">IF(SQRT($B$5)*$I1261+SQRT(1-$B$5)*K1261&lt;$C$9,1,0)</f>
        <v>0</v>
      </c>
      <c r="P1261" s="108" t="n">
        <f aca="false">IF(SQRT($B$5)*$I1261+SQRT(1-$B$5)*L1261&lt;$C$10,1,0)</f>
        <v>0</v>
      </c>
      <c r="Q1261" s="108" t="n">
        <f aca="false">IF(SQRT($B$5)*$I1261+SQRT(1-$B$5)*M1261&lt;$C$11,1,0)</f>
        <v>0</v>
      </c>
      <c r="R1261" s="110" t="n">
        <f aca="false">N1261*$D$8+O1261*$D$9+P1261*$D$10+Q1261*$D$11</f>
        <v>0</v>
      </c>
      <c r="S1261" s="108" t="n">
        <f aca="false">SUM(N1261:Q1261)</f>
        <v>0</v>
      </c>
    </row>
    <row r="1262" customFormat="false" ht="15" hidden="false" customHeight="false" outlineLevel="0" collapsed="false">
      <c r="H1262" s="108" t="n">
        <v>1254</v>
      </c>
      <c r="I1262" s="109" t="n">
        <v>-0.1344</v>
      </c>
      <c r="J1262" s="109" t="n">
        <v>0.2348</v>
      </c>
      <c r="K1262" s="109" t="n">
        <v>-0.4543</v>
      </c>
      <c r="L1262" s="109" t="n">
        <v>1.133</v>
      </c>
      <c r="M1262" s="109" t="n">
        <v>-1.5288</v>
      </c>
      <c r="N1262" s="108" t="n">
        <f aca="false">IF(SQRT($B$5)*$I1262+SQRT(1-$B$5)*J1262&lt;$C$8,1,0)</f>
        <v>0</v>
      </c>
      <c r="O1262" s="108" t="n">
        <f aca="false">IF(SQRT($B$5)*$I1262+SQRT(1-$B$5)*K1262&lt;$C$9,1,0)</f>
        <v>0</v>
      </c>
      <c r="P1262" s="108" t="n">
        <f aca="false">IF(SQRT($B$5)*$I1262+SQRT(1-$B$5)*L1262&lt;$C$10,1,0)</f>
        <v>0</v>
      </c>
      <c r="Q1262" s="108" t="n">
        <f aca="false">IF(SQRT($B$5)*$I1262+SQRT(1-$B$5)*M1262&lt;$C$11,1,0)</f>
        <v>0</v>
      </c>
      <c r="R1262" s="110" t="n">
        <f aca="false">N1262*$D$8+O1262*$D$9+P1262*$D$10+Q1262*$D$11</f>
        <v>0</v>
      </c>
      <c r="S1262" s="108" t="n">
        <f aca="false">SUM(N1262:Q1262)</f>
        <v>0</v>
      </c>
    </row>
    <row r="1263" customFormat="false" ht="15" hidden="false" customHeight="false" outlineLevel="0" collapsed="false">
      <c r="H1263" s="108" t="n">
        <v>1255</v>
      </c>
      <c r="I1263" s="109" t="n">
        <v>1.4166</v>
      </c>
      <c r="J1263" s="109" t="n">
        <v>-0.0825</v>
      </c>
      <c r="K1263" s="109" t="n">
        <v>-0.2211</v>
      </c>
      <c r="L1263" s="109" t="n">
        <v>0.0985</v>
      </c>
      <c r="M1263" s="109" t="n">
        <v>-0.1574</v>
      </c>
      <c r="N1263" s="108" t="n">
        <f aca="false">IF(SQRT($B$5)*$I1263+SQRT(1-$B$5)*J1263&lt;$C$8,1,0)</f>
        <v>0</v>
      </c>
      <c r="O1263" s="108" t="n">
        <f aca="false">IF(SQRT($B$5)*$I1263+SQRT(1-$B$5)*K1263&lt;$C$9,1,0)</f>
        <v>0</v>
      </c>
      <c r="P1263" s="108" t="n">
        <f aca="false">IF(SQRT($B$5)*$I1263+SQRT(1-$B$5)*L1263&lt;$C$10,1,0)</f>
        <v>0</v>
      </c>
      <c r="Q1263" s="108" t="n">
        <f aca="false">IF(SQRT($B$5)*$I1263+SQRT(1-$B$5)*M1263&lt;$C$11,1,0)</f>
        <v>0</v>
      </c>
      <c r="R1263" s="110" t="n">
        <f aca="false">N1263*$D$8+O1263*$D$9+P1263*$D$10+Q1263*$D$11</f>
        <v>0</v>
      </c>
      <c r="S1263" s="108" t="n">
        <f aca="false">SUM(N1263:Q1263)</f>
        <v>0</v>
      </c>
    </row>
    <row r="1264" customFormat="false" ht="15" hidden="false" customHeight="false" outlineLevel="0" collapsed="false">
      <c r="H1264" s="108" t="n">
        <v>1256</v>
      </c>
      <c r="I1264" s="109" t="n">
        <v>-0.2948</v>
      </c>
      <c r="J1264" s="109" t="n">
        <v>0.0154</v>
      </c>
      <c r="K1264" s="109" t="n">
        <v>0.3861</v>
      </c>
      <c r="L1264" s="109" t="n">
        <v>-1.289</v>
      </c>
      <c r="M1264" s="109" t="n">
        <v>0.6272</v>
      </c>
      <c r="N1264" s="108" t="n">
        <f aca="false">IF(SQRT($B$5)*$I1264+SQRT(1-$B$5)*J1264&lt;$C$8,1,0)</f>
        <v>0</v>
      </c>
      <c r="O1264" s="108" t="n">
        <f aca="false">IF(SQRT($B$5)*$I1264+SQRT(1-$B$5)*K1264&lt;$C$9,1,0)</f>
        <v>0</v>
      </c>
      <c r="P1264" s="108" t="n">
        <f aca="false">IF(SQRT($B$5)*$I1264+SQRT(1-$B$5)*L1264&lt;$C$10,1,0)</f>
        <v>0</v>
      </c>
      <c r="Q1264" s="108" t="n">
        <f aca="false">IF(SQRT($B$5)*$I1264+SQRT(1-$B$5)*M1264&lt;$C$11,1,0)</f>
        <v>0</v>
      </c>
      <c r="R1264" s="110" t="n">
        <f aca="false">N1264*$D$8+O1264*$D$9+P1264*$D$10+Q1264*$D$11</f>
        <v>0</v>
      </c>
      <c r="S1264" s="108" t="n">
        <f aca="false">SUM(N1264:Q1264)</f>
        <v>0</v>
      </c>
    </row>
    <row r="1265" customFormat="false" ht="15" hidden="false" customHeight="false" outlineLevel="0" collapsed="false">
      <c r="H1265" s="108" t="n">
        <v>1257</v>
      </c>
      <c r="I1265" s="109" t="n">
        <v>0.1834</v>
      </c>
      <c r="J1265" s="109" t="n">
        <v>-1.2849</v>
      </c>
      <c r="K1265" s="109" t="n">
        <v>-0.8479</v>
      </c>
      <c r="L1265" s="109" t="n">
        <v>0.5533</v>
      </c>
      <c r="M1265" s="109" t="n">
        <v>1.5605</v>
      </c>
      <c r="N1265" s="108" t="n">
        <f aca="false">IF(SQRT($B$5)*$I1265+SQRT(1-$B$5)*J1265&lt;$C$8,1,0)</f>
        <v>0</v>
      </c>
      <c r="O1265" s="108" t="n">
        <f aca="false">IF(SQRT($B$5)*$I1265+SQRT(1-$B$5)*K1265&lt;$C$9,1,0)</f>
        <v>0</v>
      </c>
      <c r="P1265" s="108" t="n">
        <f aca="false">IF(SQRT($B$5)*$I1265+SQRT(1-$B$5)*L1265&lt;$C$10,1,0)</f>
        <v>0</v>
      </c>
      <c r="Q1265" s="108" t="n">
        <f aca="false">IF(SQRT($B$5)*$I1265+SQRT(1-$B$5)*M1265&lt;$C$11,1,0)</f>
        <v>0</v>
      </c>
      <c r="R1265" s="110" t="n">
        <f aca="false">N1265*$D$8+O1265*$D$9+P1265*$D$10+Q1265*$D$11</f>
        <v>0</v>
      </c>
      <c r="S1265" s="108" t="n">
        <f aca="false">SUM(N1265:Q1265)</f>
        <v>0</v>
      </c>
    </row>
    <row r="1266" customFormat="false" ht="15" hidden="false" customHeight="false" outlineLevel="0" collapsed="false">
      <c r="H1266" s="108" t="n">
        <v>1258</v>
      </c>
      <c r="I1266" s="109" t="n">
        <v>-0.0868</v>
      </c>
      <c r="J1266" s="109" t="n">
        <v>-1.6252</v>
      </c>
      <c r="K1266" s="109" t="n">
        <v>-0.3347</v>
      </c>
      <c r="L1266" s="109" t="n">
        <v>0.0577</v>
      </c>
      <c r="M1266" s="109" t="n">
        <v>-0.1178</v>
      </c>
      <c r="N1266" s="108" t="n">
        <f aca="false">IF(SQRT($B$5)*$I1266+SQRT(1-$B$5)*J1266&lt;$C$8,1,0)</f>
        <v>0</v>
      </c>
      <c r="O1266" s="108" t="n">
        <f aca="false">IF(SQRT($B$5)*$I1266+SQRT(1-$B$5)*K1266&lt;$C$9,1,0)</f>
        <v>0</v>
      </c>
      <c r="P1266" s="108" t="n">
        <f aca="false">IF(SQRT($B$5)*$I1266+SQRT(1-$B$5)*L1266&lt;$C$10,1,0)</f>
        <v>0</v>
      </c>
      <c r="Q1266" s="108" t="n">
        <f aca="false">IF(SQRT($B$5)*$I1266+SQRT(1-$B$5)*M1266&lt;$C$11,1,0)</f>
        <v>0</v>
      </c>
      <c r="R1266" s="110" t="n">
        <f aca="false">N1266*$D$8+O1266*$D$9+P1266*$D$10+Q1266*$D$11</f>
        <v>0</v>
      </c>
      <c r="S1266" s="108" t="n">
        <f aca="false">SUM(N1266:Q1266)</f>
        <v>0</v>
      </c>
    </row>
    <row r="1267" customFormat="false" ht="15" hidden="false" customHeight="false" outlineLevel="0" collapsed="false">
      <c r="H1267" s="108" t="n">
        <v>1259</v>
      </c>
      <c r="I1267" s="109" t="n">
        <v>-0.1132</v>
      </c>
      <c r="J1267" s="109" t="n">
        <v>0.4614</v>
      </c>
      <c r="K1267" s="109" t="n">
        <v>0.0233</v>
      </c>
      <c r="L1267" s="109" t="n">
        <v>-1.437</v>
      </c>
      <c r="M1267" s="109" t="n">
        <v>-1.4686</v>
      </c>
      <c r="N1267" s="108" t="n">
        <f aca="false">IF(SQRT($B$5)*$I1267+SQRT(1-$B$5)*J1267&lt;$C$8,1,0)</f>
        <v>0</v>
      </c>
      <c r="O1267" s="108" t="n">
        <f aca="false">IF(SQRT($B$5)*$I1267+SQRT(1-$B$5)*K1267&lt;$C$9,1,0)</f>
        <v>0</v>
      </c>
      <c r="P1267" s="108" t="n">
        <f aca="false">IF(SQRT($B$5)*$I1267+SQRT(1-$B$5)*L1267&lt;$C$10,1,0)</f>
        <v>0</v>
      </c>
      <c r="Q1267" s="108" t="n">
        <f aca="false">IF(SQRT($B$5)*$I1267+SQRT(1-$B$5)*M1267&lt;$C$11,1,0)</f>
        <v>0</v>
      </c>
      <c r="R1267" s="110" t="n">
        <f aca="false">N1267*$D$8+O1267*$D$9+P1267*$D$10+Q1267*$D$11</f>
        <v>0</v>
      </c>
      <c r="S1267" s="108" t="n">
        <f aca="false">SUM(N1267:Q1267)</f>
        <v>0</v>
      </c>
    </row>
    <row r="1268" customFormat="false" ht="15" hidden="false" customHeight="false" outlineLevel="0" collapsed="false">
      <c r="H1268" s="108" t="n">
        <v>1260</v>
      </c>
      <c r="I1268" s="109" t="n">
        <v>0.7678</v>
      </c>
      <c r="J1268" s="109" t="n">
        <v>-0.2136</v>
      </c>
      <c r="K1268" s="109" t="n">
        <v>-0.2839</v>
      </c>
      <c r="L1268" s="109" t="n">
        <v>0.236</v>
      </c>
      <c r="M1268" s="109" t="n">
        <v>0.5037</v>
      </c>
      <c r="N1268" s="108" t="n">
        <f aca="false">IF(SQRT($B$5)*$I1268+SQRT(1-$B$5)*J1268&lt;$C$8,1,0)</f>
        <v>0</v>
      </c>
      <c r="O1268" s="108" t="n">
        <f aca="false">IF(SQRT($B$5)*$I1268+SQRT(1-$B$5)*K1268&lt;$C$9,1,0)</f>
        <v>0</v>
      </c>
      <c r="P1268" s="108" t="n">
        <f aca="false">IF(SQRT($B$5)*$I1268+SQRT(1-$B$5)*L1268&lt;$C$10,1,0)</f>
        <v>0</v>
      </c>
      <c r="Q1268" s="108" t="n">
        <f aca="false">IF(SQRT($B$5)*$I1268+SQRT(1-$B$5)*M1268&lt;$C$11,1,0)</f>
        <v>0</v>
      </c>
      <c r="R1268" s="110" t="n">
        <f aca="false">N1268*$D$8+O1268*$D$9+P1268*$D$10+Q1268*$D$11</f>
        <v>0</v>
      </c>
      <c r="S1268" s="108" t="n">
        <f aca="false">SUM(N1268:Q1268)</f>
        <v>0</v>
      </c>
    </row>
    <row r="1269" customFormat="false" ht="15" hidden="false" customHeight="false" outlineLevel="0" collapsed="false">
      <c r="H1269" s="108" t="n">
        <v>1261</v>
      </c>
      <c r="I1269" s="109" t="n">
        <v>-1.1012</v>
      </c>
      <c r="J1269" s="109" t="n">
        <v>-1.315</v>
      </c>
      <c r="K1269" s="109" t="n">
        <v>1.9665</v>
      </c>
      <c r="L1269" s="109" t="n">
        <v>-0.8195</v>
      </c>
      <c r="M1269" s="109" t="n">
        <v>-0.502</v>
      </c>
      <c r="N1269" s="108" t="n">
        <f aca="false">IF(SQRT($B$5)*$I1269+SQRT(1-$B$5)*J1269&lt;$C$8,1,0)</f>
        <v>0</v>
      </c>
      <c r="O1269" s="108" t="n">
        <f aca="false">IF(SQRT($B$5)*$I1269+SQRT(1-$B$5)*K1269&lt;$C$9,1,0)</f>
        <v>0</v>
      </c>
      <c r="P1269" s="108" t="n">
        <f aca="false">IF(SQRT($B$5)*$I1269+SQRT(1-$B$5)*L1269&lt;$C$10,1,0)</f>
        <v>0</v>
      </c>
      <c r="Q1269" s="108" t="n">
        <f aca="false">IF(SQRT($B$5)*$I1269+SQRT(1-$B$5)*M1269&lt;$C$11,1,0)</f>
        <v>0</v>
      </c>
      <c r="R1269" s="110" t="n">
        <f aca="false">N1269*$D$8+O1269*$D$9+P1269*$D$10+Q1269*$D$11</f>
        <v>0</v>
      </c>
      <c r="S1269" s="108" t="n">
        <f aca="false">SUM(N1269:Q1269)</f>
        <v>0</v>
      </c>
    </row>
    <row r="1270" customFormat="false" ht="15" hidden="false" customHeight="false" outlineLevel="0" collapsed="false">
      <c r="H1270" s="108" t="n">
        <v>1262</v>
      </c>
      <c r="I1270" s="109" t="n">
        <v>-0.4007</v>
      </c>
      <c r="J1270" s="109" t="n">
        <v>-1.2123</v>
      </c>
      <c r="K1270" s="109" t="n">
        <v>0.6531</v>
      </c>
      <c r="L1270" s="109" t="n">
        <v>-0.8228</v>
      </c>
      <c r="M1270" s="109" t="n">
        <v>0.4392</v>
      </c>
      <c r="N1270" s="108" t="n">
        <f aca="false">IF(SQRT($B$5)*$I1270+SQRT(1-$B$5)*J1270&lt;$C$8,1,0)</f>
        <v>0</v>
      </c>
      <c r="O1270" s="108" t="n">
        <f aca="false">IF(SQRT($B$5)*$I1270+SQRT(1-$B$5)*K1270&lt;$C$9,1,0)</f>
        <v>0</v>
      </c>
      <c r="P1270" s="108" t="n">
        <f aca="false">IF(SQRT($B$5)*$I1270+SQRT(1-$B$5)*L1270&lt;$C$10,1,0)</f>
        <v>0</v>
      </c>
      <c r="Q1270" s="108" t="n">
        <f aca="false">IF(SQRT($B$5)*$I1270+SQRT(1-$B$5)*M1270&lt;$C$11,1,0)</f>
        <v>0</v>
      </c>
      <c r="R1270" s="110" t="n">
        <f aca="false">N1270*$D$8+O1270*$D$9+P1270*$D$10+Q1270*$D$11</f>
        <v>0</v>
      </c>
      <c r="S1270" s="108" t="n">
        <f aca="false">SUM(N1270:Q1270)</f>
        <v>0</v>
      </c>
    </row>
    <row r="1271" customFormat="false" ht="15" hidden="false" customHeight="false" outlineLevel="0" collapsed="false">
      <c r="H1271" s="108" t="n">
        <v>1263</v>
      </c>
      <c r="I1271" s="109" t="n">
        <v>0.1021</v>
      </c>
      <c r="J1271" s="109" t="n">
        <v>1.2402</v>
      </c>
      <c r="K1271" s="109" t="n">
        <v>1.7629</v>
      </c>
      <c r="L1271" s="109" t="n">
        <v>0.0512</v>
      </c>
      <c r="M1271" s="109" t="n">
        <v>1.4012</v>
      </c>
      <c r="N1271" s="108" t="n">
        <f aca="false">IF(SQRT($B$5)*$I1271+SQRT(1-$B$5)*J1271&lt;$C$8,1,0)</f>
        <v>0</v>
      </c>
      <c r="O1271" s="108" t="n">
        <f aca="false">IF(SQRT($B$5)*$I1271+SQRT(1-$B$5)*K1271&lt;$C$9,1,0)</f>
        <v>0</v>
      </c>
      <c r="P1271" s="108" t="n">
        <f aca="false">IF(SQRT($B$5)*$I1271+SQRT(1-$B$5)*L1271&lt;$C$10,1,0)</f>
        <v>0</v>
      </c>
      <c r="Q1271" s="108" t="n">
        <f aca="false">IF(SQRT($B$5)*$I1271+SQRT(1-$B$5)*M1271&lt;$C$11,1,0)</f>
        <v>0</v>
      </c>
      <c r="R1271" s="110" t="n">
        <f aca="false">N1271*$D$8+O1271*$D$9+P1271*$D$10+Q1271*$D$11</f>
        <v>0</v>
      </c>
      <c r="S1271" s="108" t="n">
        <f aca="false">SUM(N1271:Q1271)</f>
        <v>0</v>
      </c>
    </row>
    <row r="1272" customFormat="false" ht="15" hidden="false" customHeight="false" outlineLevel="0" collapsed="false">
      <c r="H1272" s="108" t="n">
        <v>1264</v>
      </c>
      <c r="I1272" s="109" t="n">
        <v>0.2723</v>
      </c>
      <c r="J1272" s="109" t="n">
        <v>-0.7773</v>
      </c>
      <c r="K1272" s="109" t="n">
        <v>0.3164</v>
      </c>
      <c r="L1272" s="109" t="n">
        <v>0.6581</v>
      </c>
      <c r="M1272" s="109" t="n">
        <v>0.448</v>
      </c>
      <c r="N1272" s="108" t="n">
        <f aca="false">IF(SQRT($B$5)*$I1272+SQRT(1-$B$5)*J1272&lt;$C$8,1,0)</f>
        <v>0</v>
      </c>
      <c r="O1272" s="108" t="n">
        <f aca="false">IF(SQRT($B$5)*$I1272+SQRT(1-$B$5)*K1272&lt;$C$9,1,0)</f>
        <v>0</v>
      </c>
      <c r="P1272" s="108" t="n">
        <f aca="false">IF(SQRT($B$5)*$I1272+SQRT(1-$B$5)*L1272&lt;$C$10,1,0)</f>
        <v>0</v>
      </c>
      <c r="Q1272" s="108" t="n">
        <f aca="false">IF(SQRT($B$5)*$I1272+SQRT(1-$B$5)*M1272&lt;$C$11,1,0)</f>
        <v>0</v>
      </c>
      <c r="R1272" s="110" t="n">
        <f aca="false">N1272*$D$8+O1272*$D$9+P1272*$D$10+Q1272*$D$11</f>
        <v>0</v>
      </c>
      <c r="S1272" s="108" t="n">
        <f aca="false">SUM(N1272:Q1272)</f>
        <v>0</v>
      </c>
    </row>
    <row r="1273" customFormat="false" ht="15" hidden="false" customHeight="false" outlineLevel="0" collapsed="false">
      <c r="H1273" s="108" t="n">
        <v>1265</v>
      </c>
      <c r="I1273" s="109" t="n">
        <v>0.3332</v>
      </c>
      <c r="J1273" s="109" t="n">
        <v>-0.4902</v>
      </c>
      <c r="K1273" s="109" t="n">
        <v>1.3956</v>
      </c>
      <c r="L1273" s="109" t="n">
        <v>1.3413</v>
      </c>
      <c r="M1273" s="109" t="n">
        <v>0.6211</v>
      </c>
      <c r="N1273" s="108" t="n">
        <f aca="false">IF(SQRT($B$5)*$I1273+SQRT(1-$B$5)*J1273&lt;$C$8,1,0)</f>
        <v>0</v>
      </c>
      <c r="O1273" s="108" t="n">
        <f aca="false">IF(SQRT($B$5)*$I1273+SQRT(1-$B$5)*K1273&lt;$C$9,1,0)</f>
        <v>0</v>
      </c>
      <c r="P1273" s="108" t="n">
        <f aca="false">IF(SQRT($B$5)*$I1273+SQRT(1-$B$5)*L1273&lt;$C$10,1,0)</f>
        <v>0</v>
      </c>
      <c r="Q1273" s="108" t="n">
        <f aca="false">IF(SQRT($B$5)*$I1273+SQRT(1-$B$5)*M1273&lt;$C$11,1,0)</f>
        <v>0</v>
      </c>
      <c r="R1273" s="110" t="n">
        <f aca="false">N1273*$D$8+O1273*$D$9+P1273*$D$10+Q1273*$D$11</f>
        <v>0</v>
      </c>
      <c r="S1273" s="108" t="n">
        <f aca="false">SUM(N1273:Q1273)</f>
        <v>0</v>
      </c>
    </row>
    <row r="1274" customFormat="false" ht="15" hidden="false" customHeight="false" outlineLevel="0" collapsed="false">
      <c r="H1274" s="108" t="n">
        <v>1266</v>
      </c>
      <c r="I1274" s="109" t="n">
        <v>-1.8689</v>
      </c>
      <c r="J1274" s="109" t="n">
        <v>-0.2675</v>
      </c>
      <c r="K1274" s="109" t="n">
        <v>-0.6901</v>
      </c>
      <c r="L1274" s="109" t="n">
        <v>-0.0805</v>
      </c>
      <c r="M1274" s="109" t="n">
        <v>1.4592</v>
      </c>
      <c r="N1274" s="108" t="n">
        <f aca="false">IF(SQRT($B$5)*$I1274+SQRT(1-$B$5)*J1274&lt;$C$8,1,0)</f>
        <v>0</v>
      </c>
      <c r="O1274" s="108" t="n">
        <f aca="false">IF(SQRT($B$5)*$I1274+SQRT(1-$B$5)*K1274&lt;$C$9,1,0)</f>
        <v>0</v>
      </c>
      <c r="P1274" s="108" t="n">
        <f aca="false">IF(SQRT($B$5)*$I1274+SQRT(1-$B$5)*L1274&lt;$C$10,1,0)</f>
        <v>0</v>
      </c>
      <c r="Q1274" s="108" t="n">
        <f aca="false">IF(SQRT($B$5)*$I1274+SQRT(1-$B$5)*M1274&lt;$C$11,1,0)</f>
        <v>0</v>
      </c>
      <c r="R1274" s="110" t="n">
        <f aca="false">N1274*$D$8+O1274*$D$9+P1274*$D$10+Q1274*$D$11</f>
        <v>0</v>
      </c>
      <c r="S1274" s="108" t="n">
        <f aca="false">SUM(N1274:Q1274)</f>
        <v>0</v>
      </c>
    </row>
    <row r="1275" customFormat="false" ht="15" hidden="false" customHeight="false" outlineLevel="0" collapsed="false">
      <c r="H1275" s="108" t="n">
        <v>1267</v>
      </c>
      <c r="I1275" s="109" t="n">
        <v>-0.9755</v>
      </c>
      <c r="J1275" s="109" t="n">
        <v>1.6725</v>
      </c>
      <c r="K1275" s="109" t="n">
        <v>0.7359</v>
      </c>
      <c r="L1275" s="109" t="n">
        <v>-0.8182</v>
      </c>
      <c r="M1275" s="109" t="n">
        <v>0.4785</v>
      </c>
      <c r="N1275" s="108" t="n">
        <f aca="false">IF(SQRT($B$5)*$I1275+SQRT(1-$B$5)*J1275&lt;$C$8,1,0)</f>
        <v>0</v>
      </c>
      <c r="O1275" s="108" t="n">
        <f aca="false">IF(SQRT($B$5)*$I1275+SQRT(1-$B$5)*K1275&lt;$C$9,1,0)</f>
        <v>0</v>
      </c>
      <c r="P1275" s="108" t="n">
        <f aca="false">IF(SQRT($B$5)*$I1275+SQRT(1-$B$5)*L1275&lt;$C$10,1,0)</f>
        <v>0</v>
      </c>
      <c r="Q1275" s="108" t="n">
        <f aca="false">IF(SQRT($B$5)*$I1275+SQRT(1-$B$5)*M1275&lt;$C$11,1,0)</f>
        <v>0</v>
      </c>
      <c r="R1275" s="110" t="n">
        <f aca="false">N1275*$D$8+O1275*$D$9+P1275*$D$10+Q1275*$D$11</f>
        <v>0</v>
      </c>
      <c r="S1275" s="108" t="n">
        <f aca="false">SUM(N1275:Q1275)</f>
        <v>0</v>
      </c>
    </row>
    <row r="1276" customFormat="false" ht="15" hidden="false" customHeight="false" outlineLevel="0" collapsed="false">
      <c r="H1276" s="108" t="n">
        <v>1268</v>
      </c>
      <c r="I1276" s="109" t="n">
        <v>0.5167</v>
      </c>
      <c r="J1276" s="109" t="n">
        <v>0.0503</v>
      </c>
      <c r="K1276" s="109" t="n">
        <v>0.9464</v>
      </c>
      <c r="L1276" s="109" t="n">
        <v>0.8454</v>
      </c>
      <c r="M1276" s="109" t="n">
        <v>-1.9452</v>
      </c>
      <c r="N1276" s="108" t="n">
        <f aca="false">IF(SQRT($B$5)*$I1276+SQRT(1-$B$5)*J1276&lt;$C$8,1,0)</f>
        <v>0</v>
      </c>
      <c r="O1276" s="108" t="n">
        <f aca="false">IF(SQRT($B$5)*$I1276+SQRT(1-$B$5)*K1276&lt;$C$9,1,0)</f>
        <v>0</v>
      </c>
      <c r="P1276" s="108" t="n">
        <f aca="false">IF(SQRT($B$5)*$I1276+SQRT(1-$B$5)*L1276&lt;$C$10,1,0)</f>
        <v>0</v>
      </c>
      <c r="Q1276" s="108" t="n">
        <f aca="false">IF(SQRT($B$5)*$I1276+SQRT(1-$B$5)*M1276&lt;$C$11,1,0)</f>
        <v>0</v>
      </c>
      <c r="R1276" s="110" t="n">
        <f aca="false">N1276*$D$8+O1276*$D$9+P1276*$D$10+Q1276*$D$11</f>
        <v>0</v>
      </c>
      <c r="S1276" s="108" t="n">
        <f aca="false">SUM(N1276:Q1276)</f>
        <v>0</v>
      </c>
    </row>
    <row r="1277" customFormat="false" ht="15" hidden="false" customHeight="false" outlineLevel="0" collapsed="false">
      <c r="H1277" s="108" t="n">
        <v>1269</v>
      </c>
      <c r="I1277" s="109" t="n">
        <v>1.2541</v>
      </c>
      <c r="J1277" s="109" t="n">
        <v>1.8344</v>
      </c>
      <c r="K1277" s="109" t="n">
        <v>-1.7642</v>
      </c>
      <c r="L1277" s="109" t="n">
        <v>-0.6311</v>
      </c>
      <c r="M1277" s="109" t="n">
        <v>-0.7728</v>
      </c>
      <c r="N1277" s="108" t="n">
        <f aca="false">IF(SQRT($B$5)*$I1277+SQRT(1-$B$5)*J1277&lt;$C$8,1,0)</f>
        <v>0</v>
      </c>
      <c r="O1277" s="108" t="n">
        <f aca="false">IF(SQRT($B$5)*$I1277+SQRT(1-$B$5)*K1277&lt;$C$9,1,0)</f>
        <v>0</v>
      </c>
      <c r="P1277" s="108" t="n">
        <f aca="false">IF(SQRT($B$5)*$I1277+SQRT(1-$B$5)*L1277&lt;$C$10,1,0)</f>
        <v>0</v>
      </c>
      <c r="Q1277" s="108" t="n">
        <f aca="false">IF(SQRT($B$5)*$I1277+SQRT(1-$B$5)*M1277&lt;$C$11,1,0)</f>
        <v>0</v>
      </c>
      <c r="R1277" s="110" t="n">
        <f aca="false">N1277*$D$8+O1277*$D$9+P1277*$D$10+Q1277*$D$11</f>
        <v>0</v>
      </c>
      <c r="S1277" s="108" t="n">
        <f aca="false">SUM(N1277:Q1277)</f>
        <v>0</v>
      </c>
    </row>
    <row r="1278" customFormat="false" ht="15" hidden="false" customHeight="false" outlineLevel="0" collapsed="false">
      <c r="H1278" s="108" t="n">
        <v>1270</v>
      </c>
      <c r="I1278" s="109" t="n">
        <v>1.0231</v>
      </c>
      <c r="J1278" s="109" t="n">
        <v>0.288</v>
      </c>
      <c r="K1278" s="109" t="n">
        <v>1.3259</v>
      </c>
      <c r="L1278" s="109" t="n">
        <v>-1.0051</v>
      </c>
      <c r="M1278" s="109" t="n">
        <v>-1.9227</v>
      </c>
      <c r="N1278" s="108" t="n">
        <f aca="false">IF(SQRT($B$5)*$I1278+SQRT(1-$B$5)*J1278&lt;$C$8,1,0)</f>
        <v>0</v>
      </c>
      <c r="O1278" s="108" t="n">
        <f aca="false">IF(SQRT($B$5)*$I1278+SQRT(1-$B$5)*K1278&lt;$C$9,1,0)</f>
        <v>0</v>
      </c>
      <c r="P1278" s="108" t="n">
        <f aca="false">IF(SQRT($B$5)*$I1278+SQRT(1-$B$5)*L1278&lt;$C$10,1,0)</f>
        <v>0</v>
      </c>
      <c r="Q1278" s="108" t="n">
        <f aca="false">IF(SQRT($B$5)*$I1278+SQRT(1-$B$5)*M1278&lt;$C$11,1,0)</f>
        <v>0</v>
      </c>
      <c r="R1278" s="110" t="n">
        <f aca="false">N1278*$D$8+O1278*$D$9+P1278*$D$10+Q1278*$D$11</f>
        <v>0</v>
      </c>
      <c r="S1278" s="108" t="n">
        <f aca="false">SUM(N1278:Q1278)</f>
        <v>0</v>
      </c>
    </row>
    <row r="1279" customFormat="false" ht="15" hidden="false" customHeight="false" outlineLevel="0" collapsed="false">
      <c r="H1279" s="108" t="n">
        <v>1271</v>
      </c>
      <c r="I1279" s="109" t="n">
        <v>1.1344</v>
      </c>
      <c r="J1279" s="109" t="n">
        <v>0.9896</v>
      </c>
      <c r="K1279" s="109" t="n">
        <v>-0.231</v>
      </c>
      <c r="L1279" s="109" t="n">
        <v>-1.2073</v>
      </c>
      <c r="M1279" s="109" t="n">
        <v>-1.374</v>
      </c>
      <c r="N1279" s="108" t="n">
        <f aca="false">IF(SQRT($B$5)*$I1279+SQRT(1-$B$5)*J1279&lt;$C$8,1,0)</f>
        <v>0</v>
      </c>
      <c r="O1279" s="108" t="n">
        <f aca="false">IF(SQRT($B$5)*$I1279+SQRT(1-$B$5)*K1279&lt;$C$9,1,0)</f>
        <v>0</v>
      </c>
      <c r="P1279" s="108" t="n">
        <f aca="false">IF(SQRT($B$5)*$I1279+SQRT(1-$B$5)*L1279&lt;$C$10,1,0)</f>
        <v>0</v>
      </c>
      <c r="Q1279" s="108" t="n">
        <f aca="false">IF(SQRT($B$5)*$I1279+SQRT(1-$B$5)*M1279&lt;$C$11,1,0)</f>
        <v>0</v>
      </c>
      <c r="R1279" s="110" t="n">
        <f aca="false">N1279*$D$8+O1279*$D$9+P1279*$D$10+Q1279*$D$11</f>
        <v>0</v>
      </c>
      <c r="S1279" s="108" t="n">
        <f aca="false">SUM(N1279:Q1279)</f>
        <v>0</v>
      </c>
    </row>
    <row r="1280" customFormat="false" ht="15" hidden="false" customHeight="false" outlineLevel="0" collapsed="false">
      <c r="H1280" s="108" t="n">
        <v>1272</v>
      </c>
      <c r="I1280" s="109" t="n">
        <v>-0.3397</v>
      </c>
      <c r="J1280" s="109" t="n">
        <v>-0.7469</v>
      </c>
      <c r="K1280" s="109" t="n">
        <v>-2.7563</v>
      </c>
      <c r="L1280" s="109" t="n">
        <v>-0.6842</v>
      </c>
      <c r="M1280" s="109" t="n">
        <v>-1.2627</v>
      </c>
      <c r="N1280" s="108" t="n">
        <f aca="false">IF(SQRT($B$5)*$I1280+SQRT(1-$B$5)*J1280&lt;$C$8,1,0)</f>
        <v>0</v>
      </c>
      <c r="O1280" s="108" t="n">
        <f aca="false">IF(SQRT($B$5)*$I1280+SQRT(1-$B$5)*K1280&lt;$C$9,1,0)</f>
        <v>1</v>
      </c>
      <c r="P1280" s="108" t="n">
        <f aca="false">IF(SQRT($B$5)*$I1280+SQRT(1-$B$5)*L1280&lt;$C$10,1,0)</f>
        <v>0</v>
      </c>
      <c r="Q1280" s="108" t="n">
        <f aca="false">IF(SQRT($B$5)*$I1280+SQRT(1-$B$5)*M1280&lt;$C$11,1,0)</f>
        <v>0</v>
      </c>
      <c r="R1280" s="110" t="n">
        <f aca="false">N1280*$D$8+O1280*$D$9+P1280*$D$10+Q1280*$D$11</f>
        <v>40</v>
      </c>
      <c r="S1280" s="108" t="n">
        <f aca="false">SUM(N1280:Q1280)</f>
        <v>1</v>
      </c>
    </row>
    <row r="1281" customFormat="false" ht="15" hidden="false" customHeight="false" outlineLevel="0" collapsed="false">
      <c r="H1281" s="108" t="n">
        <v>1273</v>
      </c>
      <c r="I1281" s="109" t="n">
        <v>-1.1375</v>
      </c>
      <c r="J1281" s="109" t="n">
        <v>0.5693</v>
      </c>
      <c r="K1281" s="109" t="n">
        <v>0.6248</v>
      </c>
      <c r="L1281" s="109" t="n">
        <v>0.6208</v>
      </c>
      <c r="M1281" s="109" t="n">
        <v>-0.0284</v>
      </c>
      <c r="N1281" s="108" t="n">
        <f aca="false">IF(SQRT($B$5)*$I1281+SQRT(1-$B$5)*J1281&lt;$C$8,1,0)</f>
        <v>0</v>
      </c>
      <c r="O1281" s="108" t="n">
        <f aca="false">IF(SQRT($B$5)*$I1281+SQRT(1-$B$5)*K1281&lt;$C$9,1,0)</f>
        <v>0</v>
      </c>
      <c r="P1281" s="108" t="n">
        <f aca="false">IF(SQRT($B$5)*$I1281+SQRT(1-$B$5)*L1281&lt;$C$10,1,0)</f>
        <v>0</v>
      </c>
      <c r="Q1281" s="108" t="n">
        <f aca="false">IF(SQRT($B$5)*$I1281+SQRT(1-$B$5)*M1281&lt;$C$11,1,0)</f>
        <v>0</v>
      </c>
      <c r="R1281" s="110" t="n">
        <f aca="false">N1281*$D$8+O1281*$D$9+P1281*$D$10+Q1281*$D$11</f>
        <v>0</v>
      </c>
      <c r="S1281" s="108" t="n">
        <f aca="false">SUM(N1281:Q1281)</f>
        <v>0</v>
      </c>
    </row>
    <row r="1282" customFormat="false" ht="15" hidden="false" customHeight="false" outlineLevel="0" collapsed="false">
      <c r="H1282" s="108" t="n">
        <v>1274</v>
      </c>
      <c r="I1282" s="109" t="n">
        <v>-0.9135</v>
      </c>
      <c r="J1282" s="109" t="n">
        <v>-2.21</v>
      </c>
      <c r="K1282" s="109" t="n">
        <v>0.3161</v>
      </c>
      <c r="L1282" s="109" t="n">
        <v>-1.0894</v>
      </c>
      <c r="M1282" s="109" t="n">
        <v>-1.0285</v>
      </c>
      <c r="N1282" s="108" t="n">
        <f aca="false">IF(SQRT($B$5)*$I1282+SQRT(1-$B$5)*J1282&lt;$C$8,1,0)</f>
        <v>1</v>
      </c>
      <c r="O1282" s="108" t="n">
        <f aca="false">IF(SQRT($B$5)*$I1282+SQRT(1-$B$5)*K1282&lt;$C$9,1,0)</f>
        <v>0</v>
      </c>
      <c r="P1282" s="108" t="n">
        <f aca="false">IF(SQRT($B$5)*$I1282+SQRT(1-$B$5)*L1282&lt;$C$10,1,0)</f>
        <v>0</v>
      </c>
      <c r="Q1282" s="108" t="n">
        <f aca="false">IF(SQRT($B$5)*$I1282+SQRT(1-$B$5)*M1282&lt;$C$11,1,0)</f>
        <v>0</v>
      </c>
      <c r="R1282" s="110" t="n">
        <f aca="false">N1282*$D$8+O1282*$D$9+P1282*$D$10+Q1282*$D$11</f>
        <v>20</v>
      </c>
      <c r="S1282" s="108" t="n">
        <f aca="false">SUM(N1282:Q1282)</f>
        <v>1</v>
      </c>
    </row>
    <row r="1283" customFormat="false" ht="15" hidden="false" customHeight="false" outlineLevel="0" collapsed="false">
      <c r="H1283" s="108" t="n">
        <v>1275</v>
      </c>
      <c r="I1283" s="109" t="n">
        <v>-0.2262</v>
      </c>
      <c r="J1283" s="109" t="n">
        <v>-0.1986</v>
      </c>
      <c r="K1283" s="109" t="n">
        <v>0.9942</v>
      </c>
      <c r="L1283" s="109" t="n">
        <v>2.1994</v>
      </c>
      <c r="M1283" s="109" t="n">
        <v>-1.1366</v>
      </c>
      <c r="N1283" s="108" t="n">
        <f aca="false">IF(SQRT($B$5)*$I1283+SQRT(1-$B$5)*J1283&lt;$C$8,1,0)</f>
        <v>0</v>
      </c>
      <c r="O1283" s="108" t="n">
        <f aca="false">IF(SQRT($B$5)*$I1283+SQRT(1-$B$5)*K1283&lt;$C$9,1,0)</f>
        <v>0</v>
      </c>
      <c r="P1283" s="108" t="n">
        <f aca="false">IF(SQRT($B$5)*$I1283+SQRT(1-$B$5)*L1283&lt;$C$10,1,0)</f>
        <v>0</v>
      </c>
      <c r="Q1283" s="108" t="n">
        <f aca="false">IF(SQRT($B$5)*$I1283+SQRT(1-$B$5)*M1283&lt;$C$11,1,0)</f>
        <v>0</v>
      </c>
      <c r="R1283" s="110" t="n">
        <f aca="false">N1283*$D$8+O1283*$D$9+P1283*$D$10+Q1283*$D$11</f>
        <v>0</v>
      </c>
      <c r="S1283" s="108" t="n">
        <f aca="false">SUM(N1283:Q1283)</f>
        <v>0</v>
      </c>
    </row>
    <row r="1284" customFormat="false" ht="15" hidden="false" customHeight="false" outlineLevel="0" collapsed="false">
      <c r="H1284" s="108" t="n">
        <v>1276</v>
      </c>
      <c r="I1284" s="109" t="n">
        <v>-0.4519</v>
      </c>
      <c r="J1284" s="109" t="n">
        <v>1.0691</v>
      </c>
      <c r="K1284" s="109" t="n">
        <v>0.3127</v>
      </c>
      <c r="L1284" s="109" t="n">
        <v>-0.0068</v>
      </c>
      <c r="M1284" s="109" t="n">
        <v>-0.0942</v>
      </c>
      <c r="N1284" s="108" t="n">
        <f aca="false">IF(SQRT($B$5)*$I1284+SQRT(1-$B$5)*J1284&lt;$C$8,1,0)</f>
        <v>0</v>
      </c>
      <c r="O1284" s="108" t="n">
        <f aca="false">IF(SQRT($B$5)*$I1284+SQRT(1-$B$5)*K1284&lt;$C$9,1,0)</f>
        <v>0</v>
      </c>
      <c r="P1284" s="108" t="n">
        <f aca="false">IF(SQRT($B$5)*$I1284+SQRT(1-$B$5)*L1284&lt;$C$10,1,0)</f>
        <v>0</v>
      </c>
      <c r="Q1284" s="108" t="n">
        <f aca="false">IF(SQRT($B$5)*$I1284+SQRT(1-$B$5)*M1284&lt;$C$11,1,0)</f>
        <v>0</v>
      </c>
      <c r="R1284" s="110" t="n">
        <f aca="false">N1284*$D$8+O1284*$D$9+P1284*$D$10+Q1284*$D$11</f>
        <v>0</v>
      </c>
      <c r="S1284" s="108" t="n">
        <f aca="false">SUM(N1284:Q1284)</f>
        <v>0</v>
      </c>
    </row>
    <row r="1285" customFormat="false" ht="15" hidden="false" customHeight="false" outlineLevel="0" collapsed="false">
      <c r="H1285" s="108" t="n">
        <v>1277</v>
      </c>
      <c r="I1285" s="109" t="n">
        <v>0.97</v>
      </c>
      <c r="J1285" s="109" t="n">
        <v>-0.9509</v>
      </c>
      <c r="K1285" s="109" t="n">
        <v>-1.5154</v>
      </c>
      <c r="L1285" s="109" t="n">
        <v>-0.0314</v>
      </c>
      <c r="M1285" s="109" t="n">
        <v>-0.0334</v>
      </c>
      <c r="N1285" s="108" t="n">
        <f aca="false">IF(SQRT($B$5)*$I1285+SQRT(1-$B$5)*J1285&lt;$C$8,1,0)</f>
        <v>0</v>
      </c>
      <c r="O1285" s="108" t="n">
        <f aca="false">IF(SQRT($B$5)*$I1285+SQRT(1-$B$5)*K1285&lt;$C$9,1,0)</f>
        <v>0</v>
      </c>
      <c r="P1285" s="108" t="n">
        <f aca="false">IF(SQRT($B$5)*$I1285+SQRT(1-$B$5)*L1285&lt;$C$10,1,0)</f>
        <v>0</v>
      </c>
      <c r="Q1285" s="108" t="n">
        <f aca="false">IF(SQRT($B$5)*$I1285+SQRT(1-$B$5)*M1285&lt;$C$11,1,0)</f>
        <v>0</v>
      </c>
      <c r="R1285" s="110" t="n">
        <f aca="false">N1285*$D$8+O1285*$D$9+P1285*$D$10+Q1285*$D$11</f>
        <v>0</v>
      </c>
      <c r="S1285" s="108" t="n">
        <f aca="false">SUM(N1285:Q1285)</f>
        <v>0</v>
      </c>
    </row>
    <row r="1286" customFormat="false" ht="15" hidden="false" customHeight="false" outlineLevel="0" collapsed="false">
      <c r="H1286" s="108" t="n">
        <v>1278</v>
      </c>
      <c r="I1286" s="109" t="n">
        <v>-2.0558</v>
      </c>
      <c r="J1286" s="109" t="n">
        <v>0.6137</v>
      </c>
      <c r="K1286" s="109" t="n">
        <v>0.1362</v>
      </c>
      <c r="L1286" s="109" t="n">
        <v>0.8021</v>
      </c>
      <c r="M1286" s="109" t="n">
        <v>1.1065</v>
      </c>
      <c r="N1286" s="108" t="n">
        <f aca="false">IF(SQRT($B$5)*$I1286+SQRT(1-$B$5)*J1286&lt;$C$8,1,0)</f>
        <v>0</v>
      </c>
      <c r="O1286" s="108" t="n">
        <f aca="false">IF(SQRT($B$5)*$I1286+SQRT(1-$B$5)*K1286&lt;$C$9,1,0)</f>
        <v>0</v>
      </c>
      <c r="P1286" s="108" t="n">
        <f aca="false">IF(SQRT($B$5)*$I1286+SQRT(1-$B$5)*L1286&lt;$C$10,1,0)</f>
        <v>0</v>
      </c>
      <c r="Q1286" s="108" t="n">
        <f aca="false">IF(SQRT($B$5)*$I1286+SQRT(1-$B$5)*M1286&lt;$C$11,1,0)</f>
        <v>0</v>
      </c>
      <c r="R1286" s="110" t="n">
        <f aca="false">N1286*$D$8+O1286*$D$9+P1286*$D$10+Q1286*$D$11</f>
        <v>0</v>
      </c>
      <c r="S1286" s="108" t="n">
        <f aca="false">SUM(N1286:Q1286)</f>
        <v>0</v>
      </c>
    </row>
    <row r="1287" customFormat="false" ht="15" hidden="false" customHeight="false" outlineLevel="0" collapsed="false">
      <c r="H1287" s="108" t="n">
        <v>1279</v>
      </c>
      <c r="I1287" s="109" t="n">
        <v>0.0754</v>
      </c>
      <c r="J1287" s="109" t="n">
        <v>0.1449</v>
      </c>
      <c r="K1287" s="109" t="n">
        <v>-0.1513</v>
      </c>
      <c r="L1287" s="109" t="n">
        <v>1.912</v>
      </c>
      <c r="M1287" s="109" t="n">
        <v>0.0624</v>
      </c>
      <c r="N1287" s="108" t="n">
        <f aca="false">IF(SQRT($B$5)*$I1287+SQRT(1-$B$5)*J1287&lt;$C$8,1,0)</f>
        <v>0</v>
      </c>
      <c r="O1287" s="108" t="n">
        <f aca="false">IF(SQRT($B$5)*$I1287+SQRT(1-$B$5)*K1287&lt;$C$9,1,0)</f>
        <v>0</v>
      </c>
      <c r="P1287" s="108" t="n">
        <f aca="false">IF(SQRT($B$5)*$I1287+SQRT(1-$B$5)*L1287&lt;$C$10,1,0)</f>
        <v>0</v>
      </c>
      <c r="Q1287" s="108" t="n">
        <f aca="false">IF(SQRT($B$5)*$I1287+SQRT(1-$B$5)*M1287&lt;$C$11,1,0)</f>
        <v>0</v>
      </c>
      <c r="R1287" s="110" t="n">
        <f aca="false">N1287*$D$8+O1287*$D$9+P1287*$D$10+Q1287*$D$11</f>
        <v>0</v>
      </c>
      <c r="S1287" s="108" t="n">
        <f aca="false">SUM(N1287:Q1287)</f>
        <v>0</v>
      </c>
    </row>
    <row r="1288" customFormat="false" ht="15" hidden="false" customHeight="false" outlineLevel="0" collapsed="false">
      <c r="H1288" s="108" t="n">
        <v>1280</v>
      </c>
      <c r="I1288" s="109" t="n">
        <v>-1.2139</v>
      </c>
      <c r="J1288" s="109" t="n">
        <v>-0.422</v>
      </c>
      <c r="K1288" s="109" t="n">
        <v>-0.8821</v>
      </c>
      <c r="L1288" s="109" t="n">
        <v>0.6664</v>
      </c>
      <c r="M1288" s="109" t="n">
        <v>1.0262</v>
      </c>
      <c r="N1288" s="108" t="n">
        <f aca="false">IF(SQRT($B$5)*$I1288+SQRT(1-$B$5)*J1288&lt;$C$8,1,0)</f>
        <v>0</v>
      </c>
      <c r="O1288" s="108" t="n">
        <f aca="false">IF(SQRT($B$5)*$I1288+SQRT(1-$B$5)*K1288&lt;$C$9,1,0)</f>
        <v>0</v>
      </c>
      <c r="P1288" s="108" t="n">
        <f aca="false">IF(SQRT($B$5)*$I1288+SQRT(1-$B$5)*L1288&lt;$C$10,1,0)</f>
        <v>0</v>
      </c>
      <c r="Q1288" s="108" t="n">
        <f aca="false">IF(SQRT($B$5)*$I1288+SQRT(1-$B$5)*M1288&lt;$C$11,1,0)</f>
        <v>0</v>
      </c>
      <c r="R1288" s="110" t="n">
        <f aca="false">N1288*$D$8+O1288*$D$9+P1288*$D$10+Q1288*$D$11</f>
        <v>0</v>
      </c>
      <c r="S1288" s="108" t="n">
        <f aca="false">SUM(N1288:Q1288)</f>
        <v>0</v>
      </c>
    </row>
    <row r="1289" customFormat="false" ht="15" hidden="false" customHeight="false" outlineLevel="0" collapsed="false">
      <c r="H1289" s="108" t="n">
        <v>1281</v>
      </c>
      <c r="I1289" s="109" t="n">
        <v>-0.3503</v>
      </c>
      <c r="J1289" s="109" t="n">
        <v>-0.6664</v>
      </c>
      <c r="K1289" s="109" t="n">
        <v>-0.1329</v>
      </c>
      <c r="L1289" s="109" t="n">
        <v>-1.1648</v>
      </c>
      <c r="M1289" s="109" t="n">
        <v>-0.4486</v>
      </c>
      <c r="N1289" s="108" t="n">
        <f aca="false">IF(SQRT($B$5)*$I1289+SQRT(1-$B$5)*J1289&lt;$C$8,1,0)</f>
        <v>0</v>
      </c>
      <c r="O1289" s="108" t="n">
        <f aca="false">IF(SQRT($B$5)*$I1289+SQRT(1-$B$5)*K1289&lt;$C$9,1,0)</f>
        <v>0</v>
      </c>
      <c r="P1289" s="108" t="n">
        <f aca="false">IF(SQRT($B$5)*$I1289+SQRT(1-$B$5)*L1289&lt;$C$10,1,0)</f>
        <v>0</v>
      </c>
      <c r="Q1289" s="108" t="n">
        <f aca="false">IF(SQRT($B$5)*$I1289+SQRT(1-$B$5)*M1289&lt;$C$11,1,0)</f>
        <v>0</v>
      </c>
      <c r="R1289" s="110" t="n">
        <f aca="false">N1289*$D$8+O1289*$D$9+P1289*$D$10+Q1289*$D$11</f>
        <v>0</v>
      </c>
      <c r="S1289" s="108" t="n">
        <f aca="false">SUM(N1289:Q1289)</f>
        <v>0</v>
      </c>
    </row>
    <row r="1290" customFormat="false" ht="15" hidden="false" customHeight="false" outlineLevel="0" collapsed="false">
      <c r="H1290" s="108" t="n">
        <v>1282</v>
      </c>
      <c r="I1290" s="109" t="n">
        <v>0.7026</v>
      </c>
      <c r="J1290" s="109" t="n">
        <v>0.2338</v>
      </c>
      <c r="K1290" s="109" t="n">
        <v>-0.6084</v>
      </c>
      <c r="L1290" s="109" t="n">
        <v>1.1898</v>
      </c>
      <c r="M1290" s="109" t="n">
        <v>-1.8029</v>
      </c>
      <c r="N1290" s="108" t="n">
        <f aca="false">IF(SQRT($B$5)*$I1290+SQRT(1-$B$5)*J1290&lt;$C$8,1,0)</f>
        <v>0</v>
      </c>
      <c r="O1290" s="108" t="n">
        <f aca="false">IF(SQRT($B$5)*$I1290+SQRT(1-$B$5)*K1290&lt;$C$9,1,0)</f>
        <v>0</v>
      </c>
      <c r="P1290" s="108" t="n">
        <f aca="false">IF(SQRT($B$5)*$I1290+SQRT(1-$B$5)*L1290&lt;$C$10,1,0)</f>
        <v>0</v>
      </c>
      <c r="Q1290" s="108" t="n">
        <f aca="false">IF(SQRT($B$5)*$I1290+SQRT(1-$B$5)*M1290&lt;$C$11,1,0)</f>
        <v>0</v>
      </c>
      <c r="R1290" s="110" t="n">
        <f aca="false">N1290*$D$8+O1290*$D$9+P1290*$D$10+Q1290*$D$11</f>
        <v>0</v>
      </c>
      <c r="S1290" s="108" t="n">
        <f aca="false">SUM(N1290:Q1290)</f>
        <v>0</v>
      </c>
    </row>
    <row r="1291" customFormat="false" ht="15" hidden="false" customHeight="false" outlineLevel="0" collapsed="false">
      <c r="H1291" s="108" t="n">
        <v>1283</v>
      </c>
      <c r="I1291" s="109" t="n">
        <v>-0.1366</v>
      </c>
      <c r="J1291" s="109" t="n">
        <v>-0.1127</v>
      </c>
      <c r="K1291" s="109" t="n">
        <v>1.4475</v>
      </c>
      <c r="L1291" s="109" t="n">
        <v>-1.1137</v>
      </c>
      <c r="M1291" s="109" t="n">
        <v>-1.3688</v>
      </c>
      <c r="N1291" s="108" t="n">
        <f aca="false">IF(SQRT($B$5)*$I1291+SQRT(1-$B$5)*J1291&lt;$C$8,1,0)</f>
        <v>0</v>
      </c>
      <c r="O1291" s="108" t="n">
        <f aca="false">IF(SQRT($B$5)*$I1291+SQRT(1-$B$5)*K1291&lt;$C$9,1,0)</f>
        <v>0</v>
      </c>
      <c r="P1291" s="108" t="n">
        <f aca="false">IF(SQRT($B$5)*$I1291+SQRT(1-$B$5)*L1291&lt;$C$10,1,0)</f>
        <v>0</v>
      </c>
      <c r="Q1291" s="108" t="n">
        <f aca="false">IF(SQRT($B$5)*$I1291+SQRT(1-$B$5)*M1291&lt;$C$11,1,0)</f>
        <v>0</v>
      </c>
      <c r="R1291" s="110" t="n">
        <f aca="false">N1291*$D$8+O1291*$D$9+P1291*$D$10+Q1291*$D$11</f>
        <v>0</v>
      </c>
      <c r="S1291" s="108" t="n">
        <f aca="false">SUM(N1291:Q1291)</f>
        <v>0</v>
      </c>
    </row>
    <row r="1292" customFormat="false" ht="15" hidden="false" customHeight="false" outlineLevel="0" collapsed="false">
      <c r="H1292" s="108" t="n">
        <v>1284</v>
      </c>
      <c r="I1292" s="109" t="n">
        <v>0.198</v>
      </c>
      <c r="J1292" s="109" t="n">
        <v>0.5907</v>
      </c>
      <c r="K1292" s="109" t="n">
        <v>-1.1593</v>
      </c>
      <c r="L1292" s="109" t="n">
        <v>1.1699</v>
      </c>
      <c r="M1292" s="109" t="n">
        <v>-1.4145</v>
      </c>
      <c r="N1292" s="108" t="n">
        <f aca="false">IF(SQRT($B$5)*$I1292+SQRT(1-$B$5)*J1292&lt;$C$8,1,0)</f>
        <v>0</v>
      </c>
      <c r="O1292" s="108" t="n">
        <f aca="false">IF(SQRT($B$5)*$I1292+SQRT(1-$B$5)*K1292&lt;$C$9,1,0)</f>
        <v>0</v>
      </c>
      <c r="P1292" s="108" t="n">
        <f aca="false">IF(SQRT($B$5)*$I1292+SQRT(1-$B$5)*L1292&lt;$C$10,1,0)</f>
        <v>0</v>
      </c>
      <c r="Q1292" s="108" t="n">
        <f aca="false">IF(SQRT($B$5)*$I1292+SQRT(1-$B$5)*M1292&lt;$C$11,1,0)</f>
        <v>0</v>
      </c>
      <c r="R1292" s="110" t="n">
        <f aca="false">N1292*$D$8+O1292*$D$9+P1292*$D$10+Q1292*$D$11</f>
        <v>0</v>
      </c>
      <c r="S1292" s="108" t="n">
        <f aca="false">SUM(N1292:Q1292)</f>
        <v>0</v>
      </c>
    </row>
    <row r="1293" customFormat="false" ht="15" hidden="false" customHeight="false" outlineLevel="0" collapsed="false">
      <c r="H1293" s="108" t="n">
        <v>1285</v>
      </c>
      <c r="I1293" s="109" t="n">
        <v>-0.78</v>
      </c>
      <c r="J1293" s="109" t="n">
        <v>0.2664</v>
      </c>
      <c r="K1293" s="109" t="n">
        <v>-1.435</v>
      </c>
      <c r="L1293" s="109" t="n">
        <v>1.5508</v>
      </c>
      <c r="M1293" s="109" t="n">
        <v>-0.9299</v>
      </c>
      <c r="N1293" s="108" t="n">
        <f aca="false">IF(SQRT($B$5)*$I1293+SQRT(1-$B$5)*J1293&lt;$C$8,1,0)</f>
        <v>0</v>
      </c>
      <c r="O1293" s="108" t="n">
        <f aca="false">IF(SQRT($B$5)*$I1293+SQRT(1-$B$5)*K1293&lt;$C$9,1,0)</f>
        <v>0</v>
      </c>
      <c r="P1293" s="108" t="n">
        <f aca="false">IF(SQRT($B$5)*$I1293+SQRT(1-$B$5)*L1293&lt;$C$10,1,0)</f>
        <v>0</v>
      </c>
      <c r="Q1293" s="108" t="n">
        <f aca="false">IF(SQRT($B$5)*$I1293+SQRT(1-$B$5)*M1293&lt;$C$11,1,0)</f>
        <v>0</v>
      </c>
      <c r="R1293" s="110" t="n">
        <f aca="false">N1293*$D$8+O1293*$D$9+P1293*$D$10+Q1293*$D$11</f>
        <v>0</v>
      </c>
      <c r="S1293" s="108" t="n">
        <f aca="false">SUM(N1293:Q1293)</f>
        <v>0</v>
      </c>
    </row>
    <row r="1294" customFormat="false" ht="15" hidden="false" customHeight="false" outlineLevel="0" collapsed="false">
      <c r="H1294" s="108" t="n">
        <v>1286</v>
      </c>
      <c r="I1294" s="109" t="n">
        <v>-0.4825</v>
      </c>
      <c r="J1294" s="109" t="n">
        <v>2.0186</v>
      </c>
      <c r="K1294" s="109" t="n">
        <v>0.3761</v>
      </c>
      <c r="L1294" s="109" t="n">
        <v>-1.1887</v>
      </c>
      <c r="M1294" s="109" t="n">
        <v>1.9085</v>
      </c>
      <c r="N1294" s="108" t="n">
        <f aca="false">IF(SQRT($B$5)*$I1294+SQRT(1-$B$5)*J1294&lt;$C$8,1,0)</f>
        <v>0</v>
      </c>
      <c r="O1294" s="108" t="n">
        <f aca="false">IF(SQRT($B$5)*$I1294+SQRT(1-$B$5)*K1294&lt;$C$9,1,0)</f>
        <v>0</v>
      </c>
      <c r="P1294" s="108" t="n">
        <f aca="false">IF(SQRT($B$5)*$I1294+SQRT(1-$B$5)*L1294&lt;$C$10,1,0)</f>
        <v>0</v>
      </c>
      <c r="Q1294" s="108" t="n">
        <f aca="false">IF(SQRT($B$5)*$I1294+SQRT(1-$B$5)*M1294&lt;$C$11,1,0)</f>
        <v>0</v>
      </c>
      <c r="R1294" s="110" t="n">
        <f aca="false">N1294*$D$8+O1294*$D$9+P1294*$D$10+Q1294*$D$11</f>
        <v>0</v>
      </c>
      <c r="S1294" s="108" t="n">
        <f aca="false">SUM(N1294:Q1294)</f>
        <v>0</v>
      </c>
    </row>
    <row r="1295" customFormat="false" ht="15" hidden="false" customHeight="false" outlineLevel="0" collapsed="false">
      <c r="H1295" s="108" t="n">
        <v>1287</v>
      </c>
      <c r="I1295" s="109" t="n">
        <v>0.4572</v>
      </c>
      <c r="J1295" s="109" t="n">
        <v>-0.8379</v>
      </c>
      <c r="K1295" s="109" t="n">
        <v>-1.2035</v>
      </c>
      <c r="L1295" s="109" t="n">
        <v>-2.2638</v>
      </c>
      <c r="M1295" s="109" t="n">
        <v>-0.8564</v>
      </c>
      <c r="N1295" s="108" t="n">
        <f aca="false">IF(SQRT($B$5)*$I1295+SQRT(1-$B$5)*J1295&lt;$C$8,1,0)</f>
        <v>0</v>
      </c>
      <c r="O1295" s="108" t="n">
        <f aca="false">IF(SQRT($B$5)*$I1295+SQRT(1-$B$5)*K1295&lt;$C$9,1,0)</f>
        <v>0</v>
      </c>
      <c r="P1295" s="108" t="n">
        <f aca="false">IF(SQRT($B$5)*$I1295+SQRT(1-$B$5)*L1295&lt;$C$10,1,0)</f>
        <v>1</v>
      </c>
      <c r="Q1295" s="108" t="n">
        <f aca="false">IF(SQRT($B$5)*$I1295+SQRT(1-$B$5)*M1295&lt;$C$11,1,0)</f>
        <v>0</v>
      </c>
      <c r="R1295" s="110" t="n">
        <f aca="false">N1295*$D$8+O1295*$D$9+P1295*$D$10+Q1295*$D$11</f>
        <v>14</v>
      </c>
      <c r="S1295" s="108" t="n">
        <f aca="false">SUM(N1295:Q1295)</f>
        <v>1</v>
      </c>
    </row>
    <row r="1296" customFormat="false" ht="15" hidden="false" customHeight="false" outlineLevel="0" collapsed="false">
      <c r="H1296" s="108" t="n">
        <v>1288</v>
      </c>
      <c r="I1296" s="109" t="n">
        <v>0.9205</v>
      </c>
      <c r="J1296" s="109" t="n">
        <v>-1.6061</v>
      </c>
      <c r="K1296" s="109" t="n">
        <v>1.3372</v>
      </c>
      <c r="L1296" s="109" t="n">
        <v>0.9424</v>
      </c>
      <c r="M1296" s="109" t="n">
        <v>-2.2378</v>
      </c>
      <c r="N1296" s="108" t="n">
        <f aca="false">IF(SQRT($B$5)*$I1296+SQRT(1-$B$5)*J1296&lt;$C$8,1,0)</f>
        <v>0</v>
      </c>
      <c r="O1296" s="108" t="n">
        <f aca="false">IF(SQRT($B$5)*$I1296+SQRT(1-$B$5)*K1296&lt;$C$9,1,0)</f>
        <v>0</v>
      </c>
      <c r="P1296" s="108" t="n">
        <f aca="false">IF(SQRT($B$5)*$I1296+SQRT(1-$B$5)*L1296&lt;$C$10,1,0)</f>
        <v>0</v>
      </c>
      <c r="Q1296" s="108" t="n">
        <f aca="false">IF(SQRT($B$5)*$I1296+SQRT(1-$B$5)*M1296&lt;$C$11,1,0)</f>
        <v>0</v>
      </c>
      <c r="R1296" s="110" t="n">
        <f aca="false">N1296*$D$8+O1296*$D$9+P1296*$D$10+Q1296*$D$11</f>
        <v>0</v>
      </c>
      <c r="S1296" s="108" t="n">
        <f aca="false">SUM(N1296:Q1296)</f>
        <v>0</v>
      </c>
    </row>
    <row r="1297" customFormat="false" ht="15" hidden="false" customHeight="false" outlineLevel="0" collapsed="false">
      <c r="H1297" s="108" t="n">
        <v>1289</v>
      </c>
      <c r="I1297" s="109" t="n">
        <v>0.3514</v>
      </c>
      <c r="J1297" s="109" t="n">
        <v>0.4714</v>
      </c>
      <c r="K1297" s="109" t="n">
        <v>0.4443</v>
      </c>
      <c r="L1297" s="109" t="n">
        <v>-1.4094</v>
      </c>
      <c r="M1297" s="109" t="n">
        <v>-0.3085</v>
      </c>
      <c r="N1297" s="108" t="n">
        <f aca="false">IF(SQRT($B$5)*$I1297+SQRT(1-$B$5)*J1297&lt;$C$8,1,0)</f>
        <v>0</v>
      </c>
      <c r="O1297" s="108" t="n">
        <f aca="false">IF(SQRT($B$5)*$I1297+SQRT(1-$B$5)*K1297&lt;$C$9,1,0)</f>
        <v>0</v>
      </c>
      <c r="P1297" s="108" t="n">
        <f aca="false">IF(SQRT($B$5)*$I1297+SQRT(1-$B$5)*L1297&lt;$C$10,1,0)</f>
        <v>0</v>
      </c>
      <c r="Q1297" s="108" t="n">
        <f aca="false">IF(SQRT($B$5)*$I1297+SQRT(1-$B$5)*M1297&lt;$C$11,1,0)</f>
        <v>0</v>
      </c>
      <c r="R1297" s="110" t="n">
        <f aca="false">N1297*$D$8+O1297*$D$9+P1297*$D$10+Q1297*$D$11</f>
        <v>0</v>
      </c>
      <c r="S1297" s="108" t="n">
        <f aca="false">SUM(N1297:Q1297)</f>
        <v>0</v>
      </c>
    </row>
    <row r="1298" customFormat="false" ht="15" hidden="false" customHeight="false" outlineLevel="0" collapsed="false">
      <c r="H1298" s="108" t="n">
        <v>1290</v>
      </c>
      <c r="I1298" s="109" t="n">
        <v>0.073</v>
      </c>
      <c r="J1298" s="109" t="n">
        <v>-0.3774</v>
      </c>
      <c r="K1298" s="109" t="n">
        <v>-0.2654</v>
      </c>
      <c r="L1298" s="109" t="n">
        <v>-0.1774</v>
      </c>
      <c r="M1298" s="109" t="n">
        <v>0.9606</v>
      </c>
      <c r="N1298" s="108" t="n">
        <f aca="false">IF(SQRT($B$5)*$I1298+SQRT(1-$B$5)*J1298&lt;$C$8,1,0)</f>
        <v>0</v>
      </c>
      <c r="O1298" s="108" t="n">
        <f aca="false">IF(SQRT($B$5)*$I1298+SQRT(1-$B$5)*K1298&lt;$C$9,1,0)</f>
        <v>0</v>
      </c>
      <c r="P1298" s="108" t="n">
        <f aca="false">IF(SQRT($B$5)*$I1298+SQRT(1-$B$5)*L1298&lt;$C$10,1,0)</f>
        <v>0</v>
      </c>
      <c r="Q1298" s="108" t="n">
        <f aca="false">IF(SQRT($B$5)*$I1298+SQRT(1-$B$5)*M1298&lt;$C$11,1,0)</f>
        <v>0</v>
      </c>
      <c r="R1298" s="110" t="n">
        <f aca="false">N1298*$D$8+O1298*$D$9+P1298*$D$10+Q1298*$D$11</f>
        <v>0</v>
      </c>
      <c r="S1298" s="108" t="n">
        <f aca="false">SUM(N1298:Q1298)</f>
        <v>0</v>
      </c>
    </row>
    <row r="1299" customFormat="false" ht="15" hidden="false" customHeight="false" outlineLevel="0" collapsed="false">
      <c r="H1299" s="108" t="n">
        <v>1291</v>
      </c>
      <c r="I1299" s="109" t="n">
        <v>0.5286</v>
      </c>
      <c r="J1299" s="109" t="n">
        <v>1.8623</v>
      </c>
      <c r="K1299" s="109" t="n">
        <v>-1.2455</v>
      </c>
      <c r="L1299" s="109" t="n">
        <v>-0.8641</v>
      </c>
      <c r="M1299" s="109" t="n">
        <v>-0.3025</v>
      </c>
      <c r="N1299" s="108" t="n">
        <f aca="false">IF(SQRT($B$5)*$I1299+SQRT(1-$B$5)*J1299&lt;$C$8,1,0)</f>
        <v>0</v>
      </c>
      <c r="O1299" s="108" t="n">
        <f aca="false">IF(SQRT($B$5)*$I1299+SQRT(1-$B$5)*K1299&lt;$C$9,1,0)</f>
        <v>0</v>
      </c>
      <c r="P1299" s="108" t="n">
        <f aca="false">IF(SQRT($B$5)*$I1299+SQRT(1-$B$5)*L1299&lt;$C$10,1,0)</f>
        <v>0</v>
      </c>
      <c r="Q1299" s="108" t="n">
        <f aca="false">IF(SQRT($B$5)*$I1299+SQRT(1-$B$5)*M1299&lt;$C$11,1,0)</f>
        <v>0</v>
      </c>
      <c r="R1299" s="110" t="n">
        <f aca="false">N1299*$D$8+O1299*$D$9+P1299*$D$10+Q1299*$D$11</f>
        <v>0</v>
      </c>
      <c r="S1299" s="108" t="n">
        <f aca="false">SUM(N1299:Q1299)</f>
        <v>0</v>
      </c>
    </row>
    <row r="1300" customFormat="false" ht="15" hidden="false" customHeight="false" outlineLevel="0" collapsed="false">
      <c r="H1300" s="108" t="n">
        <v>1292</v>
      </c>
      <c r="I1300" s="109" t="n">
        <v>-0.3165</v>
      </c>
      <c r="J1300" s="109" t="n">
        <v>1.6697</v>
      </c>
      <c r="K1300" s="109" t="n">
        <v>1.7611</v>
      </c>
      <c r="L1300" s="109" t="n">
        <v>0.0064</v>
      </c>
      <c r="M1300" s="109" t="n">
        <v>1.4744</v>
      </c>
      <c r="N1300" s="108" t="n">
        <f aca="false">IF(SQRT($B$5)*$I1300+SQRT(1-$B$5)*J1300&lt;$C$8,1,0)</f>
        <v>0</v>
      </c>
      <c r="O1300" s="108" t="n">
        <f aca="false">IF(SQRT($B$5)*$I1300+SQRT(1-$B$5)*K1300&lt;$C$9,1,0)</f>
        <v>0</v>
      </c>
      <c r="P1300" s="108" t="n">
        <f aca="false">IF(SQRT($B$5)*$I1300+SQRT(1-$B$5)*L1300&lt;$C$10,1,0)</f>
        <v>0</v>
      </c>
      <c r="Q1300" s="108" t="n">
        <f aca="false">IF(SQRT($B$5)*$I1300+SQRT(1-$B$5)*M1300&lt;$C$11,1,0)</f>
        <v>0</v>
      </c>
      <c r="R1300" s="110" t="n">
        <f aca="false">N1300*$D$8+O1300*$D$9+P1300*$D$10+Q1300*$D$11</f>
        <v>0</v>
      </c>
      <c r="S1300" s="108" t="n">
        <f aca="false">SUM(N1300:Q1300)</f>
        <v>0</v>
      </c>
    </row>
    <row r="1301" customFormat="false" ht="15" hidden="false" customHeight="false" outlineLevel="0" collapsed="false">
      <c r="H1301" s="108" t="n">
        <v>1293</v>
      </c>
      <c r="I1301" s="109" t="n">
        <v>-1.0902</v>
      </c>
      <c r="J1301" s="109" t="n">
        <v>1.2531</v>
      </c>
      <c r="K1301" s="109" t="n">
        <v>-1.77</v>
      </c>
      <c r="L1301" s="109" t="n">
        <v>-1.1508</v>
      </c>
      <c r="M1301" s="109" t="n">
        <v>-0.8034</v>
      </c>
      <c r="N1301" s="108" t="n">
        <f aca="false">IF(SQRT($B$5)*$I1301+SQRT(1-$B$5)*J1301&lt;$C$8,1,0)</f>
        <v>0</v>
      </c>
      <c r="O1301" s="108" t="n">
        <f aca="false">IF(SQRT($B$5)*$I1301+SQRT(1-$B$5)*K1301&lt;$C$9,1,0)</f>
        <v>0</v>
      </c>
      <c r="P1301" s="108" t="n">
        <f aca="false">IF(SQRT($B$5)*$I1301+SQRT(1-$B$5)*L1301&lt;$C$10,1,0)</f>
        <v>0</v>
      </c>
      <c r="Q1301" s="108" t="n">
        <f aca="false">IF(SQRT($B$5)*$I1301+SQRT(1-$B$5)*M1301&lt;$C$11,1,0)</f>
        <v>0</v>
      </c>
      <c r="R1301" s="110" t="n">
        <f aca="false">N1301*$D$8+O1301*$D$9+P1301*$D$10+Q1301*$D$11</f>
        <v>0</v>
      </c>
      <c r="S1301" s="108" t="n">
        <f aca="false">SUM(N1301:Q1301)</f>
        <v>0</v>
      </c>
    </row>
    <row r="1302" customFormat="false" ht="15" hidden="false" customHeight="false" outlineLevel="0" collapsed="false">
      <c r="H1302" s="108" t="n">
        <v>1294</v>
      </c>
      <c r="I1302" s="109" t="n">
        <v>-1.4631</v>
      </c>
      <c r="J1302" s="109" t="n">
        <v>-0.7381</v>
      </c>
      <c r="K1302" s="109" t="n">
        <v>-1.638</v>
      </c>
      <c r="L1302" s="109" t="n">
        <v>1.0559</v>
      </c>
      <c r="M1302" s="109" t="n">
        <v>-0.8513</v>
      </c>
      <c r="N1302" s="108" t="n">
        <f aca="false">IF(SQRT($B$5)*$I1302+SQRT(1-$B$5)*J1302&lt;$C$8,1,0)</f>
        <v>0</v>
      </c>
      <c r="O1302" s="108" t="n">
        <f aca="false">IF(SQRT($B$5)*$I1302+SQRT(1-$B$5)*K1302&lt;$C$9,1,0)</f>
        <v>0</v>
      </c>
      <c r="P1302" s="108" t="n">
        <f aca="false">IF(SQRT($B$5)*$I1302+SQRT(1-$B$5)*L1302&lt;$C$10,1,0)</f>
        <v>0</v>
      </c>
      <c r="Q1302" s="108" t="n">
        <f aca="false">IF(SQRT($B$5)*$I1302+SQRT(1-$B$5)*M1302&lt;$C$11,1,0)</f>
        <v>0</v>
      </c>
      <c r="R1302" s="110" t="n">
        <f aca="false">N1302*$D$8+O1302*$D$9+P1302*$D$10+Q1302*$D$11</f>
        <v>0</v>
      </c>
      <c r="S1302" s="108" t="n">
        <f aca="false">SUM(N1302:Q1302)</f>
        <v>0</v>
      </c>
    </row>
    <row r="1303" customFormat="false" ht="15" hidden="false" customHeight="false" outlineLevel="0" collapsed="false">
      <c r="H1303" s="108" t="n">
        <v>1295</v>
      </c>
      <c r="I1303" s="109" t="n">
        <v>1.2933</v>
      </c>
      <c r="J1303" s="109" t="n">
        <v>-0.4053</v>
      </c>
      <c r="K1303" s="109" t="n">
        <v>1.1085</v>
      </c>
      <c r="L1303" s="109" t="n">
        <v>-0.3564</v>
      </c>
      <c r="M1303" s="109" t="n">
        <v>-1.5464</v>
      </c>
      <c r="N1303" s="108" t="n">
        <f aca="false">IF(SQRT($B$5)*$I1303+SQRT(1-$B$5)*J1303&lt;$C$8,1,0)</f>
        <v>0</v>
      </c>
      <c r="O1303" s="108" t="n">
        <f aca="false">IF(SQRT($B$5)*$I1303+SQRT(1-$B$5)*K1303&lt;$C$9,1,0)</f>
        <v>0</v>
      </c>
      <c r="P1303" s="108" t="n">
        <f aca="false">IF(SQRT($B$5)*$I1303+SQRT(1-$B$5)*L1303&lt;$C$10,1,0)</f>
        <v>0</v>
      </c>
      <c r="Q1303" s="108" t="n">
        <f aca="false">IF(SQRT($B$5)*$I1303+SQRT(1-$B$5)*M1303&lt;$C$11,1,0)</f>
        <v>0</v>
      </c>
      <c r="R1303" s="110" t="n">
        <f aca="false">N1303*$D$8+O1303*$D$9+P1303*$D$10+Q1303*$D$11</f>
        <v>0</v>
      </c>
      <c r="S1303" s="108" t="n">
        <f aca="false">SUM(N1303:Q1303)</f>
        <v>0</v>
      </c>
    </row>
    <row r="1304" customFormat="false" ht="15" hidden="false" customHeight="false" outlineLevel="0" collapsed="false">
      <c r="H1304" s="108" t="n">
        <v>1296</v>
      </c>
      <c r="I1304" s="109" t="n">
        <v>0.5999</v>
      </c>
      <c r="J1304" s="109" t="n">
        <v>-0.5392</v>
      </c>
      <c r="K1304" s="109" t="n">
        <v>-1.3858</v>
      </c>
      <c r="L1304" s="109" t="n">
        <v>0.4633</v>
      </c>
      <c r="M1304" s="109" t="n">
        <v>0.3222</v>
      </c>
      <c r="N1304" s="108" t="n">
        <f aca="false">IF(SQRT($B$5)*$I1304+SQRT(1-$B$5)*J1304&lt;$C$8,1,0)</f>
        <v>0</v>
      </c>
      <c r="O1304" s="108" t="n">
        <f aca="false">IF(SQRT($B$5)*$I1304+SQRT(1-$B$5)*K1304&lt;$C$9,1,0)</f>
        <v>0</v>
      </c>
      <c r="P1304" s="108" t="n">
        <f aca="false">IF(SQRT($B$5)*$I1304+SQRT(1-$B$5)*L1304&lt;$C$10,1,0)</f>
        <v>0</v>
      </c>
      <c r="Q1304" s="108" t="n">
        <f aca="false">IF(SQRT($B$5)*$I1304+SQRT(1-$B$5)*M1304&lt;$C$11,1,0)</f>
        <v>0</v>
      </c>
      <c r="R1304" s="110" t="n">
        <f aca="false">N1304*$D$8+O1304*$D$9+P1304*$D$10+Q1304*$D$11</f>
        <v>0</v>
      </c>
      <c r="S1304" s="108" t="n">
        <f aca="false">SUM(N1304:Q1304)</f>
        <v>0</v>
      </c>
    </row>
    <row r="1305" customFormat="false" ht="15" hidden="false" customHeight="false" outlineLevel="0" collapsed="false">
      <c r="H1305" s="108" t="n">
        <v>1297</v>
      </c>
      <c r="I1305" s="109" t="n">
        <v>0.4235</v>
      </c>
      <c r="J1305" s="109" t="n">
        <v>-0.1114</v>
      </c>
      <c r="K1305" s="109" t="n">
        <v>-0.8194</v>
      </c>
      <c r="L1305" s="109" t="n">
        <v>0.554</v>
      </c>
      <c r="M1305" s="109" t="n">
        <v>-0.1251</v>
      </c>
      <c r="N1305" s="108" t="n">
        <f aca="false">IF(SQRT($B$5)*$I1305+SQRT(1-$B$5)*J1305&lt;$C$8,1,0)</f>
        <v>0</v>
      </c>
      <c r="O1305" s="108" t="n">
        <f aca="false">IF(SQRT($B$5)*$I1305+SQRT(1-$B$5)*K1305&lt;$C$9,1,0)</f>
        <v>0</v>
      </c>
      <c r="P1305" s="108" t="n">
        <f aca="false">IF(SQRT($B$5)*$I1305+SQRT(1-$B$5)*L1305&lt;$C$10,1,0)</f>
        <v>0</v>
      </c>
      <c r="Q1305" s="108" t="n">
        <f aca="false">IF(SQRT($B$5)*$I1305+SQRT(1-$B$5)*M1305&lt;$C$11,1,0)</f>
        <v>0</v>
      </c>
      <c r="R1305" s="110" t="n">
        <f aca="false">N1305*$D$8+O1305*$D$9+P1305*$D$10+Q1305*$D$11</f>
        <v>0</v>
      </c>
      <c r="S1305" s="108" t="n">
        <f aca="false">SUM(N1305:Q1305)</f>
        <v>0</v>
      </c>
    </row>
    <row r="1306" customFormat="false" ht="15" hidden="false" customHeight="false" outlineLevel="0" collapsed="false">
      <c r="H1306" s="108" t="n">
        <v>1298</v>
      </c>
      <c r="I1306" s="109" t="n">
        <v>0.2377</v>
      </c>
      <c r="J1306" s="109" t="n">
        <v>1.1242</v>
      </c>
      <c r="K1306" s="109" t="n">
        <v>1.6034</v>
      </c>
      <c r="L1306" s="109" t="n">
        <v>-1.0428</v>
      </c>
      <c r="M1306" s="109" t="n">
        <v>-2.4447</v>
      </c>
      <c r="N1306" s="108" t="n">
        <f aca="false">IF(SQRT($B$5)*$I1306+SQRT(1-$B$5)*J1306&lt;$C$8,1,0)</f>
        <v>0</v>
      </c>
      <c r="O1306" s="108" t="n">
        <f aca="false">IF(SQRT($B$5)*$I1306+SQRT(1-$B$5)*K1306&lt;$C$9,1,0)</f>
        <v>0</v>
      </c>
      <c r="P1306" s="108" t="n">
        <f aca="false">IF(SQRT($B$5)*$I1306+SQRT(1-$B$5)*L1306&lt;$C$10,1,0)</f>
        <v>0</v>
      </c>
      <c r="Q1306" s="108" t="n">
        <f aca="false">IF(SQRT($B$5)*$I1306+SQRT(1-$B$5)*M1306&lt;$C$11,1,0)</f>
        <v>1</v>
      </c>
      <c r="R1306" s="110" t="n">
        <f aca="false">N1306*$D$8+O1306*$D$9+P1306*$D$10+Q1306*$D$11</f>
        <v>17.5</v>
      </c>
      <c r="S1306" s="108" t="n">
        <f aca="false">SUM(N1306:Q1306)</f>
        <v>1</v>
      </c>
    </row>
    <row r="1307" customFormat="false" ht="15" hidden="false" customHeight="false" outlineLevel="0" collapsed="false">
      <c r="H1307" s="108" t="n">
        <v>1299</v>
      </c>
      <c r="I1307" s="109" t="n">
        <v>0.2688</v>
      </c>
      <c r="J1307" s="109" t="n">
        <v>0.0465</v>
      </c>
      <c r="K1307" s="109" t="n">
        <v>0.2344</v>
      </c>
      <c r="L1307" s="109" t="n">
        <v>-0.7354</v>
      </c>
      <c r="M1307" s="109" t="n">
        <v>0.1349</v>
      </c>
      <c r="N1307" s="108" t="n">
        <f aca="false">IF(SQRT($B$5)*$I1307+SQRT(1-$B$5)*J1307&lt;$C$8,1,0)</f>
        <v>0</v>
      </c>
      <c r="O1307" s="108" t="n">
        <f aca="false">IF(SQRT($B$5)*$I1307+SQRT(1-$B$5)*K1307&lt;$C$9,1,0)</f>
        <v>0</v>
      </c>
      <c r="P1307" s="108" t="n">
        <f aca="false">IF(SQRT($B$5)*$I1307+SQRT(1-$B$5)*L1307&lt;$C$10,1,0)</f>
        <v>0</v>
      </c>
      <c r="Q1307" s="108" t="n">
        <f aca="false">IF(SQRT($B$5)*$I1307+SQRT(1-$B$5)*M1307&lt;$C$11,1,0)</f>
        <v>0</v>
      </c>
      <c r="R1307" s="110" t="n">
        <f aca="false">N1307*$D$8+O1307*$D$9+P1307*$D$10+Q1307*$D$11</f>
        <v>0</v>
      </c>
      <c r="S1307" s="108" t="n">
        <f aca="false">SUM(N1307:Q1307)</f>
        <v>0</v>
      </c>
    </row>
    <row r="1308" customFormat="false" ht="15" hidden="false" customHeight="false" outlineLevel="0" collapsed="false">
      <c r="H1308" s="108" t="n">
        <v>1300</v>
      </c>
      <c r="I1308" s="109" t="n">
        <v>-0.5477</v>
      </c>
      <c r="J1308" s="109" t="n">
        <v>0.2153</v>
      </c>
      <c r="K1308" s="109" t="n">
        <v>-1.6343</v>
      </c>
      <c r="L1308" s="109" t="n">
        <v>0.06</v>
      </c>
      <c r="M1308" s="109" t="n">
        <v>-0.2656</v>
      </c>
      <c r="N1308" s="108" t="n">
        <f aca="false">IF(SQRT($B$5)*$I1308+SQRT(1-$B$5)*J1308&lt;$C$8,1,0)</f>
        <v>0</v>
      </c>
      <c r="O1308" s="108" t="n">
        <f aca="false">IF(SQRT($B$5)*$I1308+SQRT(1-$B$5)*K1308&lt;$C$9,1,0)</f>
        <v>0</v>
      </c>
      <c r="P1308" s="108" t="n">
        <f aca="false">IF(SQRT($B$5)*$I1308+SQRT(1-$B$5)*L1308&lt;$C$10,1,0)</f>
        <v>0</v>
      </c>
      <c r="Q1308" s="108" t="n">
        <f aca="false">IF(SQRT($B$5)*$I1308+SQRT(1-$B$5)*M1308&lt;$C$11,1,0)</f>
        <v>0</v>
      </c>
      <c r="R1308" s="110" t="n">
        <f aca="false">N1308*$D$8+O1308*$D$9+P1308*$D$10+Q1308*$D$11</f>
        <v>0</v>
      </c>
      <c r="S1308" s="108" t="n">
        <f aca="false">SUM(N1308:Q1308)</f>
        <v>0</v>
      </c>
    </row>
    <row r="1309" customFormat="false" ht="15" hidden="false" customHeight="false" outlineLevel="0" collapsed="false">
      <c r="H1309" s="108" t="n">
        <v>1301</v>
      </c>
      <c r="I1309" s="109" t="n">
        <v>2.5588</v>
      </c>
      <c r="J1309" s="109" t="n">
        <v>0.6958</v>
      </c>
      <c r="K1309" s="109" t="n">
        <v>0.7165</v>
      </c>
      <c r="L1309" s="109" t="n">
        <v>0.8912</v>
      </c>
      <c r="M1309" s="109" t="n">
        <v>1.6966</v>
      </c>
      <c r="N1309" s="108" t="n">
        <f aca="false">IF(SQRT($B$5)*$I1309+SQRT(1-$B$5)*J1309&lt;$C$8,1,0)</f>
        <v>0</v>
      </c>
      <c r="O1309" s="108" t="n">
        <f aca="false">IF(SQRT($B$5)*$I1309+SQRT(1-$B$5)*K1309&lt;$C$9,1,0)</f>
        <v>0</v>
      </c>
      <c r="P1309" s="108" t="n">
        <f aca="false">IF(SQRT($B$5)*$I1309+SQRT(1-$B$5)*L1309&lt;$C$10,1,0)</f>
        <v>0</v>
      </c>
      <c r="Q1309" s="108" t="n">
        <f aca="false">IF(SQRT($B$5)*$I1309+SQRT(1-$B$5)*M1309&lt;$C$11,1,0)</f>
        <v>0</v>
      </c>
      <c r="R1309" s="110" t="n">
        <f aca="false">N1309*$D$8+O1309*$D$9+P1309*$D$10+Q1309*$D$11</f>
        <v>0</v>
      </c>
      <c r="S1309" s="108" t="n">
        <f aca="false">SUM(N1309:Q1309)</f>
        <v>0</v>
      </c>
    </row>
    <row r="1310" customFormat="false" ht="15" hidden="false" customHeight="false" outlineLevel="0" collapsed="false">
      <c r="H1310" s="108" t="n">
        <v>1302</v>
      </c>
      <c r="I1310" s="109" t="n">
        <v>1.0055</v>
      </c>
      <c r="J1310" s="109" t="n">
        <v>0.8661</v>
      </c>
      <c r="K1310" s="109" t="n">
        <v>-0.4969</v>
      </c>
      <c r="L1310" s="109" t="n">
        <v>-1.2623</v>
      </c>
      <c r="M1310" s="109" t="n">
        <v>2.5388</v>
      </c>
      <c r="N1310" s="108" t="n">
        <f aca="false">IF(SQRT($B$5)*$I1310+SQRT(1-$B$5)*J1310&lt;$C$8,1,0)</f>
        <v>0</v>
      </c>
      <c r="O1310" s="108" t="n">
        <f aca="false">IF(SQRT($B$5)*$I1310+SQRT(1-$B$5)*K1310&lt;$C$9,1,0)</f>
        <v>0</v>
      </c>
      <c r="P1310" s="108" t="n">
        <f aca="false">IF(SQRT($B$5)*$I1310+SQRT(1-$B$5)*L1310&lt;$C$10,1,0)</f>
        <v>0</v>
      </c>
      <c r="Q1310" s="108" t="n">
        <f aca="false">IF(SQRT($B$5)*$I1310+SQRT(1-$B$5)*M1310&lt;$C$11,1,0)</f>
        <v>0</v>
      </c>
      <c r="R1310" s="110" t="n">
        <f aca="false">N1310*$D$8+O1310*$D$9+P1310*$D$10+Q1310*$D$11</f>
        <v>0</v>
      </c>
      <c r="S1310" s="108" t="n">
        <f aca="false">SUM(N1310:Q1310)</f>
        <v>0</v>
      </c>
    </row>
    <row r="1311" customFormat="false" ht="15" hidden="false" customHeight="false" outlineLevel="0" collapsed="false">
      <c r="H1311" s="108" t="n">
        <v>1303</v>
      </c>
      <c r="I1311" s="109" t="n">
        <v>-1.2891</v>
      </c>
      <c r="J1311" s="109" t="n">
        <v>-0.6821</v>
      </c>
      <c r="K1311" s="109" t="n">
        <v>1.4088</v>
      </c>
      <c r="L1311" s="109" t="n">
        <v>0.7367</v>
      </c>
      <c r="M1311" s="109" t="n">
        <v>0.6839</v>
      </c>
      <c r="N1311" s="108" t="n">
        <f aca="false">IF(SQRT($B$5)*$I1311+SQRT(1-$B$5)*J1311&lt;$C$8,1,0)</f>
        <v>0</v>
      </c>
      <c r="O1311" s="108" t="n">
        <f aca="false">IF(SQRT($B$5)*$I1311+SQRT(1-$B$5)*K1311&lt;$C$9,1,0)</f>
        <v>0</v>
      </c>
      <c r="P1311" s="108" t="n">
        <f aca="false">IF(SQRT($B$5)*$I1311+SQRT(1-$B$5)*L1311&lt;$C$10,1,0)</f>
        <v>0</v>
      </c>
      <c r="Q1311" s="108" t="n">
        <f aca="false">IF(SQRT($B$5)*$I1311+SQRT(1-$B$5)*M1311&lt;$C$11,1,0)</f>
        <v>0</v>
      </c>
      <c r="R1311" s="110" t="n">
        <f aca="false">N1311*$D$8+O1311*$D$9+P1311*$D$10+Q1311*$D$11</f>
        <v>0</v>
      </c>
      <c r="S1311" s="108" t="n">
        <f aca="false">SUM(N1311:Q1311)</f>
        <v>0</v>
      </c>
    </row>
    <row r="1312" customFormat="false" ht="15" hidden="false" customHeight="false" outlineLevel="0" collapsed="false">
      <c r="H1312" s="108" t="n">
        <v>1304</v>
      </c>
      <c r="I1312" s="109" t="n">
        <v>-0.5786</v>
      </c>
      <c r="J1312" s="109" t="n">
        <v>1.054</v>
      </c>
      <c r="K1312" s="109" t="n">
        <v>-0.8642</v>
      </c>
      <c r="L1312" s="109" t="n">
        <v>-0.0021</v>
      </c>
      <c r="M1312" s="109" t="n">
        <v>0.047</v>
      </c>
      <c r="N1312" s="108" t="n">
        <f aca="false">IF(SQRT($B$5)*$I1312+SQRT(1-$B$5)*J1312&lt;$C$8,1,0)</f>
        <v>0</v>
      </c>
      <c r="O1312" s="108" t="n">
        <f aca="false">IF(SQRT($B$5)*$I1312+SQRT(1-$B$5)*K1312&lt;$C$9,1,0)</f>
        <v>0</v>
      </c>
      <c r="P1312" s="108" t="n">
        <f aca="false">IF(SQRT($B$5)*$I1312+SQRT(1-$B$5)*L1312&lt;$C$10,1,0)</f>
        <v>0</v>
      </c>
      <c r="Q1312" s="108" t="n">
        <f aca="false">IF(SQRT($B$5)*$I1312+SQRT(1-$B$5)*M1312&lt;$C$11,1,0)</f>
        <v>0</v>
      </c>
      <c r="R1312" s="110" t="n">
        <f aca="false">N1312*$D$8+O1312*$D$9+P1312*$D$10+Q1312*$D$11</f>
        <v>0</v>
      </c>
      <c r="S1312" s="108" t="n">
        <f aca="false">SUM(N1312:Q1312)</f>
        <v>0</v>
      </c>
    </row>
    <row r="1313" customFormat="false" ht="15" hidden="false" customHeight="false" outlineLevel="0" collapsed="false">
      <c r="H1313" s="108" t="n">
        <v>1305</v>
      </c>
      <c r="I1313" s="109" t="n">
        <v>0.1198</v>
      </c>
      <c r="J1313" s="109" t="n">
        <v>-1.3212</v>
      </c>
      <c r="K1313" s="109" t="n">
        <v>-0.0854</v>
      </c>
      <c r="L1313" s="109" t="n">
        <v>0.694</v>
      </c>
      <c r="M1313" s="109" t="n">
        <v>0.8839</v>
      </c>
      <c r="N1313" s="108" t="n">
        <f aca="false">IF(SQRT($B$5)*$I1313+SQRT(1-$B$5)*J1313&lt;$C$8,1,0)</f>
        <v>0</v>
      </c>
      <c r="O1313" s="108" t="n">
        <f aca="false">IF(SQRT($B$5)*$I1313+SQRT(1-$B$5)*K1313&lt;$C$9,1,0)</f>
        <v>0</v>
      </c>
      <c r="P1313" s="108" t="n">
        <f aca="false">IF(SQRT($B$5)*$I1313+SQRT(1-$B$5)*L1313&lt;$C$10,1,0)</f>
        <v>0</v>
      </c>
      <c r="Q1313" s="108" t="n">
        <f aca="false">IF(SQRT($B$5)*$I1313+SQRT(1-$B$5)*M1313&lt;$C$11,1,0)</f>
        <v>0</v>
      </c>
      <c r="R1313" s="110" t="n">
        <f aca="false">N1313*$D$8+O1313*$D$9+P1313*$D$10+Q1313*$D$11</f>
        <v>0</v>
      </c>
      <c r="S1313" s="108" t="n">
        <f aca="false">SUM(N1313:Q1313)</f>
        <v>0</v>
      </c>
    </row>
    <row r="1314" customFormat="false" ht="15" hidden="false" customHeight="false" outlineLevel="0" collapsed="false">
      <c r="H1314" s="108" t="n">
        <v>1306</v>
      </c>
      <c r="I1314" s="109" t="n">
        <v>-1.0281</v>
      </c>
      <c r="J1314" s="109" t="n">
        <v>-0.613</v>
      </c>
      <c r="K1314" s="109" t="n">
        <v>-2.5025</v>
      </c>
      <c r="L1314" s="109" t="n">
        <v>-0.5965</v>
      </c>
      <c r="M1314" s="109" t="n">
        <v>0.6173</v>
      </c>
      <c r="N1314" s="108" t="n">
        <f aca="false">IF(SQRT($B$5)*$I1314+SQRT(1-$B$5)*J1314&lt;$C$8,1,0)</f>
        <v>0</v>
      </c>
      <c r="O1314" s="108" t="n">
        <f aca="false">IF(SQRT($B$5)*$I1314+SQRT(1-$B$5)*K1314&lt;$C$9,1,0)</f>
        <v>1</v>
      </c>
      <c r="P1314" s="108" t="n">
        <f aca="false">IF(SQRT($B$5)*$I1314+SQRT(1-$B$5)*L1314&lt;$C$10,1,0)</f>
        <v>0</v>
      </c>
      <c r="Q1314" s="108" t="n">
        <f aca="false">IF(SQRT($B$5)*$I1314+SQRT(1-$B$5)*M1314&lt;$C$11,1,0)</f>
        <v>0</v>
      </c>
      <c r="R1314" s="110" t="n">
        <f aca="false">N1314*$D$8+O1314*$D$9+P1314*$D$10+Q1314*$D$11</f>
        <v>40</v>
      </c>
      <c r="S1314" s="108" t="n">
        <f aca="false">SUM(N1314:Q1314)</f>
        <v>1</v>
      </c>
    </row>
    <row r="1315" customFormat="false" ht="15" hidden="false" customHeight="false" outlineLevel="0" collapsed="false">
      <c r="H1315" s="108" t="n">
        <v>1307</v>
      </c>
      <c r="I1315" s="109" t="n">
        <v>-1.0374</v>
      </c>
      <c r="J1315" s="109" t="n">
        <v>0.5928</v>
      </c>
      <c r="K1315" s="109" t="n">
        <v>-0.7731</v>
      </c>
      <c r="L1315" s="109" t="n">
        <v>2.0392</v>
      </c>
      <c r="M1315" s="109" t="n">
        <v>-0.5148</v>
      </c>
      <c r="N1315" s="108" t="n">
        <f aca="false">IF(SQRT($B$5)*$I1315+SQRT(1-$B$5)*J1315&lt;$C$8,1,0)</f>
        <v>0</v>
      </c>
      <c r="O1315" s="108" t="n">
        <f aca="false">IF(SQRT($B$5)*$I1315+SQRT(1-$B$5)*K1315&lt;$C$9,1,0)</f>
        <v>0</v>
      </c>
      <c r="P1315" s="108" t="n">
        <f aca="false">IF(SQRT($B$5)*$I1315+SQRT(1-$B$5)*L1315&lt;$C$10,1,0)</f>
        <v>0</v>
      </c>
      <c r="Q1315" s="108" t="n">
        <f aca="false">IF(SQRT($B$5)*$I1315+SQRT(1-$B$5)*M1315&lt;$C$11,1,0)</f>
        <v>0</v>
      </c>
      <c r="R1315" s="110" t="n">
        <f aca="false">N1315*$D$8+O1315*$D$9+P1315*$D$10+Q1315*$D$11</f>
        <v>0</v>
      </c>
      <c r="S1315" s="108" t="n">
        <f aca="false">SUM(N1315:Q1315)</f>
        <v>0</v>
      </c>
    </row>
    <row r="1316" customFormat="false" ht="15" hidden="false" customHeight="false" outlineLevel="0" collapsed="false">
      <c r="H1316" s="108" t="n">
        <v>1308</v>
      </c>
      <c r="I1316" s="109" t="n">
        <v>-0.2742</v>
      </c>
      <c r="J1316" s="109" t="n">
        <v>1.3853</v>
      </c>
      <c r="K1316" s="109" t="n">
        <v>-0.6398</v>
      </c>
      <c r="L1316" s="109" t="n">
        <v>-1.5217</v>
      </c>
      <c r="M1316" s="109" t="n">
        <v>1.1434</v>
      </c>
      <c r="N1316" s="108" t="n">
        <f aca="false">IF(SQRT($B$5)*$I1316+SQRT(1-$B$5)*J1316&lt;$C$8,1,0)</f>
        <v>0</v>
      </c>
      <c r="O1316" s="108" t="n">
        <f aca="false">IF(SQRT($B$5)*$I1316+SQRT(1-$B$5)*K1316&lt;$C$9,1,0)</f>
        <v>0</v>
      </c>
      <c r="P1316" s="108" t="n">
        <f aca="false">IF(SQRT($B$5)*$I1316+SQRT(1-$B$5)*L1316&lt;$C$10,1,0)</f>
        <v>0</v>
      </c>
      <c r="Q1316" s="108" t="n">
        <f aca="false">IF(SQRT($B$5)*$I1316+SQRT(1-$B$5)*M1316&lt;$C$11,1,0)</f>
        <v>0</v>
      </c>
      <c r="R1316" s="110" t="n">
        <f aca="false">N1316*$D$8+O1316*$D$9+P1316*$D$10+Q1316*$D$11</f>
        <v>0</v>
      </c>
      <c r="S1316" s="108" t="n">
        <f aca="false">SUM(N1316:Q1316)</f>
        <v>0</v>
      </c>
    </row>
    <row r="1317" customFormat="false" ht="15" hidden="false" customHeight="false" outlineLevel="0" collapsed="false">
      <c r="H1317" s="108" t="n">
        <v>1309</v>
      </c>
      <c r="I1317" s="109" t="n">
        <v>1.7687</v>
      </c>
      <c r="J1317" s="109" t="n">
        <v>-0.4586</v>
      </c>
      <c r="K1317" s="109" t="n">
        <v>-0.8549</v>
      </c>
      <c r="L1317" s="109" t="n">
        <v>-0.2325</v>
      </c>
      <c r="M1317" s="109" t="n">
        <v>-1.2789</v>
      </c>
      <c r="N1317" s="108" t="n">
        <f aca="false">IF(SQRT($B$5)*$I1317+SQRT(1-$B$5)*J1317&lt;$C$8,1,0)</f>
        <v>0</v>
      </c>
      <c r="O1317" s="108" t="n">
        <f aca="false">IF(SQRT($B$5)*$I1317+SQRT(1-$B$5)*K1317&lt;$C$9,1,0)</f>
        <v>0</v>
      </c>
      <c r="P1317" s="108" t="n">
        <f aca="false">IF(SQRT($B$5)*$I1317+SQRT(1-$B$5)*L1317&lt;$C$10,1,0)</f>
        <v>0</v>
      </c>
      <c r="Q1317" s="108" t="n">
        <f aca="false">IF(SQRT($B$5)*$I1317+SQRT(1-$B$5)*M1317&lt;$C$11,1,0)</f>
        <v>0</v>
      </c>
      <c r="R1317" s="110" t="n">
        <f aca="false">N1317*$D$8+O1317*$D$9+P1317*$D$10+Q1317*$D$11</f>
        <v>0</v>
      </c>
      <c r="S1317" s="108" t="n">
        <f aca="false">SUM(N1317:Q1317)</f>
        <v>0</v>
      </c>
    </row>
    <row r="1318" customFormat="false" ht="15" hidden="false" customHeight="false" outlineLevel="0" collapsed="false">
      <c r="H1318" s="108" t="n">
        <v>1310</v>
      </c>
      <c r="I1318" s="109" t="n">
        <v>-0.7512</v>
      </c>
      <c r="J1318" s="109" t="n">
        <v>-1.153</v>
      </c>
      <c r="K1318" s="109" t="n">
        <v>-1.2382</v>
      </c>
      <c r="L1318" s="109" t="n">
        <v>-0.632</v>
      </c>
      <c r="M1318" s="109" t="n">
        <v>1.4537</v>
      </c>
      <c r="N1318" s="108" t="n">
        <f aca="false">IF(SQRT($B$5)*$I1318+SQRT(1-$B$5)*J1318&lt;$C$8,1,0)</f>
        <v>0</v>
      </c>
      <c r="O1318" s="108" t="n">
        <f aca="false">IF(SQRT($B$5)*$I1318+SQRT(1-$B$5)*K1318&lt;$C$9,1,0)</f>
        <v>0</v>
      </c>
      <c r="P1318" s="108" t="n">
        <f aca="false">IF(SQRT($B$5)*$I1318+SQRT(1-$B$5)*L1318&lt;$C$10,1,0)</f>
        <v>0</v>
      </c>
      <c r="Q1318" s="108" t="n">
        <f aca="false">IF(SQRT($B$5)*$I1318+SQRT(1-$B$5)*M1318&lt;$C$11,1,0)</f>
        <v>0</v>
      </c>
      <c r="R1318" s="110" t="n">
        <f aca="false">N1318*$D$8+O1318*$D$9+P1318*$D$10+Q1318*$D$11</f>
        <v>0</v>
      </c>
      <c r="S1318" s="108" t="n">
        <f aca="false">SUM(N1318:Q1318)</f>
        <v>0</v>
      </c>
    </row>
    <row r="1319" customFormat="false" ht="15" hidden="false" customHeight="false" outlineLevel="0" collapsed="false">
      <c r="H1319" s="108" t="n">
        <v>1311</v>
      </c>
      <c r="I1319" s="109" t="n">
        <v>-0.222</v>
      </c>
      <c r="J1319" s="109" t="n">
        <v>-0.3733</v>
      </c>
      <c r="K1319" s="109" t="n">
        <v>0.6177</v>
      </c>
      <c r="L1319" s="109" t="n">
        <v>0.1084</v>
      </c>
      <c r="M1319" s="109" t="n">
        <v>1.7244</v>
      </c>
      <c r="N1319" s="108" t="n">
        <f aca="false">IF(SQRT($B$5)*$I1319+SQRT(1-$B$5)*J1319&lt;$C$8,1,0)</f>
        <v>0</v>
      </c>
      <c r="O1319" s="108" t="n">
        <f aca="false">IF(SQRT($B$5)*$I1319+SQRT(1-$B$5)*K1319&lt;$C$9,1,0)</f>
        <v>0</v>
      </c>
      <c r="P1319" s="108" t="n">
        <f aca="false">IF(SQRT($B$5)*$I1319+SQRT(1-$B$5)*L1319&lt;$C$10,1,0)</f>
        <v>0</v>
      </c>
      <c r="Q1319" s="108" t="n">
        <f aca="false">IF(SQRT($B$5)*$I1319+SQRT(1-$B$5)*M1319&lt;$C$11,1,0)</f>
        <v>0</v>
      </c>
      <c r="R1319" s="110" t="n">
        <f aca="false">N1319*$D$8+O1319*$D$9+P1319*$D$10+Q1319*$D$11</f>
        <v>0</v>
      </c>
      <c r="S1319" s="108" t="n">
        <f aca="false">SUM(N1319:Q1319)</f>
        <v>0</v>
      </c>
    </row>
    <row r="1320" customFormat="false" ht="15" hidden="false" customHeight="false" outlineLevel="0" collapsed="false">
      <c r="H1320" s="108" t="n">
        <v>1312</v>
      </c>
      <c r="I1320" s="109" t="n">
        <v>1.2439</v>
      </c>
      <c r="J1320" s="109" t="n">
        <v>-0.9217</v>
      </c>
      <c r="K1320" s="109" t="n">
        <v>0.0724</v>
      </c>
      <c r="L1320" s="109" t="n">
        <v>-0.7084</v>
      </c>
      <c r="M1320" s="109" t="n">
        <v>-0.0175</v>
      </c>
      <c r="N1320" s="108" t="n">
        <f aca="false">IF(SQRT($B$5)*$I1320+SQRT(1-$B$5)*J1320&lt;$C$8,1,0)</f>
        <v>0</v>
      </c>
      <c r="O1320" s="108" t="n">
        <f aca="false">IF(SQRT($B$5)*$I1320+SQRT(1-$B$5)*K1320&lt;$C$9,1,0)</f>
        <v>0</v>
      </c>
      <c r="P1320" s="108" t="n">
        <f aca="false">IF(SQRT($B$5)*$I1320+SQRT(1-$B$5)*L1320&lt;$C$10,1,0)</f>
        <v>0</v>
      </c>
      <c r="Q1320" s="108" t="n">
        <f aca="false">IF(SQRT($B$5)*$I1320+SQRT(1-$B$5)*M1320&lt;$C$11,1,0)</f>
        <v>0</v>
      </c>
      <c r="R1320" s="110" t="n">
        <f aca="false">N1320*$D$8+O1320*$D$9+P1320*$D$10+Q1320*$D$11</f>
        <v>0</v>
      </c>
      <c r="S1320" s="108" t="n">
        <f aca="false">SUM(N1320:Q1320)</f>
        <v>0</v>
      </c>
    </row>
    <row r="1321" customFormat="false" ht="15" hidden="false" customHeight="false" outlineLevel="0" collapsed="false">
      <c r="H1321" s="108" t="n">
        <v>1313</v>
      </c>
      <c r="I1321" s="109" t="n">
        <v>-0.7232</v>
      </c>
      <c r="J1321" s="109" t="n">
        <v>0.0678</v>
      </c>
      <c r="K1321" s="109" t="n">
        <v>1.2138</v>
      </c>
      <c r="L1321" s="109" t="n">
        <v>-0.1675</v>
      </c>
      <c r="M1321" s="109" t="n">
        <v>-1.5678</v>
      </c>
      <c r="N1321" s="108" t="n">
        <f aca="false">IF(SQRT($B$5)*$I1321+SQRT(1-$B$5)*J1321&lt;$C$8,1,0)</f>
        <v>0</v>
      </c>
      <c r="O1321" s="108" t="n">
        <f aca="false">IF(SQRT($B$5)*$I1321+SQRT(1-$B$5)*K1321&lt;$C$9,1,0)</f>
        <v>0</v>
      </c>
      <c r="P1321" s="108" t="n">
        <f aca="false">IF(SQRT($B$5)*$I1321+SQRT(1-$B$5)*L1321&lt;$C$10,1,0)</f>
        <v>0</v>
      </c>
      <c r="Q1321" s="108" t="n">
        <f aca="false">IF(SQRT($B$5)*$I1321+SQRT(1-$B$5)*M1321&lt;$C$11,1,0)</f>
        <v>0</v>
      </c>
      <c r="R1321" s="110" t="n">
        <f aca="false">N1321*$D$8+O1321*$D$9+P1321*$D$10+Q1321*$D$11</f>
        <v>0</v>
      </c>
      <c r="S1321" s="108" t="n">
        <f aca="false">SUM(N1321:Q1321)</f>
        <v>0</v>
      </c>
    </row>
    <row r="1322" customFormat="false" ht="15" hidden="false" customHeight="false" outlineLevel="0" collapsed="false">
      <c r="H1322" s="108" t="n">
        <v>1314</v>
      </c>
      <c r="I1322" s="109" t="n">
        <v>-0.0234</v>
      </c>
      <c r="J1322" s="109" t="n">
        <v>-0.274</v>
      </c>
      <c r="K1322" s="109" t="n">
        <v>1.854</v>
      </c>
      <c r="L1322" s="109" t="n">
        <v>-1.2053</v>
      </c>
      <c r="M1322" s="109" t="n">
        <v>0.8805</v>
      </c>
      <c r="N1322" s="108" t="n">
        <f aca="false">IF(SQRT($B$5)*$I1322+SQRT(1-$B$5)*J1322&lt;$C$8,1,0)</f>
        <v>0</v>
      </c>
      <c r="O1322" s="108" t="n">
        <f aca="false">IF(SQRT($B$5)*$I1322+SQRT(1-$B$5)*K1322&lt;$C$9,1,0)</f>
        <v>0</v>
      </c>
      <c r="P1322" s="108" t="n">
        <f aca="false">IF(SQRT($B$5)*$I1322+SQRT(1-$B$5)*L1322&lt;$C$10,1,0)</f>
        <v>0</v>
      </c>
      <c r="Q1322" s="108" t="n">
        <f aca="false">IF(SQRT($B$5)*$I1322+SQRT(1-$B$5)*M1322&lt;$C$11,1,0)</f>
        <v>0</v>
      </c>
      <c r="R1322" s="110" t="n">
        <f aca="false">N1322*$D$8+O1322*$D$9+P1322*$D$10+Q1322*$D$11</f>
        <v>0</v>
      </c>
      <c r="S1322" s="108" t="n">
        <f aca="false">SUM(N1322:Q1322)</f>
        <v>0</v>
      </c>
    </row>
    <row r="1323" customFormat="false" ht="15" hidden="false" customHeight="false" outlineLevel="0" collapsed="false">
      <c r="H1323" s="108" t="n">
        <v>1315</v>
      </c>
      <c r="I1323" s="109" t="n">
        <v>-1.121</v>
      </c>
      <c r="J1323" s="109" t="n">
        <v>0.8739</v>
      </c>
      <c r="K1323" s="109" t="n">
        <v>0.2353</v>
      </c>
      <c r="L1323" s="109" t="n">
        <v>-0.4312</v>
      </c>
      <c r="M1323" s="109" t="n">
        <v>-1.4116</v>
      </c>
      <c r="N1323" s="108" t="n">
        <f aca="false">IF(SQRT($B$5)*$I1323+SQRT(1-$B$5)*J1323&lt;$C$8,1,0)</f>
        <v>0</v>
      </c>
      <c r="O1323" s="108" t="n">
        <f aca="false">IF(SQRT($B$5)*$I1323+SQRT(1-$B$5)*K1323&lt;$C$9,1,0)</f>
        <v>0</v>
      </c>
      <c r="P1323" s="108" t="n">
        <f aca="false">IF(SQRT($B$5)*$I1323+SQRT(1-$B$5)*L1323&lt;$C$10,1,0)</f>
        <v>0</v>
      </c>
      <c r="Q1323" s="108" t="n">
        <f aca="false">IF(SQRT($B$5)*$I1323+SQRT(1-$B$5)*M1323&lt;$C$11,1,0)</f>
        <v>0</v>
      </c>
      <c r="R1323" s="110" t="n">
        <f aca="false">N1323*$D$8+O1323*$D$9+P1323*$D$10+Q1323*$D$11</f>
        <v>0</v>
      </c>
      <c r="S1323" s="108" t="n">
        <f aca="false">SUM(N1323:Q1323)</f>
        <v>0</v>
      </c>
    </row>
    <row r="1324" customFormat="false" ht="15" hidden="false" customHeight="false" outlineLevel="0" collapsed="false">
      <c r="H1324" s="108" t="n">
        <v>1316</v>
      </c>
      <c r="I1324" s="109" t="n">
        <v>1.8719</v>
      </c>
      <c r="J1324" s="109" t="n">
        <v>-0.9097</v>
      </c>
      <c r="K1324" s="109" t="n">
        <v>-0.3171</v>
      </c>
      <c r="L1324" s="109" t="n">
        <v>-0.0167</v>
      </c>
      <c r="M1324" s="109" t="n">
        <v>1.0713</v>
      </c>
      <c r="N1324" s="108" t="n">
        <f aca="false">IF(SQRT($B$5)*$I1324+SQRT(1-$B$5)*J1324&lt;$C$8,1,0)</f>
        <v>0</v>
      </c>
      <c r="O1324" s="108" t="n">
        <f aca="false">IF(SQRT($B$5)*$I1324+SQRT(1-$B$5)*K1324&lt;$C$9,1,0)</f>
        <v>0</v>
      </c>
      <c r="P1324" s="108" t="n">
        <f aca="false">IF(SQRT($B$5)*$I1324+SQRT(1-$B$5)*L1324&lt;$C$10,1,0)</f>
        <v>0</v>
      </c>
      <c r="Q1324" s="108" t="n">
        <f aca="false">IF(SQRT($B$5)*$I1324+SQRT(1-$B$5)*M1324&lt;$C$11,1,0)</f>
        <v>0</v>
      </c>
      <c r="R1324" s="110" t="n">
        <f aca="false">N1324*$D$8+O1324*$D$9+P1324*$D$10+Q1324*$D$11</f>
        <v>0</v>
      </c>
      <c r="S1324" s="108" t="n">
        <f aca="false">SUM(N1324:Q1324)</f>
        <v>0</v>
      </c>
    </row>
    <row r="1325" customFormat="false" ht="15" hidden="false" customHeight="false" outlineLevel="0" collapsed="false">
      <c r="H1325" s="108" t="n">
        <v>1317</v>
      </c>
      <c r="I1325" s="109" t="n">
        <v>-0.9942</v>
      </c>
      <c r="J1325" s="109" t="n">
        <v>-0.296</v>
      </c>
      <c r="K1325" s="109" t="n">
        <v>0.9764</v>
      </c>
      <c r="L1325" s="109" t="n">
        <v>1.4818</v>
      </c>
      <c r="M1325" s="109" t="n">
        <v>0.8198</v>
      </c>
      <c r="N1325" s="108" t="n">
        <f aca="false">IF(SQRT($B$5)*$I1325+SQRT(1-$B$5)*J1325&lt;$C$8,1,0)</f>
        <v>0</v>
      </c>
      <c r="O1325" s="108" t="n">
        <f aca="false">IF(SQRT($B$5)*$I1325+SQRT(1-$B$5)*K1325&lt;$C$9,1,0)</f>
        <v>0</v>
      </c>
      <c r="P1325" s="108" t="n">
        <f aca="false">IF(SQRT($B$5)*$I1325+SQRT(1-$B$5)*L1325&lt;$C$10,1,0)</f>
        <v>0</v>
      </c>
      <c r="Q1325" s="108" t="n">
        <f aca="false">IF(SQRT($B$5)*$I1325+SQRT(1-$B$5)*M1325&lt;$C$11,1,0)</f>
        <v>0</v>
      </c>
      <c r="R1325" s="110" t="n">
        <f aca="false">N1325*$D$8+O1325*$D$9+P1325*$D$10+Q1325*$D$11</f>
        <v>0</v>
      </c>
      <c r="S1325" s="108" t="n">
        <f aca="false">SUM(N1325:Q1325)</f>
        <v>0</v>
      </c>
    </row>
    <row r="1326" customFormat="false" ht="15" hidden="false" customHeight="false" outlineLevel="0" collapsed="false">
      <c r="H1326" s="108" t="n">
        <v>1318</v>
      </c>
      <c r="I1326" s="109" t="n">
        <v>0.2775</v>
      </c>
      <c r="J1326" s="109" t="n">
        <v>-1.7493</v>
      </c>
      <c r="K1326" s="109" t="n">
        <v>-1.2726</v>
      </c>
      <c r="L1326" s="109" t="n">
        <v>1.0402</v>
      </c>
      <c r="M1326" s="109" t="n">
        <v>0.5713</v>
      </c>
      <c r="N1326" s="108" t="n">
        <f aca="false">IF(SQRT($B$5)*$I1326+SQRT(1-$B$5)*J1326&lt;$C$8,1,0)</f>
        <v>0</v>
      </c>
      <c r="O1326" s="108" t="n">
        <f aca="false">IF(SQRT($B$5)*$I1326+SQRT(1-$B$5)*K1326&lt;$C$9,1,0)</f>
        <v>0</v>
      </c>
      <c r="P1326" s="108" t="n">
        <f aca="false">IF(SQRT($B$5)*$I1326+SQRT(1-$B$5)*L1326&lt;$C$10,1,0)</f>
        <v>0</v>
      </c>
      <c r="Q1326" s="108" t="n">
        <f aca="false">IF(SQRT($B$5)*$I1326+SQRT(1-$B$5)*M1326&lt;$C$11,1,0)</f>
        <v>0</v>
      </c>
      <c r="R1326" s="110" t="n">
        <f aca="false">N1326*$D$8+O1326*$D$9+P1326*$D$10+Q1326*$D$11</f>
        <v>0</v>
      </c>
      <c r="S1326" s="108" t="n">
        <f aca="false">SUM(N1326:Q1326)</f>
        <v>0</v>
      </c>
    </row>
    <row r="1327" customFormat="false" ht="15" hidden="false" customHeight="false" outlineLevel="0" collapsed="false">
      <c r="H1327" s="108" t="n">
        <v>1319</v>
      </c>
      <c r="I1327" s="109" t="n">
        <v>-0.1714</v>
      </c>
      <c r="J1327" s="109" t="n">
        <v>1.5963</v>
      </c>
      <c r="K1327" s="109" t="n">
        <v>0.6874</v>
      </c>
      <c r="L1327" s="109" t="n">
        <v>-0.5034</v>
      </c>
      <c r="M1327" s="109" t="n">
        <v>0.5648</v>
      </c>
      <c r="N1327" s="108" t="n">
        <f aca="false">IF(SQRT($B$5)*$I1327+SQRT(1-$B$5)*J1327&lt;$C$8,1,0)</f>
        <v>0</v>
      </c>
      <c r="O1327" s="108" t="n">
        <f aca="false">IF(SQRT($B$5)*$I1327+SQRT(1-$B$5)*K1327&lt;$C$9,1,0)</f>
        <v>0</v>
      </c>
      <c r="P1327" s="108" t="n">
        <f aca="false">IF(SQRT($B$5)*$I1327+SQRT(1-$B$5)*L1327&lt;$C$10,1,0)</f>
        <v>0</v>
      </c>
      <c r="Q1327" s="108" t="n">
        <f aca="false">IF(SQRT($B$5)*$I1327+SQRT(1-$B$5)*M1327&lt;$C$11,1,0)</f>
        <v>0</v>
      </c>
      <c r="R1327" s="110" t="n">
        <f aca="false">N1327*$D$8+O1327*$D$9+P1327*$D$10+Q1327*$D$11</f>
        <v>0</v>
      </c>
      <c r="S1327" s="108" t="n">
        <f aca="false">SUM(N1327:Q1327)</f>
        <v>0</v>
      </c>
    </row>
    <row r="1328" customFormat="false" ht="15" hidden="false" customHeight="false" outlineLevel="0" collapsed="false">
      <c r="H1328" s="108" t="n">
        <v>1320</v>
      </c>
      <c r="I1328" s="109" t="n">
        <v>0.875</v>
      </c>
      <c r="J1328" s="109" t="n">
        <v>-0.5146</v>
      </c>
      <c r="K1328" s="109" t="n">
        <v>0.6073</v>
      </c>
      <c r="L1328" s="109" t="n">
        <v>-0.3532</v>
      </c>
      <c r="M1328" s="109" t="n">
        <v>0.0251</v>
      </c>
      <c r="N1328" s="108" t="n">
        <f aca="false">IF(SQRT($B$5)*$I1328+SQRT(1-$B$5)*J1328&lt;$C$8,1,0)</f>
        <v>0</v>
      </c>
      <c r="O1328" s="108" t="n">
        <f aca="false">IF(SQRT($B$5)*$I1328+SQRT(1-$B$5)*K1328&lt;$C$9,1,0)</f>
        <v>0</v>
      </c>
      <c r="P1328" s="108" t="n">
        <f aca="false">IF(SQRT($B$5)*$I1328+SQRT(1-$B$5)*L1328&lt;$C$10,1,0)</f>
        <v>0</v>
      </c>
      <c r="Q1328" s="108" t="n">
        <f aca="false">IF(SQRT($B$5)*$I1328+SQRT(1-$B$5)*M1328&lt;$C$11,1,0)</f>
        <v>0</v>
      </c>
      <c r="R1328" s="110" t="n">
        <f aca="false">N1328*$D$8+O1328*$D$9+P1328*$D$10+Q1328*$D$11</f>
        <v>0</v>
      </c>
      <c r="S1328" s="108" t="n">
        <f aca="false">SUM(N1328:Q1328)</f>
        <v>0</v>
      </c>
    </row>
    <row r="1329" customFormat="false" ht="15" hidden="false" customHeight="false" outlineLevel="0" collapsed="false">
      <c r="H1329" s="108" t="n">
        <v>1321</v>
      </c>
      <c r="I1329" s="109" t="n">
        <v>-0.7549</v>
      </c>
      <c r="J1329" s="109" t="n">
        <v>-0.0088</v>
      </c>
      <c r="K1329" s="109" t="n">
        <v>0.7653</v>
      </c>
      <c r="L1329" s="109" t="n">
        <v>0.6735</v>
      </c>
      <c r="M1329" s="109" t="n">
        <v>0.8779</v>
      </c>
      <c r="N1329" s="108" t="n">
        <f aca="false">IF(SQRT($B$5)*$I1329+SQRT(1-$B$5)*J1329&lt;$C$8,1,0)</f>
        <v>0</v>
      </c>
      <c r="O1329" s="108" t="n">
        <f aca="false">IF(SQRT($B$5)*$I1329+SQRT(1-$B$5)*K1329&lt;$C$9,1,0)</f>
        <v>0</v>
      </c>
      <c r="P1329" s="108" t="n">
        <f aca="false">IF(SQRT($B$5)*$I1329+SQRT(1-$B$5)*L1329&lt;$C$10,1,0)</f>
        <v>0</v>
      </c>
      <c r="Q1329" s="108" t="n">
        <f aca="false">IF(SQRT($B$5)*$I1329+SQRT(1-$B$5)*M1329&lt;$C$11,1,0)</f>
        <v>0</v>
      </c>
      <c r="R1329" s="110" t="n">
        <f aca="false">N1329*$D$8+O1329*$D$9+P1329*$D$10+Q1329*$D$11</f>
        <v>0</v>
      </c>
      <c r="S1329" s="108" t="n">
        <f aca="false">SUM(N1329:Q1329)</f>
        <v>0</v>
      </c>
    </row>
    <row r="1330" customFormat="false" ht="15" hidden="false" customHeight="false" outlineLevel="0" collapsed="false">
      <c r="H1330" s="108" t="n">
        <v>1322</v>
      </c>
      <c r="I1330" s="109" t="n">
        <v>0.8409</v>
      </c>
      <c r="J1330" s="109" t="n">
        <v>-0.8033</v>
      </c>
      <c r="K1330" s="109" t="n">
        <v>-0.4541</v>
      </c>
      <c r="L1330" s="109" t="n">
        <v>0.0539</v>
      </c>
      <c r="M1330" s="109" t="n">
        <v>1.5317</v>
      </c>
      <c r="N1330" s="108" t="n">
        <f aca="false">IF(SQRT($B$5)*$I1330+SQRT(1-$B$5)*J1330&lt;$C$8,1,0)</f>
        <v>0</v>
      </c>
      <c r="O1330" s="108" t="n">
        <f aca="false">IF(SQRT($B$5)*$I1330+SQRT(1-$B$5)*K1330&lt;$C$9,1,0)</f>
        <v>0</v>
      </c>
      <c r="P1330" s="108" t="n">
        <f aca="false">IF(SQRT($B$5)*$I1330+SQRT(1-$B$5)*L1330&lt;$C$10,1,0)</f>
        <v>0</v>
      </c>
      <c r="Q1330" s="108" t="n">
        <f aca="false">IF(SQRT($B$5)*$I1330+SQRT(1-$B$5)*M1330&lt;$C$11,1,0)</f>
        <v>0</v>
      </c>
      <c r="R1330" s="110" t="n">
        <f aca="false">N1330*$D$8+O1330*$D$9+P1330*$D$10+Q1330*$D$11</f>
        <v>0</v>
      </c>
      <c r="S1330" s="108" t="n">
        <f aca="false">SUM(N1330:Q1330)</f>
        <v>0</v>
      </c>
    </row>
    <row r="1331" customFormat="false" ht="15" hidden="false" customHeight="false" outlineLevel="0" collapsed="false">
      <c r="H1331" s="108" t="n">
        <v>1323</v>
      </c>
      <c r="I1331" s="109" t="n">
        <v>1.2878</v>
      </c>
      <c r="J1331" s="109" t="n">
        <v>1.6475</v>
      </c>
      <c r="K1331" s="109" t="n">
        <v>-1.1715</v>
      </c>
      <c r="L1331" s="109" t="n">
        <v>-1.2135</v>
      </c>
      <c r="M1331" s="109" t="n">
        <v>-0.8625</v>
      </c>
      <c r="N1331" s="108" t="n">
        <f aca="false">IF(SQRT($B$5)*$I1331+SQRT(1-$B$5)*J1331&lt;$C$8,1,0)</f>
        <v>0</v>
      </c>
      <c r="O1331" s="108" t="n">
        <f aca="false">IF(SQRT($B$5)*$I1331+SQRT(1-$B$5)*K1331&lt;$C$9,1,0)</f>
        <v>0</v>
      </c>
      <c r="P1331" s="108" t="n">
        <f aca="false">IF(SQRT($B$5)*$I1331+SQRT(1-$B$5)*L1331&lt;$C$10,1,0)</f>
        <v>0</v>
      </c>
      <c r="Q1331" s="108" t="n">
        <f aca="false">IF(SQRT($B$5)*$I1331+SQRT(1-$B$5)*M1331&lt;$C$11,1,0)</f>
        <v>0</v>
      </c>
      <c r="R1331" s="110" t="n">
        <f aca="false">N1331*$D$8+O1331*$D$9+P1331*$D$10+Q1331*$D$11</f>
        <v>0</v>
      </c>
      <c r="S1331" s="108" t="n">
        <f aca="false">SUM(N1331:Q1331)</f>
        <v>0</v>
      </c>
    </row>
    <row r="1332" customFormat="false" ht="15" hidden="false" customHeight="false" outlineLevel="0" collapsed="false">
      <c r="H1332" s="108" t="n">
        <v>1324</v>
      </c>
      <c r="I1332" s="109" t="n">
        <v>-1.6064</v>
      </c>
      <c r="J1332" s="109" t="n">
        <v>0.0248</v>
      </c>
      <c r="K1332" s="109" t="n">
        <v>1.3547</v>
      </c>
      <c r="L1332" s="109" t="n">
        <v>-0.3449</v>
      </c>
      <c r="M1332" s="109" t="n">
        <v>-0.6169</v>
      </c>
      <c r="N1332" s="108" t="n">
        <f aca="false">IF(SQRT($B$5)*$I1332+SQRT(1-$B$5)*J1332&lt;$C$8,1,0)</f>
        <v>0</v>
      </c>
      <c r="O1332" s="108" t="n">
        <f aca="false">IF(SQRT($B$5)*$I1332+SQRT(1-$B$5)*K1332&lt;$C$9,1,0)</f>
        <v>0</v>
      </c>
      <c r="P1332" s="108" t="n">
        <f aca="false">IF(SQRT($B$5)*$I1332+SQRT(1-$B$5)*L1332&lt;$C$10,1,0)</f>
        <v>0</v>
      </c>
      <c r="Q1332" s="108" t="n">
        <f aca="false">IF(SQRT($B$5)*$I1332+SQRT(1-$B$5)*M1332&lt;$C$11,1,0)</f>
        <v>0</v>
      </c>
      <c r="R1332" s="110" t="n">
        <f aca="false">N1332*$D$8+O1332*$D$9+P1332*$D$10+Q1332*$D$11</f>
        <v>0</v>
      </c>
      <c r="S1332" s="108" t="n">
        <f aca="false">SUM(N1332:Q1332)</f>
        <v>0</v>
      </c>
    </row>
    <row r="1333" customFormat="false" ht="15" hidden="false" customHeight="false" outlineLevel="0" collapsed="false">
      <c r="H1333" s="108" t="n">
        <v>1325</v>
      </c>
      <c r="I1333" s="109" t="n">
        <v>0.9745</v>
      </c>
      <c r="J1333" s="109" t="n">
        <v>-1.4627</v>
      </c>
      <c r="K1333" s="109" t="n">
        <v>-0.6384</v>
      </c>
      <c r="L1333" s="109" t="n">
        <v>-0.2927</v>
      </c>
      <c r="M1333" s="109" t="n">
        <v>-0.2325</v>
      </c>
      <c r="N1333" s="108" t="n">
        <f aca="false">IF(SQRT($B$5)*$I1333+SQRT(1-$B$5)*J1333&lt;$C$8,1,0)</f>
        <v>0</v>
      </c>
      <c r="O1333" s="108" t="n">
        <f aca="false">IF(SQRT($B$5)*$I1333+SQRT(1-$B$5)*K1333&lt;$C$9,1,0)</f>
        <v>0</v>
      </c>
      <c r="P1333" s="108" t="n">
        <f aca="false">IF(SQRT($B$5)*$I1333+SQRT(1-$B$5)*L1333&lt;$C$10,1,0)</f>
        <v>0</v>
      </c>
      <c r="Q1333" s="108" t="n">
        <f aca="false">IF(SQRT($B$5)*$I1333+SQRT(1-$B$5)*M1333&lt;$C$11,1,0)</f>
        <v>0</v>
      </c>
      <c r="R1333" s="110" t="n">
        <f aca="false">N1333*$D$8+O1333*$D$9+P1333*$D$10+Q1333*$D$11</f>
        <v>0</v>
      </c>
      <c r="S1333" s="108" t="n">
        <f aca="false">SUM(N1333:Q1333)</f>
        <v>0</v>
      </c>
    </row>
    <row r="1334" customFormat="false" ht="15" hidden="false" customHeight="false" outlineLevel="0" collapsed="false">
      <c r="H1334" s="108" t="n">
        <v>1326</v>
      </c>
      <c r="I1334" s="109" t="n">
        <v>-1.5311</v>
      </c>
      <c r="J1334" s="109" t="n">
        <v>-0.1914</v>
      </c>
      <c r="K1334" s="109" t="n">
        <v>-0.0114</v>
      </c>
      <c r="L1334" s="109" t="n">
        <v>0.3575</v>
      </c>
      <c r="M1334" s="109" t="n">
        <v>0.739</v>
      </c>
      <c r="N1334" s="108" t="n">
        <f aca="false">IF(SQRT($B$5)*$I1334+SQRT(1-$B$5)*J1334&lt;$C$8,1,0)</f>
        <v>0</v>
      </c>
      <c r="O1334" s="108" t="n">
        <f aca="false">IF(SQRT($B$5)*$I1334+SQRT(1-$B$5)*K1334&lt;$C$9,1,0)</f>
        <v>0</v>
      </c>
      <c r="P1334" s="108" t="n">
        <f aca="false">IF(SQRT($B$5)*$I1334+SQRT(1-$B$5)*L1334&lt;$C$10,1,0)</f>
        <v>0</v>
      </c>
      <c r="Q1334" s="108" t="n">
        <f aca="false">IF(SQRT($B$5)*$I1334+SQRT(1-$B$5)*M1334&lt;$C$11,1,0)</f>
        <v>0</v>
      </c>
      <c r="R1334" s="110" t="n">
        <f aca="false">N1334*$D$8+O1334*$D$9+P1334*$D$10+Q1334*$D$11</f>
        <v>0</v>
      </c>
      <c r="S1334" s="108" t="n">
        <f aca="false">SUM(N1334:Q1334)</f>
        <v>0</v>
      </c>
    </row>
    <row r="1335" customFormat="false" ht="15" hidden="false" customHeight="false" outlineLevel="0" collapsed="false">
      <c r="H1335" s="108" t="n">
        <v>1327</v>
      </c>
      <c r="I1335" s="109" t="n">
        <v>-1.3632</v>
      </c>
      <c r="J1335" s="109" t="n">
        <v>0.3913</v>
      </c>
      <c r="K1335" s="109" t="n">
        <v>-0.1371</v>
      </c>
      <c r="L1335" s="109" t="n">
        <v>1.0231</v>
      </c>
      <c r="M1335" s="109" t="n">
        <v>0.5273</v>
      </c>
      <c r="N1335" s="108" t="n">
        <f aca="false">IF(SQRT($B$5)*$I1335+SQRT(1-$B$5)*J1335&lt;$C$8,1,0)</f>
        <v>0</v>
      </c>
      <c r="O1335" s="108" t="n">
        <f aca="false">IF(SQRT($B$5)*$I1335+SQRT(1-$B$5)*K1335&lt;$C$9,1,0)</f>
        <v>0</v>
      </c>
      <c r="P1335" s="108" t="n">
        <f aca="false">IF(SQRT($B$5)*$I1335+SQRT(1-$B$5)*L1335&lt;$C$10,1,0)</f>
        <v>0</v>
      </c>
      <c r="Q1335" s="108" t="n">
        <f aca="false">IF(SQRT($B$5)*$I1335+SQRT(1-$B$5)*M1335&lt;$C$11,1,0)</f>
        <v>0</v>
      </c>
      <c r="R1335" s="110" t="n">
        <f aca="false">N1335*$D$8+O1335*$D$9+P1335*$D$10+Q1335*$D$11</f>
        <v>0</v>
      </c>
      <c r="S1335" s="108" t="n">
        <f aca="false">SUM(N1335:Q1335)</f>
        <v>0</v>
      </c>
    </row>
    <row r="1336" customFormat="false" ht="15" hidden="false" customHeight="false" outlineLevel="0" collapsed="false">
      <c r="H1336" s="108" t="n">
        <v>1328</v>
      </c>
      <c r="I1336" s="109" t="n">
        <v>-0.2139</v>
      </c>
      <c r="J1336" s="109" t="n">
        <v>-0.1507</v>
      </c>
      <c r="K1336" s="109" t="n">
        <v>-0.377</v>
      </c>
      <c r="L1336" s="109" t="n">
        <v>0.7955</v>
      </c>
      <c r="M1336" s="109" t="n">
        <v>-0.5964</v>
      </c>
      <c r="N1336" s="108" t="n">
        <f aca="false">IF(SQRT($B$5)*$I1336+SQRT(1-$B$5)*J1336&lt;$C$8,1,0)</f>
        <v>0</v>
      </c>
      <c r="O1336" s="108" t="n">
        <f aca="false">IF(SQRT($B$5)*$I1336+SQRT(1-$B$5)*K1336&lt;$C$9,1,0)</f>
        <v>0</v>
      </c>
      <c r="P1336" s="108" t="n">
        <f aca="false">IF(SQRT($B$5)*$I1336+SQRT(1-$B$5)*L1336&lt;$C$10,1,0)</f>
        <v>0</v>
      </c>
      <c r="Q1336" s="108" t="n">
        <f aca="false">IF(SQRT($B$5)*$I1336+SQRT(1-$B$5)*M1336&lt;$C$11,1,0)</f>
        <v>0</v>
      </c>
      <c r="R1336" s="110" t="n">
        <f aca="false">N1336*$D$8+O1336*$D$9+P1336*$D$10+Q1336*$D$11</f>
        <v>0</v>
      </c>
      <c r="S1336" s="108" t="n">
        <f aca="false">SUM(N1336:Q1336)</f>
        <v>0</v>
      </c>
    </row>
    <row r="1337" customFormat="false" ht="15" hidden="false" customHeight="false" outlineLevel="0" collapsed="false">
      <c r="H1337" s="108" t="n">
        <v>1329</v>
      </c>
      <c r="I1337" s="109" t="n">
        <v>-2.5006</v>
      </c>
      <c r="J1337" s="109" t="n">
        <v>0.4297</v>
      </c>
      <c r="K1337" s="109" t="n">
        <v>0.918</v>
      </c>
      <c r="L1337" s="109" t="n">
        <v>-1.9286</v>
      </c>
      <c r="M1337" s="109" t="n">
        <v>-1.1767</v>
      </c>
      <c r="N1337" s="108" t="n">
        <f aca="false">IF(SQRT($B$5)*$I1337+SQRT(1-$B$5)*J1337&lt;$C$8,1,0)</f>
        <v>0</v>
      </c>
      <c r="O1337" s="108" t="n">
        <f aca="false">IF(SQRT($B$5)*$I1337+SQRT(1-$B$5)*K1337&lt;$C$9,1,0)</f>
        <v>0</v>
      </c>
      <c r="P1337" s="108" t="n">
        <f aca="false">IF(SQRT($B$5)*$I1337+SQRT(1-$B$5)*L1337&lt;$C$10,1,0)</f>
        <v>1</v>
      </c>
      <c r="Q1337" s="108" t="n">
        <f aca="false">IF(SQRT($B$5)*$I1337+SQRT(1-$B$5)*M1337&lt;$C$11,1,0)</f>
        <v>1</v>
      </c>
      <c r="R1337" s="110" t="n">
        <f aca="false">N1337*$D$8+O1337*$D$9+P1337*$D$10+Q1337*$D$11</f>
        <v>31.5</v>
      </c>
      <c r="S1337" s="108" t="n">
        <f aca="false">SUM(N1337:Q1337)</f>
        <v>2</v>
      </c>
    </row>
    <row r="1338" customFormat="false" ht="15" hidden="false" customHeight="false" outlineLevel="0" collapsed="false">
      <c r="H1338" s="108" t="n">
        <v>1330</v>
      </c>
      <c r="I1338" s="109" t="n">
        <v>0.2067</v>
      </c>
      <c r="J1338" s="109" t="n">
        <v>-0.0712</v>
      </c>
      <c r="K1338" s="109" t="n">
        <v>-0.7574</v>
      </c>
      <c r="L1338" s="109" t="n">
        <v>-0.4684</v>
      </c>
      <c r="M1338" s="109" t="n">
        <v>0.5427</v>
      </c>
      <c r="N1338" s="108" t="n">
        <f aca="false">IF(SQRT($B$5)*$I1338+SQRT(1-$B$5)*J1338&lt;$C$8,1,0)</f>
        <v>0</v>
      </c>
      <c r="O1338" s="108" t="n">
        <f aca="false">IF(SQRT($B$5)*$I1338+SQRT(1-$B$5)*K1338&lt;$C$9,1,0)</f>
        <v>0</v>
      </c>
      <c r="P1338" s="108" t="n">
        <f aca="false">IF(SQRT($B$5)*$I1338+SQRT(1-$B$5)*L1338&lt;$C$10,1,0)</f>
        <v>0</v>
      </c>
      <c r="Q1338" s="108" t="n">
        <f aca="false">IF(SQRT($B$5)*$I1338+SQRT(1-$B$5)*M1338&lt;$C$11,1,0)</f>
        <v>0</v>
      </c>
      <c r="R1338" s="110" t="n">
        <f aca="false">N1338*$D$8+O1338*$D$9+P1338*$D$10+Q1338*$D$11</f>
        <v>0</v>
      </c>
      <c r="S1338" s="108" t="n">
        <f aca="false">SUM(N1338:Q1338)</f>
        <v>0</v>
      </c>
    </row>
    <row r="1339" customFormat="false" ht="15" hidden="false" customHeight="false" outlineLevel="0" collapsed="false">
      <c r="H1339" s="108" t="n">
        <v>1331</v>
      </c>
      <c r="I1339" s="109" t="n">
        <v>1.1321</v>
      </c>
      <c r="J1339" s="109" t="n">
        <v>0.7301</v>
      </c>
      <c r="K1339" s="109" t="n">
        <v>0.2504</v>
      </c>
      <c r="L1339" s="109" t="n">
        <v>-0.3493</v>
      </c>
      <c r="M1339" s="109" t="n">
        <v>0.2776</v>
      </c>
      <c r="N1339" s="108" t="n">
        <f aca="false">IF(SQRT($B$5)*$I1339+SQRT(1-$B$5)*J1339&lt;$C$8,1,0)</f>
        <v>0</v>
      </c>
      <c r="O1339" s="108" t="n">
        <f aca="false">IF(SQRT($B$5)*$I1339+SQRT(1-$B$5)*K1339&lt;$C$9,1,0)</f>
        <v>0</v>
      </c>
      <c r="P1339" s="108" t="n">
        <f aca="false">IF(SQRT($B$5)*$I1339+SQRT(1-$B$5)*L1339&lt;$C$10,1,0)</f>
        <v>0</v>
      </c>
      <c r="Q1339" s="108" t="n">
        <f aca="false">IF(SQRT($B$5)*$I1339+SQRT(1-$B$5)*M1339&lt;$C$11,1,0)</f>
        <v>0</v>
      </c>
      <c r="R1339" s="110" t="n">
        <f aca="false">N1339*$D$8+O1339*$D$9+P1339*$D$10+Q1339*$D$11</f>
        <v>0</v>
      </c>
      <c r="S1339" s="108" t="n">
        <f aca="false">SUM(N1339:Q1339)</f>
        <v>0</v>
      </c>
    </row>
    <row r="1340" customFormat="false" ht="15" hidden="false" customHeight="false" outlineLevel="0" collapsed="false">
      <c r="H1340" s="108" t="n">
        <v>1332</v>
      </c>
      <c r="I1340" s="109" t="n">
        <v>0.0491</v>
      </c>
      <c r="J1340" s="109" t="n">
        <v>-0.3632</v>
      </c>
      <c r="K1340" s="109" t="n">
        <v>0.9298</v>
      </c>
      <c r="L1340" s="109" t="n">
        <v>0.082</v>
      </c>
      <c r="M1340" s="109" t="n">
        <v>0.0685</v>
      </c>
      <c r="N1340" s="108" t="n">
        <f aca="false">IF(SQRT($B$5)*$I1340+SQRT(1-$B$5)*J1340&lt;$C$8,1,0)</f>
        <v>0</v>
      </c>
      <c r="O1340" s="108" t="n">
        <f aca="false">IF(SQRT($B$5)*$I1340+SQRT(1-$B$5)*K1340&lt;$C$9,1,0)</f>
        <v>0</v>
      </c>
      <c r="P1340" s="108" t="n">
        <f aca="false">IF(SQRT($B$5)*$I1340+SQRT(1-$B$5)*L1340&lt;$C$10,1,0)</f>
        <v>0</v>
      </c>
      <c r="Q1340" s="108" t="n">
        <f aca="false">IF(SQRT($B$5)*$I1340+SQRT(1-$B$5)*M1340&lt;$C$11,1,0)</f>
        <v>0</v>
      </c>
      <c r="R1340" s="110" t="n">
        <f aca="false">N1340*$D$8+O1340*$D$9+P1340*$D$10+Q1340*$D$11</f>
        <v>0</v>
      </c>
      <c r="S1340" s="108" t="n">
        <f aca="false">SUM(N1340:Q1340)</f>
        <v>0</v>
      </c>
    </row>
    <row r="1341" customFormat="false" ht="15" hidden="false" customHeight="false" outlineLevel="0" collapsed="false">
      <c r="H1341" s="108" t="n">
        <v>1333</v>
      </c>
      <c r="I1341" s="109" t="n">
        <v>0.6047</v>
      </c>
      <c r="J1341" s="109" t="n">
        <v>0.1908</v>
      </c>
      <c r="K1341" s="109" t="n">
        <v>0.1995</v>
      </c>
      <c r="L1341" s="109" t="n">
        <v>-0.2882</v>
      </c>
      <c r="M1341" s="109" t="n">
        <v>1.7904</v>
      </c>
      <c r="N1341" s="108" t="n">
        <f aca="false">IF(SQRT($B$5)*$I1341+SQRT(1-$B$5)*J1341&lt;$C$8,1,0)</f>
        <v>0</v>
      </c>
      <c r="O1341" s="108" t="n">
        <f aca="false">IF(SQRT($B$5)*$I1341+SQRT(1-$B$5)*K1341&lt;$C$9,1,0)</f>
        <v>0</v>
      </c>
      <c r="P1341" s="108" t="n">
        <f aca="false">IF(SQRT($B$5)*$I1341+SQRT(1-$B$5)*L1341&lt;$C$10,1,0)</f>
        <v>0</v>
      </c>
      <c r="Q1341" s="108" t="n">
        <f aca="false">IF(SQRT($B$5)*$I1341+SQRT(1-$B$5)*M1341&lt;$C$11,1,0)</f>
        <v>0</v>
      </c>
      <c r="R1341" s="110" t="n">
        <f aca="false">N1341*$D$8+O1341*$D$9+P1341*$D$10+Q1341*$D$11</f>
        <v>0</v>
      </c>
      <c r="S1341" s="108" t="n">
        <f aca="false">SUM(N1341:Q1341)</f>
        <v>0</v>
      </c>
    </row>
    <row r="1342" customFormat="false" ht="15" hidden="false" customHeight="false" outlineLevel="0" collapsed="false">
      <c r="H1342" s="108" t="n">
        <v>1334</v>
      </c>
      <c r="I1342" s="109" t="n">
        <v>-0.7739</v>
      </c>
      <c r="J1342" s="109" t="n">
        <v>-0.9616</v>
      </c>
      <c r="K1342" s="109" t="n">
        <v>-0.8611</v>
      </c>
      <c r="L1342" s="109" t="n">
        <v>1.1004</v>
      </c>
      <c r="M1342" s="109" t="n">
        <v>0.5716</v>
      </c>
      <c r="N1342" s="108" t="n">
        <f aca="false">IF(SQRT($B$5)*$I1342+SQRT(1-$B$5)*J1342&lt;$C$8,1,0)</f>
        <v>0</v>
      </c>
      <c r="O1342" s="108" t="n">
        <f aca="false">IF(SQRT($B$5)*$I1342+SQRT(1-$B$5)*K1342&lt;$C$9,1,0)</f>
        <v>0</v>
      </c>
      <c r="P1342" s="108" t="n">
        <f aca="false">IF(SQRT($B$5)*$I1342+SQRT(1-$B$5)*L1342&lt;$C$10,1,0)</f>
        <v>0</v>
      </c>
      <c r="Q1342" s="108" t="n">
        <f aca="false">IF(SQRT($B$5)*$I1342+SQRT(1-$B$5)*M1342&lt;$C$11,1,0)</f>
        <v>0</v>
      </c>
      <c r="R1342" s="110" t="n">
        <f aca="false">N1342*$D$8+O1342*$D$9+P1342*$D$10+Q1342*$D$11</f>
        <v>0</v>
      </c>
      <c r="S1342" s="108" t="n">
        <f aca="false">SUM(N1342:Q1342)</f>
        <v>0</v>
      </c>
    </row>
    <row r="1343" customFormat="false" ht="15" hidden="false" customHeight="false" outlineLevel="0" collapsed="false">
      <c r="H1343" s="108" t="n">
        <v>1335</v>
      </c>
      <c r="I1343" s="109" t="n">
        <v>-0.1013</v>
      </c>
      <c r="J1343" s="109" t="n">
        <v>1.5842</v>
      </c>
      <c r="K1343" s="109" t="n">
        <v>-0.6947</v>
      </c>
      <c r="L1343" s="109" t="n">
        <v>-0.2212</v>
      </c>
      <c r="M1343" s="109" t="n">
        <v>-0.6057</v>
      </c>
      <c r="N1343" s="108" t="n">
        <f aca="false">IF(SQRT($B$5)*$I1343+SQRT(1-$B$5)*J1343&lt;$C$8,1,0)</f>
        <v>0</v>
      </c>
      <c r="O1343" s="108" t="n">
        <f aca="false">IF(SQRT($B$5)*$I1343+SQRT(1-$B$5)*K1343&lt;$C$9,1,0)</f>
        <v>0</v>
      </c>
      <c r="P1343" s="108" t="n">
        <f aca="false">IF(SQRT($B$5)*$I1343+SQRT(1-$B$5)*L1343&lt;$C$10,1,0)</f>
        <v>0</v>
      </c>
      <c r="Q1343" s="108" t="n">
        <f aca="false">IF(SQRT($B$5)*$I1343+SQRT(1-$B$5)*M1343&lt;$C$11,1,0)</f>
        <v>0</v>
      </c>
      <c r="R1343" s="110" t="n">
        <f aca="false">N1343*$D$8+O1343*$D$9+P1343*$D$10+Q1343*$D$11</f>
        <v>0</v>
      </c>
      <c r="S1343" s="108" t="n">
        <f aca="false">SUM(N1343:Q1343)</f>
        <v>0</v>
      </c>
    </row>
    <row r="1344" customFormat="false" ht="15" hidden="false" customHeight="false" outlineLevel="0" collapsed="false">
      <c r="H1344" s="108" t="n">
        <v>1336</v>
      </c>
      <c r="I1344" s="109" t="n">
        <v>-0.4218</v>
      </c>
      <c r="J1344" s="109" t="n">
        <v>-0.3399</v>
      </c>
      <c r="K1344" s="109" t="n">
        <v>-0.424</v>
      </c>
      <c r="L1344" s="109" t="n">
        <v>2.7192</v>
      </c>
      <c r="M1344" s="109" t="n">
        <v>-0.5422</v>
      </c>
      <c r="N1344" s="108" t="n">
        <f aca="false">IF(SQRT($B$5)*$I1344+SQRT(1-$B$5)*J1344&lt;$C$8,1,0)</f>
        <v>0</v>
      </c>
      <c r="O1344" s="108" t="n">
        <f aca="false">IF(SQRT($B$5)*$I1344+SQRT(1-$B$5)*K1344&lt;$C$9,1,0)</f>
        <v>0</v>
      </c>
      <c r="P1344" s="108" t="n">
        <f aca="false">IF(SQRT($B$5)*$I1344+SQRT(1-$B$5)*L1344&lt;$C$10,1,0)</f>
        <v>0</v>
      </c>
      <c r="Q1344" s="108" t="n">
        <f aca="false">IF(SQRT($B$5)*$I1344+SQRT(1-$B$5)*M1344&lt;$C$11,1,0)</f>
        <v>0</v>
      </c>
      <c r="R1344" s="110" t="n">
        <f aca="false">N1344*$D$8+O1344*$D$9+P1344*$D$10+Q1344*$D$11</f>
        <v>0</v>
      </c>
      <c r="S1344" s="108" t="n">
        <f aca="false">SUM(N1344:Q1344)</f>
        <v>0</v>
      </c>
    </row>
    <row r="1345" customFormat="false" ht="15" hidden="false" customHeight="false" outlineLevel="0" collapsed="false">
      <c r="H1345" s="108" t="n">
        <v>1337</v>
      </c>
      <c r="I1345" s="109" t="n">
        <v>0.305</v>
      </c>
      <c r="J1345" s="109" t="n">
        <v>0.2204</v>
      </c>
      <c r="K1345" s="109" t="n">
        <v>0.4069</v>
      </c>
      <c r="L1345" s="109" t="n">
        <v>-1.0165</v>
      </c>
      <c r="M1345" s="109" t="n">
        <v>-0.4308</v>
      </c>
      <c r="N1345" s="108" t="n">
        <f aca="false">IF(SQRT($B$5)*$I1345+SQRT(1-$B$5)*J1345&lt;$C$8,1,0)</f>
        <v>0</v>
      </c>
      <c r="O1345" s="108" t="n">
        <f aca="false">IF(SQRT($B$5)*$I1345+SQRT(1-$B$5)*K1345&lt;$C$9,1,0)</f>
        <v>0</v>
      </c>
      <c r="P1345" s="108" t="n">
        <f aca="false">IF(SQRT($B$5)*$I1345+SQRT(1-$B$5)*L1345&lt;$C$10,1,0)</f>
        <v>0</v>
      </c>
      <c r="Q1345" s="108" t="n">
        <f aca="false">IF(SQRT($B$5)*$I1345+SQRT(1-$B$5)*M1345&lt;$C$11,1,0)</f>
        <v>0</v>
      </c>
      <c r="R1345" s="110" t="n">
        <f aca="false">N1345*$D$8+O1345*$D$9+P1345*$D$10+Q1345*$D$11</f>
        <v>0</v>
      </c>
      <c r="S1345" s="108" t="n">
        <f aca="false">SUM(N1345:Q1345)</f>
        <v>0</v>
      </c>
    </row>
    <row r="1346" customFormat="false" ht="15" hidden="false" customHeight="false" outlineLevel="0" collapsed="false">
      <c r="H1346" s="108" t="n">
        <v>1338</v>
      </c>
      <c r="I1346" s="109" t="n">
        <v>-0.2451</v>
      </c>
      <c r="J1346" s="109" t="n">
        <v>0.7412</v>
      </c>
      <c r="K1346" s="109" t="n">
        <v>-0.298</v>
      </c>
      <c r="L1346" s="109" t="n">
        <v>-0.9686</v>
      </c>
      <c r="M1346" s="109" t="n">
        <v>-0.3741</v>
      </c>
      <c r="N1346" s="108" t="n">
        <f aca="false">IF(SQRT($B$5)*$I1346+SQRT(1-$B$5)*J1346&lt;$C$8,1,0)</f>
        <v>0</v>
      </c>
      <c r="O1346" s="108" t="n">
        <f aca="false">IF(SQRT($B$5)*$I1346+SQRT(1-$B$5)*K1346&lt;$C$9,1,0)</f>
        <v>0</v>
      </c>
      <c r="P1346" s="108" t="n">
        <f aca="false">IF(SQRT($B$5)*$I1346+SQRT(1-$B$5)*L1346&lt;$C$10,1,0)</f>
        <v>0</v>
      </c>
      <c r="Q1346" s="108" t="n">
        <f aca="false">IF(SQRT($B$5)*$I1346+SQRT(1-$B$5)*M1346&lt;$C$11,1,0)</f>
        <v>0</v>
      </c>
      <c r="R1346" s="110" t="n">
        <f aca="false">N1346*$D$8+O1346*$D$9+P1346*$D$10+Q1346*$D$11</f>
        <v>0</v>
      </c>
      <c r="S1346" s="108" t="n">
        <f aca="false">SUM(N1346:Q1346)</f>
        <v>0</v>
      </c>
    </row>
    <row r="1347" customFormat="false" ht="15" hidden="false" customHeight="false" outlineLevel="0" collapsed="false">
      <c r="H1347" s="108" t="n">
        <v>1339</v>
      </c>
      <c r="I1347" s="109" t="n">
        <v>1.0576</v>
      </c>
      <c r="J1347" s="109" t="n">
        <v>0.3869</v>
      </c>
      <c r="K1347" s="109" t="n">
        <v>1.0334</v>
      </c>
      <c r="L1347" s="109" t="n">
        <v>0.1509</v>
      </c>
      <c r="M1347" s="109" t="n">
        <v>-1.7454</v>
      </c>
      <c r="N1347" s="108" t="n">
        <f aca="false">IF(SQRT($B$5)*$I1347+SQRT(1-$B$5)*J1347&lt;$C$8,1,0)</f>
        <v>0</v>
      </c>
      <c r="O1347" s="108" t="n">
        <f aca="false">IF(SQRT($B$5)*$I1347+SQRT(1-$B$5)*K1347&lt;$C$9,1,0)</f>
        <v>0</v>
      </c>
      <c r="P1347" s="108" t="n">
        <f aca="false">IF(SQRT($B$5)*$I1347+SQRT(1-$B$5)*L1347&lt;$C$10,1,0)</f>
        <v>0</v>
      </c>
      <c r="Q1347" s="108" t="n">
        <f aca="false">IF(SQRT($B$5)*$I1347+SQRT(1-$B$5)*M1347&lt;$C$11,1,0)</f>
        <v>0</v>
      </c>
      <c r="R1347" s="110" t="n">
        <f aca="false">N1347*$D$8+O1347*$D$9+P1347*$D$10+Q1347*$D$11</f>
        <v>0</v>
      </c>
      <c r="S1347" s="108" t="n">
        <f aca="false">SUM(N1347:Q1347)</f>
        <v>0</v>
      </c>
    </row>
    <row r="1348" customFormat="false" ht="15" hidden="false" customHeight="false" outlineLevel="0" collapsed="false">
      <c r="H1348" s="108" t="n">
        <v>1340</v>
      </c>
      <c r="I1348" s="109" t="n">
        <v>0.8818</v>
      </c>
      <c r="J1348" s="109" t="n">
        <v>0.1277</v>
      </c>
      <c r="K1348" s="109" t="n">
        <v>-0.9373</v>
      </c>
      <c r="L1348" s="109" t="n">
        <v>-0.8443</v>
      </c>
      <c r="M1348" s="109" t="n">
        <v>0.0695</v>
      </c>
      <c r="N1348" s="108" t="n">
        <f aca="false">IF(SQRT($B$5)*$I1348+SQRT(1-$B$5)*J1348&lt;$C$8,1,0)</f>
        <v>0</v>
      </c>
      <c r="O1348" s="108" t="n">
        <f aca="false">IF(SQRT($B$5)*$I1348+SQRT(1-$B$5)*K1348&lt;$C$9,1,0)</f>
        <v>0</v>
      </c>
      <c r="P1348" s="108" t="n">
        <f aca="false">IF(SQRT($B$5)*$I1348+SQRT(1-$B$5)*L1348&lt;$C$10,1,0)</f>
        <v>0</v>
      </c>
      <c r="Q1348" s="108" t="n">
        <f aca="false">IF(SQRT($B$5)*$I1348+SQRT(1-$B$5)*M1348&lt;$C$11,1,0)</f>
        <v>0</v>
      </c>
      <c r="R1348" s="110" t="n">
        <f aca="false">N1348*$D$8+O1348*$D$9+P1348*$D$10+Q1348*$D$11</f>
        <v>0</v>
      </c>
      <c r="S1348" s="108" t="n">
        <f aca="false">SUM(N1348:Q1348)</f>
        <v>0</v>
      </c>
    </row>
    <row r="1349" customFormat="false" ht="15" hidden="false" customHeight="false" outlineLevel="0" collapsed="false">
      <c r="H1349" s="108" t="n">
        <v>1341</v>
      </c>
      <c r="I1349" s="109" t="n">
        <v>-0.88</v>
      </c>
      <c r="J1349" s="109" t="n">
        <v>0.6498</v>
      </c>
      <c r="K1349" s="109" t="n">
        <v>1.0504</v>
      </c>
      <c r="L1349" s="109" t="n">
        <v>-1.5468</v>
      </c>
      <c r="M1349" s="109" t="n">
        <v>0.1629</v>
      </c>
      <c r="N1349" s="108" t="n">
        <f aca="false">IF(SQRT($B$5)*$I1349+SQRT(1-$B$5)*J1349&lt;$C$8,1,0)</f>
        <v>0</v>
      </c>
      <c r="O1349" s="108" t="n">
        <f aca="false">IF(SQRT($B$5)*$I1349+SQRT(1-$B$5)*K1349&lt;$C$9,1,0)</f>
        <v>0</v>
      </c>
      <c r="P1349" s="108" t="n">
        <f aca="false">IF(SQRT($B$5)*$I1349+SQRT(1-$B$5)*L1349&lt;$C$10,1,0)</f>
        <v>1</v>
      </c>
      <c r="Q1349" s="108" t="n">
        <f aca="false">IF(SQRT($B$5)*$I1349+SQRT(1-$B$5)*M1349&lt;$C$11,1,0)</f>
        <v>0</v>
      </c>
      <c r="R1349" s="110" t="n">
        <f aca="false">N1349*$D$8+O1349*$D$9+P1349*$D$10+Q1349*$D$11</f>
        <v>14</v>
      </c>
      <c r="S1349" s="108" t="n">
        <f aca="false">SUM(N1349:Q1349)</f>
        <v>1</v>
      </c>
    </row>
    <row r="1350" customFormat="false" ht="15" hidden="false" customHeight="false" outlineLevel="0" collapsed="false">
      <c r="H1350" s="108" t="n">
        <v>1342</v>
      </c>
      <c r="I1350" s="109" t="n">
        <v>0.6189</v>
      </c>
      <c r="J1350" s="109" t="n">
        <v>-0.2923</v>
      </c>
      <c r="K1350" s="109" t="n">
        <v>0.3844</v>
      </c>
      <c r="L1350" s="109" t="n">
        <v>-0.7271</v>
      </c>
      <c r="M1350" s="109" t="n">
        <v>0.4099</v>
      </c>
      <c r="N1350" s="108" t="n">
        <f aca="false">IF(SQRT($B$5)*$I1350+SQRT(1-$B$5)*J1350&lt;$C$8,1,0)</f>
        <v>0</v>
      </c>
      <c r="O1350" s="108" t="n">
        <f aca="false">IF(SQRT($B$5)*$I1350+SQRT(1-$B$5)*K1350&lt;$C$9,1,0)</f>
        <v>0</v>
      </c>
      <c r="P1350" s="108" t="n">
        <f aca="false">IF(SQRT($B$5)*$I1350+SQRT(1-$B$5)*L1350&lt;$C$10,1,0)</f>
        <v>0</v>
      </c>
      <c r="Q1350" s="108" t="n">
        <f aca="false">IF(SQRT($B$5)*$I1350+SQRT(1-$B$5)*M1350&lt;$C$11,1,0)</f>
        <v>0</v>
      </c>
      <c r="R1350" s="110" t="n">
        <f aca="false">N1350*$D$8+O1350*$D$9+P1350*$D$10+Q1350*$D$11</f>
        <v>0</v>
      </c>
      <c r="S1350" s="108" t="n">
        <f aca="false">SUM(N1350:Q1350)</f>
        <v>0</v>
      </c>
    </row>
    <row r="1351" customFormat="false" ht="15" hidden="false" customHeight="false" outlineLevel="0" collapsed="false">
      <c r="H1351" s="108" t="n">
        <v>1343</v>
      </c>
      <c r="I1351" s="109" t="n">
        <v>-1.5121</v>
      </c>
      <c r="J1351" s="109" t="n">
        <v>-0.5324</v>
      </c>
      <c r="K1351" s="109" t="n">
        <v>0.7007</v>
      </c>
      <c r="L1351" s="109" t="n">
        <v>2.244</v>
      </c>
      <c r="M1351" s="109" t="n">
        <v>-0.4725</v>
      </c>
      <c r="N1351" s="108" t="n">
        <f aca="false">IF(SQRT($B$5)*$I1351+SQRT(1-$B$5)*J1351&lt;$C$8,1,0)</f>
        <v>0</v>
      </c>
      <c r="O1351" s="108" t="n">
        <f aca="false">IF(SQRT($B$5)*$I1351+SQRT(1-$B$5)*K1351&lt;$C$9,1,0)</f>
        <v>0</v>
      </c>
      <c r="P1351" s="108" t="n">
        <f aca="false">IF(SQRT($B$5)*$I1351+SQRT(1-$B$5)*L1351&lt;$C$10,1,0)</f>
        <v>0</v>
      </c>
      <c r="Q1351" s="108" t="n">
        <f aca="false">IF(SQRT($B$5)*$I1351+SQRT(1-$B$5)*M1351&lt;$C$11,1,0)</f>
        <v>0</v>
      </c>
      <c r="R1351" s="110" t="n">
        <f aca="false">N1351*$D$8+O1351*$D$9+P1351*$D$10+Q1351*$D$11</f>
        <v>0</v>
      </c>
      <c r="S1351" s="108" t="n">
        <f aca="false">SUM(N1351:Q1351)</f>
        <v>0</v>
      </c>
    </row>
    <row r="1352" customFormat="false" ht="15" hidden="false" customHeight="false" outlineLevel="0" collapsed="false">
      <c r="H1352" s="108" t="n">
        <v>1344</v>
      </c>
      <c r="I1352" s="109" t="n">
        <v>0.0955</v>
      </c>
      <c r="J1352" s="109" t="n">
        <v>0.9848</v>
      </c>
      <c r="K1352" s="109" t="n">
        <v>0.0348</v>
      </c>
      <c r="L1352" s="109" t="n">
        <v>0.9415</v>
      </c>
      <c r="M1352" s="109" t="n">
        <v>0.7639</v>
      </c>
      <c r="N1352" s="108" t="n">
        <f aca="false">IF(SQRT($B$5)*$I1352+SQRT(1-$B$5)*J1352&lt;$C$8,1,0)</f>
        <v>0</v>
      </c>
      <c r="O1352" s="108" t="n">
        <f aca="false">IF(SQRT($B$5)*$I1352+SQRT(1-$B$5)*K1352&lt;$C$9,1,0)</f>
        <v>0</v>
      </c>
      <c r="P1352" s="108" t="n">
        <f aca="false">IF(SQRT($B$5)*$I1352+SQRT(1-$B$5)*L1352&lt;$C$10,1,0)</f>
        <v>0</v>
      </c>
      <c r="Q1352" s="108" t="n">
        <f aca="false">IF(SQRT($B$5)*$I1352+SQRT(1-$B$5)*M1352&lt;$C$11,1,0)</f>
        <v>0</v>
      </c>
      <c r="R1352" s="110" t="n">
        <f aca="false">N1352*$D$8+O1352*$D$9+P1352*$D$10+Q1352*$D$11</f>
        <v>0</v>
      </c>
      <c r="S1352" s="108" t="n">
        <f aca="false">SUM(N1352:Q1352)</f>
        <v>0</v>
      </c>
    </row>
    <row r="1353" customFormat="false" ht="15" hidden="false" customHeight="false" outlineLevel="0" collapsed="false">
      <c r="H1353" s="108" t="n">
        <v>1345</v>
      </c>
      <c r="I1353" s="109" t="n">
        <v>-1.3022</v>
      </c>
      <c r="J1353" s="109" t="n">
        <v>-0.0083</v>
      </c>
      <c r="K1353" s="109" t="n">
        <v>1.26</v>
      </c>
      <c r="L1353" s="109" t="n">
        <v>0.6992</v>
      </c>
      <c r="M1353" s="109" t="n">
        <v>1.7467</v>
      </c>
      <c r="N1353" s="108" t="n">
        <f aca="false">IF(SQRT($B$5)*$I1353+SQRT(1-$B$5)*J1353&lt;$C$8,1,0)</f>
        <v>0</v>
      </c>
      <c r="O1353" s="108" t="n">
        <f aca="false">IF(SQRT($B$5)*$I1353+SQRT(1-$B$5)*K1353&lt;$C$9,1,0)</f>
        <v>0</v>
      </c>
      <c r="P1353" s="108" t="n">
        <f aca="false">IF(SQRT($B$5)*$I1353+SQRT(1-$B$5)*L1353&lt;$C$10,1,0)</f>
        <v>0</v>
      </c>
      <c r="Q1353" s="108" t="n">
        <f aca="false">IF(SQRT($B$5)*$I1353+SQRT(1-$B$5)*M1353&lt;$C$11,1,0)</f>
        <v>0</v>
      </c>
      <c r="R1353" s="110" t="n">
        <f aca="false">N1353*$D$8+O1353*$D$9+P1353*$D$10+Q1353*$D$11</f>
        <v>0</v>
      </c>
      <c r="S1353" s="108" t="n">
        <f aca="false">SUM(N1353:Q1353)</f>
        <v>0</v>
      </c>
    </row>
    <row r="1354" customFormat="false" ht="15" hidden="false" customHeight="false" outlineLevel="0" collapsed="false">
      <c r="H1354" s="108" t="n">
        <v>1346</v>
      </c>
      <c r="I1354" s="109" t="n">
        <v>0.5108</v>
      </c>
      <c r="J1354" s="109" t="n">
        <v>0.5348</v>
      </c>
      <c r="K1354" s="109" t="n">
        <v>0.0565</v>
      </c>
      <c r="L1354" s="109" t="n">
        <v>-0.2665</v>
      </c>
      <c r="M1354" s="109" t="n">
        <v>-0.2065</v>
      </c>
      <c r="N1354" s="108" t="n">
        <f aca="false">IF(SQRT($B$5)*$I1354+SQRT(1-$B$5)*J1354&lt;$C$8,1,0)</f>
        <v>0</v>
      </c>
      <c r="O1354" s="108" t="n">
        <f aca="false">IF(SQRT($B$5)*$I1354+SQRT(1-$B$5)*K1354&lt;$C$9,1,0)</f>
        <v>0</v>
      </c>
      <c r="P1354" s="108" t="n">
        <f aca="false">IF(SQRT($B$5)*$I1354+SQRT(1-$B$5)*L1354&lt;$C$10,1,0)</f>
        <v>0</v>
      </c>
      <c r="Q1354" s="108" t="n">
        <f aca="false">IF(SQRT($B$5)*$I1354+SQRT(1-$B$5)*M1354&lt;$C$11,1,0)</f>
        <v>0</v>
      </c>
      <c r="R1354" s="110" t="n">
        <f aca="false">N1354*$D$8+O1354*$D$9+P1354*$D$10+Q1354*$D$11</f>
        <v>0</v>
      </c>
      <c r="S1354" s="108" t="n">
        <f aca="false">SUM(N1354:Q1354)</f>
        <v>0</v>
      </c>
    </row>
    <row r="1355" customFormat="false" ht="15" hidden="false" customHeight="false" outlineLevel="0" collapsed="false">
      <c r="H1355" s="108" t="n">
        <v>1347</v>
      </c>
      <c r="I1355" s="109" t="n">
        <v>-0.3771</v>
      </c>
      <c r="J1355" s="109" t="n">
        <v>-0.1803</v>
      </c>
      <c r="K1355" s="109" t="n">
        <v>-0.0254</v>
      </c>
      <c r="L1355" s="109" t="n">
        <v>0.1436</v>
      </c>
      <c r="M1355" s="109" t="n">
        <v>1.3497</v>
      </c>
      <c r="N1355" s="108" t="n">
        <f aca="false">IF(SQRT($B$5)*$I1355+SQRT(1-$B$5)*J1355&lt;$C$8,1,0)</f>
        <v>0</v>
      </c>
      <c r="O1355" s="108" t="n">
        <f aca="false">IF(SQRT($B$5)*$I1355+SQRT(1-$B$5)*K1355&lt;$C$9,1,0)</f>
        <v>0</v>
      </c>
      <c r="P1355" s="108" t="n">
        <f aca="false">IF(SQRT($B$5)*$I1355+SQRT(1-$B$5)*L1355&lt;$C$10,1,0)</f>
        <v>0</v>
      </c>
      <c r="Q1355" s="108" t="n">
        <f aca="false">IF(SQRT($B$5)*$I1355+SQRT(1-$B$5)*M1355&lt;$C$11,1,0)</f>
        <v>0</v>
      </c>
      <c r="R1355" s="110" t="n">
        <f aca="false">N1355*$D$8+O1355*$D$9+P1355*$D$10+Q1355*$D$11</f>
        <v>0</v>
      </c>
      <c r="S1355" s="108" t="n">
        <f aca="false">SUM(N1355:Q1355)</f>
        <v>0</v>
      </c>
    </row>
    <row r="1356" customFormat="false" ht="15" hidden="false" customHeight="false" outlineLevel="0" collapsed="false">
      <c r="H1356" s="108" t="n">
        <v>1348</v>
      </c>
      <c r="I1356" s="109" t="n">
        <v>0.7187</v>
      </c>
      <c r="J1356" s="109" t="n">
        <v>0.9778</v>
      </c>
      <c r="K1356" s="109" t="n">
        <v>-2.4342</v>
      </c>
      <c r="L1356" s="109" t="n">
        <v>-0.3547</v>
      </c>
      <c r="M1356" s="109" t="n">
        <v>-1.0659</v>
      </c>
      <c r="N1356" s="108" t="n">
        <f aca="false">IF(SQRT($B$5)*$I1356+SQRT(1-$B$5)*J1356&lt;$C$8,1,0)</f>
        <v>0</v>
      </c>
      <c r="O1356" s="108" t="n">
        <f aca="false">IF(SQRT($B$5)*$I1356+SQRT(1-$B$5)*K1356&lt;$C$9,1,0)</f>
        <v>0</v>
      </c>
      <c r="P1356" s="108" t="n">
        <f aca="false">IF(SQRT($B$5)*$I1356+SQRT(1-$B$5)*L1356&lt;$C$10,1,0)</f>
        <v>0</v>
      </c>
      <c r="Q1356" s="108" t="n">
        <f aca="false">IF(SQRT($B$5)*$I1356+SQRT(1-$B$5)*M1356&lt;$C$11,1,0)</f>
        <v>0</v>
      </c>
      <c r="R1356" s="110" t="n">
        <f aca="false">N1356*$D$8+O1356*$D$9+P1356*$D$10+Q1356*$D$11</f>
        <v>0</v>
      </c>
      <c r="S1356" s="108" t="n">
        <f aca="false">SUM(N1356:Q1356)</f>
        <v>0</v>
      </c>
    </row>
    <row r="1357" customFormat="false" ht="15" hidden="false" customHeight="false" outlineLevel="0" collapsed="false">
      <c r="H1357" s="108" t="n">
        <v>1349</v>
      </c>
      <c r="I1357" s="109" t="n">
        <v>-1.6162</v>
      </c>
      <c r="J1357" s="109" t="n">
        <v>-1.0457</v>
      </c>
      <c r="K1357" s="109" t="n">
        <v>0.2486</v>
      </c>
      <c r="L1357" s="109" t="n">
        <v>-1.7676</v>
      </c>
      <c r="M1357" s="109" t="n">
        <v>-1.6146</v>
      </c>
      <c r="N1357" s="108" t="n">
        <f aca="false">IF(SQRT($B$5)*$I1357+SQRT(1-$B$5)*J1357&lt;$C$8,1,0)</f>
        <v>0</v>
      </c>
      <c r="O1357" s="108" t="n">
        <f aca="false">IF(SQRT($B$5)*$I1357+SQRT(1-$B$5)*K1357&lt;$C$9,1,0)</f>
        <v>0</v>
      </c>
      <c r="P1357" s="108" t="n">
        <f aca="false">IF(SQRT($B$5)*$I1357+SQRT(1-$B$5)*L1357&lt;$C$10,1,0)</f>
        <v>1</v>
      </c>
      <c r="Q1357" s="108" t="n">
        <f aca="false">IF(SQRT($B$5)*$I1357+SQRT(1-$B$5)*M1357&lt;$C$11,1,0)</f>
        <v>1</v>
      </c>
      <c r="R1357" s="110" t="n">
        <f aca="false">N1357*$D$8+O1357*$D$9+P1357*$D$10+Q1357*$D$11</f>
        <v>31.5</v>
      </c>
      <c r="S1357" s="108" t="n">
        <f aca="false">SUM(N1357:Q1357)</f>
        <v>2</v>
      </c>
    </row>
    <row r="1358" customFormat="false" ht="15" hidden="false" customHeight="false" outlineLevel="0" collapsed="false">
      <c r="H1358" s="108" t="n">
        <v>1350</v>
      </c>
      <c r="I1358" s="109" t="n">
        <v>0.2397</v>
      </c>
      <c r="J1358" s="109" t="n">
        <v>0.6765</v>
      </c>
      <c r="K1358" s="109" t="n">
        <v>-0.2992</v>
      </c>
      <c r="L1358" s="109" t="n">
        <v>0.3632</v>
      </c>
      <c r="M1358" s="109" t="n">
        <v>0.3394</v>
      </c>
      <c r="N1358" s="108" t="n">
        <f aca="false">IF(SQRT($B$5)*$I1358+SQRT(1-$B$5)*J1358&lt;$C$8,1,0)</f>
        <v>0</v>
      </c>
      <c r="O1358" s="108" t="n">
        <f aca="false">IF(SQRT($B$5)*$I1358+SQRT(1-$B$5)*K1358&lt;$C$9,1,0)</f>
        <v>0</v>
      </c>
      <c r="P1358" s="108" t="n">
        <f aca="false">IF(SQRT($B$5)*$I1358+SQRT(1-$B$5)*L1358&lt;$C$10,1,0)</f>
        <v>0</v>
      </c>
      <c r="Q1358" s="108" t="n">
        <f aca="false">IF(SQRT($B$5)*$I1358+SQRT(1-$B$5)*M1358&lt;$C$11,1,0)</f>
        <v>0</v>
      </c>
      <c r="R1358" s="110" t="n">
        <f aca="false">N1358*$D$8+O1358*$D$9+P1358*$D$10+Q1358*$D$11</f>
        <v>0</v>
      </c>
      <c r="S1358" s="108" t="n">
        <f aca="false">SUM(N1358:Q1358)</f>
        <v>0</v>
      </c>
    </row>
    <row r="1359" customFormat="false" ht="15" hidden="false" customHeight="false" outlineLevel="0" collapsed="false">
      <c r="H1359" s="108" t="n">
        <v>1351</v>
      </c>
      <c r="I1359" s="109" t="n">
        <v>0.8916</v>
      </c>
      <c r="J1359" s="109" t="n">
        <v>-0.9703</v>
      </c>
      <c r="K1359" s="109" t="n">
        <v>-1.3776</v>
      </c>
      <c r="L1359" s="109" t="n">
        <v>1.8502</v>
      </c>
      <c r="M1359" s="109" t="n">
        <v>-0.2168</v>
      </c>
      <c r="N1359" s="108" t="n">
        <f aca="false">IF(SQRT($B$5)*$I1359+SQRT(1-$B$5)*J1359&lt;$C$8,1,0)</f>
        <v>0</v>
      </c>
      <c r="O1359" s="108" t="n">
        <f aca="false">IF(SQRT($B$5)*$I1359+SQRT(1-$B$5)*K1359&lt;$C$9,1,0)</f>
        <v>0</v>
      </c>
      <c r="P1359" s="108" t="n">
        <f aca="false">IF(SQRT($B$5)*$I1359+SQRT(1-$B$5)*L1359&lt;$C$10,1,0)</f>
        <v>0</v>
      </c>
      <c r="Q1359" s="108" t="n">
        <f aca="false">IF(SQRT($B$5)*$I1359+SQRT(1-$B$5)*M1359&lt;$C$11,1,0)</f>
        <v>0</v>
      </c>
      <c r="R1359" s="110" t="n">
        <f aca="false">N1359*$D$8+O1359*$D$9+P1359*$D$10+Q1359*$D$11</f>
        <v>0</v>
      </c>
      <c r="S1359" s="108" t="n">
        <f aca="false">SUM(N1359:Q1359)</f>
        <v>0</v>
      </c>
    </row>
    <row r="1360" customFormat="false" ht="15" hidden="false" customHeight="false" outlineLevel="0" collapsed="false">
      <c r="H1360" s="108" t="n">
        <v>1352</v>
      </c>
      <c r="I1360" s="109" t="n">
        <v>0.9056</v>
      </c>
      <c r="J1360" s="109" t="n">
        <v>-0.9329</v>
      </c>
      <c r="K1360" s="109" t="n">
        <v>-0.6416</v>
      </c>
      <c r="L1360" s="109" t="n">
        <v>-1.0693</v>
      </c>
      <c r="M1360" s="109" t="n">
        <v>1.161</v>
      </c>
      <c r="N1360" s="108" t="n">
        <f aca="false">IF(SQRT($B$5)*$I1360+SQRT(1-$B$5)*J1360&lt;$C$8,1,0)</f>
        <v>0</v>
      </c>
      <c r="O1360" s="108" t="n">
        <f aca="false">IF(SQRT($B$5)*$I1360+SQRT(1-$B$5)*K1360&lt;$C$9,1,0)</f>
        <v>0</v>
      </c>
      <c r="P1360" s="108" t="n">
        <f aca="false">IF(SQRT($B$5)*$I1360+SQRT(1-$B$5)*L1360&lt;$C$10,1,0)</f>
        <v>0</v>
      </c>
      <c r="Q1360" s="108" t="n">
        <f aca="false">IF(SQRT($B$5)*$I1360+SQRT(1-$B$5)*M1360&lt;$C$11,1,0)</f>
        <v>0</v>
      </c>
      <c r="R1360" s="110" t="n">
        <f aca="false">N1360*$D$8+O1360*$D$9+P1360*$D$10+Q1360*$D$11</f>
        <v>0</v>
      </c>
      <c r="S1360" s="108" t="n">
        <f aca="false">SUM(N1360:Q1360)</f>
        <v>0</v>
      </c>
    </row>
    <row r="1361" customFormat="false" ht="15" hidden="false" customHeight="false" outlineLevel="0" collapsed="false">
      <c r="H1361" s="108" t="n">
        <v>1353</v>
      </c>
      <c r="I1361" s="109" t="n">
        <v>-2.1318</v>
      </c>
      <c r="J1361" s="109" t="n">
        <v>-1.5081</v>
      </c>
      <c r="K1361" s="109" t="n">
        <v>-1.0382</v>
      </c>
      <c r="L1361" s="109" t="n">
        <v>0.7739</v>
      </c>
      <c r="M1361" s="109" t="n">
        <v>-1.4343</v>
      </c>
      <c r="N1361" s="108" t="n">
        <f aca="false">IF(SQRT($B$5)*$I1361+SQRT(1-$B$5)*J1361&lt;$C$8,1,0)</f>
        <v>1</v>
      </c>
      <c r="O1361" s="108" t="n">
        <f aca="false">IF(SQRT($B$5)*$I1361+SQRT(1-$B$5)*K1361&lt;$C$9,1,0)</f>
        <v>0</v>
      </c>
      <c r="P1361" s="108" t="n">
        <f aca="false">IF(SQRT($B$5)*$I1361+SQRT(1-$B$5)*L1361&lt;$C$10,1,0)</f>
        <v>0</v>
      </c>
      <c r="Q1361" s="108" t="n">
        <f aca="false">IF(SQRT($B$5)*$I1361+SQRT(1-$B$5)*M1361&lt;$C$11,1,0)</f>
        <v>1</v>
      </c>
      <c r="R1361" s="110" t="n">
        <f aca="false">N1361*$D$8+O1361*$D$9+P1361*$D$10+Q1361*$D$11</f>
        <v>37.5</v>
      </c>
      <c r="S1361" s="108" t="n">
        <f aca="false">SUM(N1361:Q1361)</f>
        <v>2</v>
      </c>
    </row>
    <row r="1362" customFormat="false" ht="15" hidden="false" customHeight="false" outlineLevel="0" collapsed="false">
      <c r="H1362" s="108" t="n">
        <v>1354</v>
      </c>
      <c r="I1362" s="109" t="n">
        <v>-1.2494</v>
      </c>
      <c r="J1362" s="109" t="n">
        <v>-0.9445</v>
      </c>
      <c r="K1362" s="109" t="n">
        <v>0.0181</v>
      </c>
      <c r="L1362" s="109" t="n">
        <v>-1.4634</v>
      </c>
      <c r="M1362" s="109" t="n">
        <v>-1.1559</v>
      </c>
      <c r="N1362" s="108" t="n">
        <f aca="false">IF(SQRT($B$5)*$I1362+SQRT(1-$B$5)*J1362&lt;$C$8,1,0)</f>
        <v>0</v>
      </c>
      <c r="O1362" s="108" t="n">
        <f aca="false">IF(SQRT($B$5)*$I1362+SQRT(1-$B$5)*K1362&lt;$C$9,1,0)</f>
        <v>0</v>
      </c>
      <c r="P1362" s="108" t="n">
        <f aca="false">IF(SQRT($B$5)*$I1362+SQRT(1-$B$5)*L1362&lt;$C$10,1,0)</f>
        <v>1</v>
      </c>
      <c r="Q1362" s="108" t="n">
        <f aca="false">IF(SQRT($B$5)*$I1362+SQRT(1-$B$5)*M1362&lt;$C$11,1,0)</f>
        <v>0</v>
      </c>
      <c r="R1362" s="110" t="n">
        <f aca="false">N1362*$D$8+O1362*$D$9+P1362*$D$10+Q1362*$D$11</f>
        <v>14</v>
      </c>
      <c r="S1362" s="108" t="n">
        <f aca="false">SUM(N1362:Q1362)</f>
        <v>1</v>
      </c>
    </row>
    <row r="1363" customFormat="false" ht="15" hidden="false" customHeight="false" outlineLevel="0" collapsed="false">
      <c r="H1363" s="108" t="n">
        <v>1355</v>
      </c>
      <c r="I1363" s="109" t="n">
        <v>-1.4699</v>
      </c>
      <c r="J1363" s="109" t="n">
        <v>-1.1381</v>
      </c>
      <c r="K1363" s="109" t="n">
        <v>1.2495</v>
      </c>
      <c r="L1363" s="109" t="n">
        <v>-0.0924</v>
      </c>
      <c r="M1363" s="109" t="n">
        <v>-0.6296</v>
      </c>
      <c r="N1363" s="108" t="n">
        <f aca="false">IF(SQRT($B$5)*$I1363+SQRT(1-$B$5)*J1363&lt;$C$8,1,0)</f>
        <v>0</v>
      </c>
      <c r="O1363" s="108" t="n">
        <f aca="false">IF(SQRT($B$5)*$I1363+SQRT(1-$B$5)*K1363&lt;$C$9,1,0)</f>
        <v>0</v>
      </c>
      <c r="P1363" s="108" t="n">
        <f aca="false">IF(SQRT($B$5)*$I1363+SQRT(1-$B$5)*L1363&lt;$C$10,1,0)</f>
        <v>0</v>
      </c>
      <c r="Q1363" s="108" t="n">
        <f aca="false">IF(SQRT($B$5)*$I1363+SQRT(1-$B$5)*M1363&lt;$C$11,1,0)</f>
        <v>0</v>
      </c>
      <c r="R1363" s="110" t="n">
        <f aca="false">N1363*$D$8+O1363*$D$9+P1363*$D$10+Q1363*$D$11</f>
        <v>0</v>
      </c>
      <c r="S1363" s="108" t="n">
        <f aca="false">SUM(N1363:Q1363)</f>
        <v>0</v>
      </c>
    </row>
    <row r="1364" customFormat="false" ht="15" hidden="false" customHeight="false" outlineLevel="0" collapsed="false">
      <c r="H1364" s="108" t="n">
        <v>1356</v>
      </c>
      <c r="I1364" s="109" t="n">
        <v>-0.0995</v>
      </c>
      <c r="J1364" s="109" t="n">
        <v>-1.8129</v>
      </c>
      <c r="K1364" s="109" t="n">
        <v>-2.1761</v>
      </c>
      <c r="L1364" s="109" t="n">
        <v>-0.2373</v>
      </c>
      <c r="M1364" s="109" t="n">
        <v>-0.61</v>
      </c>
      <c r="N1364" s="108" t="n">
        <f aca="false">IF(SQRT($B$5)*$I1364+SQRT(1-$B$5)*J1364&lt;$C$8,1,0)</f>
        <v>0</v>
      </c>
      <c r="O1364" s="108" t="n">
        <f aca="false">IF(SQRT($B$5)*$I1364+SQRT(1-$B$5)*K1364&lt;$C$9,1,0)</f>
        <v>0</v>
      </c>
      <c r="P1364" s="108" t="n">
        <f aca="false">IF(SQRT($B$5)*$I1364+SQRT(1-$B$5)*L1364&lt;$C$10,1,0)</f>
        <v>0</v>
      </c>
      <c r="Q1364" s="108" t="n">
        <f aca="false">IF(SQRT($B$5)*$I1364+SQRT(1-$B$5)*M1364&lt;$C$11,1,0)</f>
        <v>0</v>
      </c>
      <c r="R1364" s="110" t="n">
        <f aca="false">N1364*$D$8+O1364*$D$9+P1364*$D$10+Q1364*$D$11</f>
        <v>0</v>
      </c>
      <c r="S1364" s="108" t="n">
        <f aca="false">SUM(N1364:Q1364)</f>
        <v>0</v>
      </c>
    </row>
    <row r="1365" customFormat="false" ht="15" hidden="false" customHeight="false" outlineLevel="0" collapsed="false">
      <c r="H1365" s="108" t="n">
        <v>1357</v>
      </c>
      <c r="I1365" s="109" t="n">
        <v>-1.0879</v>
      </c>
      <c r="J1365" s="109" t="n">
        <v>-2.2139</v>
      </c>
      <c r="K1365" s="109" t="n">
        <v>-0.6194</v>
      </c>
      <c r="L1365" s="109" t="n">
        <v>0.4624</v>
      </c>
      <c r="M1365" s="109" t="n">
        <v>-1.1607</v>
      </c>
      <c r="N1365" s="108" t="n">
        <f aca="false">IF(SQRT($B$5)*$I1365+SQRT(1-$B$5)*J1365&lt;$C$8,1,0)</f>
        <v>1</v>
      </c>
      <c r="O1365" s="108" t="n">
        <f aca="false">IF(SQRT($B$5)*$I1365+SQRT(1-$B$5)*K1365&lt;$C$9,1,0)</f>
        <v>0</v>
      </c>
      <c r="P1365" s="108" t="n">
        <f aca="false">IF(SQRT($B$5)*$I1365+SQRT(1-$B$5)*L1365&lt;$C$10,1,0)</f>
        <v>0</v>
      </c>
      <c r="Q1365" s="108" t="n">
        <f aca="false">IF(SQRT($B$5)*$I1365+SQRT(1-$B$5)*M1365&lt;$C$11,1,0)</f>
        <v>0</v>
      </c>
      <c r="R1365" s="110" t="n">
        <f aca="false">N1365*$D$8+O1365*$D$9+P1365*$D$10+Q1365*$D$11</f>
        <v>20</v>
      </c>
      <c r="S1365" s="108" t="n">
        <f aca="false">SUM(N1365:Q1365)</f>
        <v>1</v>
      </c>
    </row>
    <row r="1366" customFormat="false" ht="15" hidden="false" customHeight="false" outlineLevel="0" collapsed="false">
      <c r="H1366" s="108" t="n">
        <v>1358</v>
      </c>
      <c r="I1366" s="109" t="n">
        <v>0.9433</v>
      </c>
      <c r="J1366" s="109" t="n">
        <v>0.3049</v>
      </c>
      <c r="K1366" s="109" t="n">
        <v>-1.1583</v>
      </c>
      <c r="L1366" s="109" t="n">
        <v>0.5367</v>
      </c>
      <c r="M1366" s="109" t="n">
        <v>0.3969</v>
      </c>
      <c r="N1366" s="108" t="n">
        <f aca="false">IF(SQRT($B$5)*$I1366+SQRT(1-$B$5)*J1366&lt;$C$8,1,0)</f>
        <v>0</v>
      </c>
      <c r="O1366" s="108" t="n">
        <f aca="false">IF(SQRT($B$5)*$I1366+SQRT(1-$B$5)*K1366&lt;$C$9,1,0)</f>
        <v>0</v>
      </c>
      <c r="P1366" s="108" t="n">
        <f aca="false">IF(SQRT($B$5)*$I1366+SQRT(1-$B$5)*L1366&lt;$C$10,1,0)</f>
        <v>0</v>
      </c>
      <c r="Q1366" s="108" t="n">
        <f aca="false">IF(SQRT($B$5)*$I1366+SQRT(1-$B$5)*M1366&lt;$C$11,1,0)</f>
        <v>0</v>
      </c>
      <c r="R1366" s="110" t="n">
        <f aca="false">N1366*$D$8+O1366*$D$9+P1366*$D$10+Q1366*$D$11</f>
        <v>0</v>
      </c>
      <c r="S1366" s="108" t="n">
        <f aca="false">SUM(N1366:Q1366)</f>
        <v>0</v>
      </c>
    </row>
    <row r="1367" customFormat="false" ht="15" hidden="false" customHeight="false" outlineLevel="0" collapsed="false">
      <c r="H1367" s="108" t="n">
        <v>1359</v>
      </c>
      <c r="I1367" s="109" t="n">
        <v>-0.3145</v>
      </c>
      <c r="J1367" s="109" t="n">
        <v>0.0399</v>
      </c>
      <c r="K1367" s="109" t="n">
        <v>-1.2498</v>
      </c>
      <c r="L1367" s="109" t="n">
        <v>0.2809</v>
      </c>
      <c r="M1367" s="109" t="n">
        <v>1.9051</v>
      </c>
      <c r="N1367" s="108" t="n">
        <f aca="false">IF(SQRT($B$5)*$I1367+SQRT(1-$B$5)*J1367&lt;$C$8,1,0)</f>
        <v>0</v>
      </c>
      <c r="O1367" s="108" t="n">
        <f aca="false">IF(SQRT($B$5)*$I1367+SQRT(1-$B$5)*K1367&lt;$C$9,1,0)</f>
        <v>0</v>
      </c>
      <c r="P1367" s="108" t="n">
        <f aca="false">IF(SQRT($B$5)*$I1367+SQRT(1-$B$5)*L1367&lt;$C$10,1,0)</f>
        <v>0</v>
      </c>
      <c r="Q1367" s="108" t="n">
        <f aca="false">IF(SQRT($B$5)*$I1367+SQRT(1-$B$5)*M1367&lt;$C$11,1,0)</f>
        <v>0</v>
      </c>
      <c r="R1367" s="110" t="n">
        <f aca="false">N1367*$D$8+O1367*$D$9+P1367*$D$10+Q1367*$D$11</f>
        <v>0</v>
      </c>
      <c r="S1367" s="108" t="n">
        <f aca="false">SUM(N1367:Q1367)</f>
        <v>0</v>
      </c>
    </row>
    <row r="1368" customFormat="false" ht="15" hidden="false" customHeight="false" outlineLevel="0" collapsed="false">
      <c r="H1368" s="108" t="n">
        <v>1360</v>
      </c>
      <c r="I1368" s="109" t="n">
        <v>-0.4573</v>
      </c>
      <c r="J1368" s="109" t="n">
        <v>-0.9962</v>
      </c>
      <c r="K1368" s="109" t="n">
        <v>-1.4249</v>
      </c>
      <c r="L1368" s="109" t="n">
        <v>1.1128</v>
      </c>
      <c r="M1368" s="109" t="n">
        <v>0.3669</v>
      </c>
      <c r="N1368" s="108" t="n">
        <f aca="false">IF(SQRT($B$5)*$I1368+SQRT(1-$B$5)*J1368&lt;$C$8,1,0)</f>
        <v>0</v>
      </c>
      <c r="O1368" s="108" t="n">
        <f aca="false">IF(SQRT($B$5)*$I1368+SQRT(1-$B$5)*K1368&lt;$C$9,1,0)</f>
        <v>0</v>
      </c>
      <c r="P1368" s="108" t="n">
        <f aca="false">IF(SQRT($B$5)*$I1368+SQRT(1-$B$5)*L1368&lt;$C$10,1,0)</f>
        <v>0</v>
      </c>
      <c r="Q1368" s="108" t="n">
        <f aca="false">IF(SQRT($B$5)*$I1368+SQRT(1-$B$5)*M1368&lt;$C$11,1,0)</f>
        <v>0</v>
      </c>
      <c r="R1368" s="110" t="n">
        <f aca="false">N1368*$D$8+O1368*$D$9+P1368*$D$10+Q1368*$D$11</f>
        <v>0</v>
      </c>
      <c r="S1368" s="108" t="n">
        <f aca="false">SUM(N1368:Q1368)</f>
        <v>0</v>
      </c>
    </row>
    <row r="1369" customFormat="false" ht="15" hidden="false" customHeight="false" outlineLevel="0" collapsed="false">
      <c r="H1369" s="108" t="n">
        <v>1361</v>
      </c>
      <c r="I1369" s="109" t="n">
        <v>-0.2757</v>
      </c>
      <c r="J1369" s="109" t="n">
        <v>0.0785</v>
      </c>
      <c r="K1369" s="109" t="n">
        <v>-1.2331</v>
      </c>
      <c r="L1369" s="109" t="n">
        <v>-0.8013</v>
      </c>
      <c r="M1369" s="109" t="n">
        <v>-0.4271</v>
      </c>
      <c r="N1369" s="108" t="n">
        <f aca="false">IF(SQRT($B$5)*$I1369+SQRT(1-$B$5)*J1369&lt;$C$8,1,0)</f>
        <v>0</v>
      </c>
      <c r="O1369" s="108" t="n">
        <f aca="false">IF(SQRT($B$5)*$I1369+SQRT(1-$B$5)*K1369&lt;$C$9,1,0)</f>
        <v>0</v>
      </c>
      <c r="P1369" s="108" t="n">
        <f aca="false">IF(SQRT($B$5)*$I1369+SQRT(1-$B$5)*L1369&lt;$C$10,1,0)</f>
        <v>0</v>
      </c>
      <c r="Q1369" s="108" t="n">
        <f aca="false">IF(SQRT($B$5)*$I1369+SQRT(1-$B$5)*M1369&lt;$C$11,1,0)</f>
        <v>0</v>
      </c>
      <c r="R1369" s="110" t="n">
        <f aca="false">N1369*$D$8+O1369*$D$9+P1369*$D$10+Q1369*$D$11</f>
        <v>0</v>
      </c>
      <c r="S1369" s="108" t="n">
        <f aca="false">SUM(N1369:Q1369)</f>
        <v>0</v>
      </c>
    </row>
    <row r="1370" customFormat="false" ht="15" hidden="false" customHeight="false" outlineLevel="0" collapsed="false">
      <c r="H1370" s="108" t="n">
        <v>1362</v>
      </c>
      <c r="I1370" s="109" t="n">
        <v>0.0317</v>
      </c>
      <c r="J1370" s="109" t="n">
        <v>0.62</v>
      </c>
      <c r="K1370" s="109" t="n">
        <v>0.4384</v>
      </c>
      <c r="L1370" s="109" t="n">
        <v>-1.7896</v>
      </c>
      <c r="M1370" s="109" t="n">
        <v>0.7769</v>
      </c>
      <c r="N1370" s="108" t="n">
        <f aca="false">IF(SQRT($B$5)*$I1370+SQRT(1-$B$5)*J1370&lt;$C$8,1,0)</f>
        <v>0</v>
      </c>
      <c r="O1370" s="108" t="n">
        <f aca="false">IF(SQRT($B$5)*$I1370+SQRT(1-$B$5)*K1370&lt;$C$9,1,0)</f>
        <v>0</v>
      </c>
      <c r="P1370" s="108" t="n">
        <f aca="false">IF(SQRT($B$5)*$I1370+SQRT(1-$B$5)*L1370&lt;$C$10,1,0)</f>
        <v>0</v>
      </c>
      <c r="Q1370" s="108" t="n">
        <f aca="false">IF(SQRT($B$5)*$I1370+SQRT(1-$B$5)*M1370&lt;$C$11,1,0)</f>
        <v>0</v>
      </c>
      <c r="R1370" s="110" t="n">
        <f aca="false">N1370*$D$8+O1370*$D$9+P1370*$D$10+Q1370*$D$11</f>
        <v>0</v>
      </c>
      <c r="S1370" s="108" t="n">
        <f aca="false">SUM(N1370:Q1370)</f>
        <v>0</v>
      </c>
    </row>
    <row r="1371" customFormat="false" ht="15" hidden="false" customHeight="false" outlineLevel="0" collapsed="false">
      <c r="H1371" s="108" t="n">
        <v>1363</v>
      </c>
      <c r="I1371" s="109" t="n">
        <v>0.4676</v>
      </c>
      <c r="J1371" s="109" t="n">
        <v>-0.5896</v>
      </c>
      <c r="K1371" s="109" t="n">
        <v>-0.1417</v>
      </c>
      <c r="L1371" s="109" t="n">
        <v>0.4021</v>
      </c>
      <c r="M1371" s="109" t="n">
        <v>1.4417</v>
      </c>
      <c r="N1371" s="108" t="n">
        <f aca="false">IF(SQRT($B$5)*$I1371+SQRT(1-$B$5)*J1371&lt;$C$8,1,0)</f>
        <v>0</v>
      </c>
      <c r="O1371" s="108" t="n">
        <f aca="false">IF(SQRT($B$5)*$I1371+SQRT(1-$B$5)*K1371&lt;$C$9,1,0)</f>
        <v>0</v>
      </c>
      <c r="P1371" s="108" t="n">
        <f aca="false">IF(SQRT($B$5)*$I1371+SQRT(1-$B$5)*L1371&lt;$C$10,1,0)</f>
        <v>0</v>
      </c>
      <c r="Q1371" s="108" t="n">
        <f aca="false">IF(SQRT($B$5)*$I1371+SQRT(1-$B$5)*M1371&lt;$C$11,1,0)</f>
        <v>0</v>
      </c>
      <c r="R1371" s="110" t="n">
        <f aca="false">N1371*$D$8+O1371*$D$9+P1371*$D$10+Q1371*$D$11</f>
        <v>0</v>
      </c>
      <c r="S1371" s="108" t="n">
        <f aca="false">SUM(N1371:Q1371)</f>
        <v>0</v>
      </c>
    </row>
    <row r="1372" customFormat="false" ht="15" hidden="false" customHeight="false" outlineLevel="0" collapsed="false">
      <c r="H1372" s="108" t="n">
        <v>1364</v>
      </c>
      <c r="I1372" s="109" t="n">
        <v>0.559</v>
      </c>
      <c r="J1372" s="109" t="n">
        <v>0.7962</v>
      </c>
      <c r="K1372" s="109" t="n">
        <v>0.6661</v>
      </c>
      <c r="L1372" s="109" t="n">
        <v>0.3946</v>
      </c>
      <c r="M1372" s="109" t="n">
        <v>-0.6848</v>
      </c>
      <c r="N1372" s="108" t="n">
        <f aca="false">IF(SQRT($B$5)*$I1372+SQRT(1-$B$5)*J1372&lt;$C$8,1,0)</f>
        <v>0</v>
      </c>
      <c r="O1372" s="108" t="n">
        <f aca="false">IF(SQRT($B$5)*$I1372+SQRT(1-$B$5)*K1372&lt;$C$9,1,0)</f>
        <v>0</v>
      </c>
      <c r="P1372" s="108" t="n">
        <f aca="false">IF(SQRT($B$5)*$I1372+SQRT(1-$B$5)*L1372&lt;$C$10,1,0)</f>
        <v>0</v>
      </c>
      <c r="Q1372" s="108" t="n">
        <f aca="false">IF(SQRT($B$5)*$I1372+SQRT(1-$B$5)*M1372&lt;$C$11,1,0)</f>
        <v>0</v>
      </c>
      <c r="R1372" s="110" t="n">
        <f aca="false">N1372*$D$8+O1372*$D$9+P1372*$D$10+Q1372*$D$11</f>
        <v>0</v>
      </c>
      <c r="S1372" s="108" t="n">
        <f aca="false">SUM(N1372:Q1372)</f>
        <v>0</v>
      </c>
    </row>
    <row r="1373" customFormat="false" ht="15" hidden="false" customHeight="false" outlineLevel="0" collapsed="false">
      <c r="H1373" s="108" t="n">
        <v>1365</v>
      </c>
      <c r="I1373" s="109" t="n">
        <v>0.5423</v>
      </c>
      <c r="J1373" s="109" t="n">
        <v>-0.7734</v>
      </c>
      <c r="K1373" s="109" t="n">
        <v>0.4525</v>
      </c>
      <c r="L1373" s="109" t="n">
        <v>0.9305</v>
      </c>
      <c r="M1373" s="109" t="n">
        <v>1.676</v>
      </c>
      <c r="N1373" s="108" t="n">
        <f aca="false">IF(SQRT($B$5)*$I1373+SQRT(1-$B$5)*J1373&lt;$C$8,1,0)</f>
        <v>0</v>
      </c>
      <c r="O1373" s="108" t="n">
        <f aca="false">IF(SQRT($B$5)*$I1373+SQRT(1-$B$5)*K1373&lt;$C$9,1,0)</f>
        <v>0</v>
      </c>
      <c r="P1373" s="108" t="n">
        <f aca="false">IF(SQRT($B$5)*$I1373+SQRT(1-$B$5)*L1373&lt;$C$10,1,0)</f>
        <v>0</v>
      </c>
      <c r="Q1373" s="108" t="n">
        <f aca="false">IF(SQRT($B$5)*$I1373+SQRT(1-$B$5)*M1373&lt;$C$11,1,0)</f>
        <v>0</v>
      </c>
      <c r="R1373" s="110" t="n">
        <f aca="false">N1373*$D$8+O1373*$D$9+P1373*$D$10+Q1373*$D$11</f>
        <v>0</v>
      </c>
      <c r="S1373" s="108" t="n">
        <f aca="false">SUM(N1373:Q1373)</f>
        <v>0</v>
      </c>
    </row>
    <row r="1374" customFormat="false" ht="15" hidden="false" customHeight="false" outlineLevel="0" collapsed="false">
      <c r="H1374" s="108" t="n">
        <v>1366</v>
      </c>
      <c r="I1374" s="109" t="n">
        <v>0.3662</v>
      </c>
      <c r="J1374" s="109" t="n">
        <v>-0.4485</v>
      </c>
      <c r="K1374" s="109" t="n">
        <v>0.3522</v>
      </c>
      <c r="L1374" s="109" t="n">
        <v>0.641</v>
      </c>
      <c r="M1374" s="109" t="n">
        <v>0.9029</v>
      </c>
      <c r="N1374" s="108" t="n">
        <f aca="false">IF(SQRT($B$5)*$I1374+SQRT(1-$B$5)*J1374&lt;$C$8,1,0)</f>
        <v>0</v>
      </c>
      <c r="O1374" s="108" t="n">
        <f aca="false">IF(SQRT($B$5)*$I1374+SQRT(1-$B$5)*K1374&lt;$C$9,1,0)</f>
        <v>0</v>
      </c>
      <c r="P1374" s="108" t="n">
        <f aca="false">IF(SQRT($B$5)*$I1374+SQRT(1-$B$5)*L1374&lt;$C$10,1,0)</f>
        <v>0</v>
      </c>
      <c r="Q1374" s="108" t="n">
        <f aca="false">IF(SQRT($B$5)*$I1374+SQRT(1-$B$5)*M1374&lt;$C$11,1,0)</f>
        <v>0</v>
      </c>
      <c r="R1374" s="110" t="n">
        <f aca="false">N1374*$D$8+O1374*$D$9+P1374*$D$10+Q1374*$D$11</f>
        <v>0</v>
      </c>
      <c r="S1374" s="108" t="n">
        <f aca="false">SUM(N1374:Q1374)</f>
        <v>0</v>
      </c>
    </row>
    <row r="1375" customFormat="false" ht="15" hidden="false" customHeight="false" outlineLevel="0" collapsed="false">
      <c r="H1375" s="108" t="n">
        <v>1367</v>
      </c>
      <c r="I1375" s="109" t="n">
        <v>0.1538</v>
      </c>
      <c r="J1375" s="109" t="n">
        <v>0.0929</v>
      </c>
      <c r="K1375" s="109" t="n">
        <v>-0.0961</v>
      </c>
      <c r="L1375" s="109" t="n">
        <v>-0.2562</v>
      </c>
      <c r="M1375" s="109" t="n">
        <v>-1.2906</v>
      </c>
      <c r="N1375" s="108" t="n">
        <f aca="false">IF(SQRT($B$5)*$I1375+SQRT(1-$B$5)*J1375&lt;$C$8,1,0)</f>
        <v>0</v>
      </c>
      <c r="O1375" s="108" t="n">
        <f aca="false">IF(SQRT($B$5)*$I1375+SQRT(1-$B$5)*K1375&lt;$C$9,1,0)</f>
        <v>0</v>
      </c>
      <c r="P1375" s="108" t="n">
        <f aca="false">IF(SQRT($B$5)*$I1375+SQRT(1-$B$5)*L1375&lt;$C$10,1,0)</f>
        <v>0</v>
      </c>
      <c r="Q1375" s="108" t="n">
        <f aca="false">IF(SQRT($B$5)*$I1375+SQRT(1-$B$5)*M1375&lt;$C$11,1,0)</f>
        <v>0</v>
      </c>
      <c r="R1375" s="110" t="n">
        <f aca="false">N1375*$D$8+O1375*$D$9+P1375*$D$10+Q1375*$D$11</f>
        <v>0</v>
      </c>
      <c r="S1375" s="108" t="n">
        <f aca="false">SUM(N1375:Q1375)</f>
        <v>0</v>
      </c>
    </row>
    <row r="1376" customFormat="false" ht="15" hidden="false" customHeight="false" outlineLevel="0" collapsed="false">
      <c r="H1376" s="108" t="n">
        <v>1368</v>
      </c>
      <c r="I1376" s="109" t="n">
        <v>1.3885</v>
      </c>
      <c r="J1376" s="109" t="n">
        <v>0.9596</v>
      </c>
      <c r="K1376" s="109" t="n">
        <v>-1.2817</v>
      </c>
      <c r="L1376" s="109" t="n">
        <v>-0.0533</v>
      </c>
      <c r="M1376" s="109" t="n">
        <v>-0.8989</v>
      </c>
      <c r="N1376" s="108" t="n">
        <f aca="false">IF(SQRT($B$5)*$I1376+SQRT(1-$B$5)*J1376&lt;$C$8,1,0)</f>
        <v>0</v>
      </c>
      <c r="O1376" s="108" t="n">
        <f aca="false">IF(SQRT($B$5)*$I1376+SQRT(1-$B$5)*K1376&lt;$C$9,1,0)</f>
        <v>0</v>
      </c>
      <c r="P1376" s="108" t="n">
        <f aca="false">IF(SQRT($B$5)*$I1376+SQRT(1-$B$5)*L1376&lt;$C$10,1,0)</f>
        <v>0</v>
      </c>
      <c r="Q1376" s="108" t="n">
        <f aca="false">IF(SQRT($B$5)*$I1376+SQRT(1-$B$5)*M1376&lt;$C$11,1,0)</f>
        <v>0</v>
      </c>
      <c r="R1376" s="110" t="n">
        <f aca="false">N1376*$D$8+O1376*$D$9+P1376*$D$10+Q1376*$D$11</f>
        <v>0</v>
      </c>
      <c r="S1376" s="108" t="n">
        <f aca="false">SUM(N1376:Q1376)</f>
        <v>0</v>
      </c>
    </row>
    <row r="1377" customFormat="false" ht="15" hidden="false" customHeight="false" outlineLevel="0" collapsed="false">
      <c r="H1377" s="108" t="n">
        <v>1369</v>
      </c>
      <c r="I1377" s="109" t="n">
        <v>0.6566</v>
      </c>
      <c r="J1377" s="109" t="n">
        <v>-0.8179</v>
      </c>
      <c r="K1377" s="109" t="n">
        <v>-0.5794</v>
      </c>
      <c r="L1377" s="109" t="n">
        <v>-0.4442</v>
      </c>
      <c r="M1377" s="109" t="n">
        <v>0.1913</v>
      </c>
      <c r="N1377" s="108" t="n">
        <f aca="false">IF(SQRT($B$5)*$I1377+SQRT(1-$B$5)*J1377&lt;$C$8,1,0)</f>
        <v>0</v>
      </c>
      <c r="O1377" s="108" t="n">
        <f aca="false">IF(SQRT($B$5)*$I1377+SQRT(1-$B$5)*K1377&lt;$C$9,1,0)</f>
        <v>0</v>
      </c>
      <c r="P1377" s="108" t="n">
        <f aca="false">IF(SQRT($B$5)*$I1377+SQRT(1-$B$5)*L1377&lt;$C$10,1,0)</f>
        <v>0</v>
      </c>
      <c r="Q1377" s="108" t="n">
        <f aca="false">IF(SQRT($B$5)*$I1377+SQRT(1-$B$5)*M1377&lt;$C$11,1,0)</f>
        <v>0</v>
      </c>
      <c r="R1377" s="110" t="n">
        <f aca="false">N1377*$D$8+O1377*$D$9+P1377*$D$10+Q1377*$D$11</f>
        <v>0</v>
      </c>
      <c r="S1377" s="108" t="n">
        <f aca="false">SUM(N1377:Q1377)</f>
        <v>0</v>
      </c>
    </row>
    <row r="1378" customFormat="false" ht="15" hidden="false" customHeight="false" outlineLevel="0" collapsed="false">
      <c r="H1378" s="108" t="n">
        <v>1370</v>
      </c>
      <c r="I1378" s="109" t="n">
        <v>-0.9526</v>
      </c>
      <c r="J1378" s="109" t="n">
        <v>0.195</v>
      </c>
      <c r="K1378" s="109" t="n">
        <v>0.2959</v>
      </c>
      <c r="L1378" s="109" t="n">
        <v>1.9913</v>
      </c>
      <c r="M1378" s="109" t="n">
        <v>-0.4719</v>
      </c>
      <c r="N1378" s="108" t="n">
        <f aca="false">IF(SQRT($B$5)*$I1378+SQRT(1-$B$5)*J1378&lt;$C$8,1,0)</f>
        <v>0</v>
      </c>
      <c r="O1378" s="108" t="n">
        <f aca="false">IF(SQRT($B$5)*$I1378+SQRT(1-$B$5)*K1378&lt;$C$9,1,0)</f>
        <v>0</v>
      </c>
      <c r="P1378" s="108" t="n">
        <f aca="false">IF(SQRT($B$5)*$I1378+SQRT(1-$B$5)*L1378&lt;$C$10,1,0)</f>
        <v>0</v>
      </c>
      <c r="Q1378" s="108" t="n">
        <f aca="false">IF(SQRT($B$5)*$I1378+SQRT(1-$B$5)*M1378&lt;$C$11,1,0)</f>
        <v>0</v>
      </c>
      <c r="R1378" s="110" t="n">
        <f aca="false">N1378*$D$8+O1378*$D$9+P1378*$D$10+Q1378*$D$11</f>
        <v>0</v>
      </c>
      <c r="S1378" s="108" t="n">
        <f aca="false">SUM(N1378:Q1378)</f>
        <v>0</v>
      </c>
    </row>
    <row r="1379" customFormat="false" ht="15" hidden="false" customHeight="false" outlineLevel="0" collapsed="false">
      <c r="H1379" s="108" t="n">
        <v>1371</v>
      </c>
      <c r="I1379" s="109" t="n">
        <v>0.0733</v>
      </c>
      <c r="J1379" s="109" t="n">
        <v>-0.1568</v>
      </c>
      <c r="K1379" s="109" t="n">
        <v>-1.2526</v>
      </c>
      <c r="L1379" s="109" t="n">
        <v>-0.626</v>
      </c>
      <c r="M1379" s="109" t="n">
        <v>0.7021</v>
      </c>
      <c r="N1379" s="108" t="n">
        <f aca="false">IF(SQRT($B$5)*$I1379+SQRT(1-$B$5)*J1379&lt;$C$8,1,0)</f>
        <v>0</v>
      </c>
      <c r="O1379" s="108" t="n">
        <f aca="false">IF(SQRT($B$5)*$I1379+SQRT(1-$B$5)*K1379&lt;$C$9,1,0)</f>
        <v>0</v>
      </c>
      <c r="P1379" s="108" t="n">
        <f aca="false">IF(SQRT($B$5)*$I1379+SQRT(1-$B$5)*L1379&lt;$C$10,1,0)</f>
        <v>0</v>
      </c>
      <c r="Q1379" s="108" t="n">
        <f aca="false">IF(SQRT($B$5)*$I1379+SQRT(1-$B$5)*M1379&lt;$C$11,1,0)</f>
        <v>0</v>
      </c>
      <c r="R1379" s="110" t="n">
        <f aca="false">N1379*$D$8+O1379*$D$9+P1379*$D$10+Q1379*$D$11</f>
        <v>0</v>
      </c>
      <c r="S1379" s="108" t="n">
        <f aca="false">SUM(N1379:Q1379)</f>
        <v>0</v>
      </c>
    </row>
    <row r="1380" customFormat="false" ht="15" hidden="false" customHeight="false" outlineLevel="0" collapsed="false">
      <c r="H1380" s="108" t="n">
        <v>1372</v>
      </c>
      <c r="I1380" s="109" t="n">
        <v>0.8207</v>
      </c>
      <c r="J1380" s="109" t="n">
        <v>-1.8639</v>
      </c>
      <c r="K1380" s="109" t="n">
        <v>0.4436</v>
      </c>
      <c r="L1380" s="109" t="n">
        <v>0.896</v>
      </c>
      <c r="M1380" s="109" t="n">
        <v>1.3224</v>
      </c>
      <c r="N1380" s="108" t="n">
        <f aca="false">IF(SQRT($B$5)*$I1380+SQRT(1-$B$5)*J1380&lt;$C$8,1,0)</f>
        <v>0</v>
      </c>
      <c r="O1380" s="108" t="n">
        <f aca="false">IF(SQRT($B$5)*$I1380+SQRT(1-$B$5)*K1380&lt;$C$9,1,0)</f>
        <v>0</v>
      </c>
      <c r="P1380" s="108" t="n">
        <f aca="false">IF(SQRT($B$5)*$I1380+SQRT(1-$B$5)*L1380&lt;$C$10,1,0)</f>
        <v>0</v>
      </c>
      <c r="Q1380" s="108" t="n">
        <f aca="false">IF(SQRT($B$5)*$I1380+SQRT(1-$B$5)*M1380&lt;$C$11,1,0)</f>
        <v>0</v>
      </c>
      <c r="R1380" s="110" t="n">
        <f aca="false">N1380*$D$8+O1380*$D$9+P1380*$D$10+Q1380*$D$11</f>
        <v>0</v>
      </c>
      <c r="S1380" s="108" t="n">
        <f aca="false">SUM(N1380:Q1380)</f>
        <v>0</v>
      </c>
    </row>
    <row r="1381" customFormat="false" ht="15" hidden="false" customHeight="false" outlineLevel="0" collapsed="false">
      <c r="H1381" s="108" t="n">
        <v>1373</v>
      </c>
      <c r="I1381" s="109" t="n">
        <v>2.1634</v>
      </c>
      <c r="J1381" s="109" t="n">
        <v>1.6328</v>
      </c>
      <c r="K1381" s="109" t="n">
        <v>1.6218</v>
      </c>
      <c r="L1381" s="109" t="n">
        <v>-1.6808</v>
      </c>
      <c r="M1381" s="109" t="n">
        <v>-0.703</v>
      </c>
      <c r="N1381" s="108" t="n">
        <f aca="false">IF(SQRT($B$5)*$I1381+SQRT(1-$B$5)*J1381&lt;$C$8,1,0)</f>
        <v>0</v>
      </c>
      <c r="O1381" s="108" t="n">
        <f aca="false">IF(SQRT($B$5)*$I1381+SQRT(1-$B$5)*K1381&lt;$C$9,1,0)</f>
        <v>0</v>
      </c>
      <c r="P1381" s="108" t="n">
        <f aca="false">IF(SQRT($B$5)*$I1381+SQRT(1-$B$5)*L1381&lt;$C$10,1,0)</f>
        <v>0</v>
      </c>
      <c r="Q1381" s="108" t="n">
        <f aca="false">IF(SQRT($B$5)*$I1381+SQRT(1-$B$5)*M1381&lt;$C$11,1,0)</f>
        <v>0</v>
      </c>
      <c r="R1381" s="110" t="n">
        <f aca="false">N1381*$D$8+O1381*$D$9+P1381*$D$10+Q1381*$D$11</f>
        <v>0</v>
      </c>
      <c r="S1381" s="108" t="n">
        <f aca="false">SUM(N1381:Q1381)</f>
        <v>0</v>
      </c>
    </row>
    <row r="1382" customFormat="false" ht="15" hidden="false" customHeight="false" outlineLevel="0" collapsed="false">
      <c r="H1382" s="108" t="n">
        <v>1374</v>
      </c>
      <c r="I1382" s="109" t="n">
        <v>0.1287</v>
      </c>
      <c r="J1382" s="109" t="n">
        <v>-0.5799</v>
      </c>
      <c r="K1382" s="109" t="n">
        <v>0.6055</v>
      </c>
      <c r="L1382" s="109" t="n">
        <v>-0.8398</v>
      </c>
      <c r="M1382" s="109" t="n">
        <v>-1.5028</v>
      </c>
      <c r="N1382" s="108" t="n">
        <f aca="false">IF(SQRT($B$5)*$I1382+SQRT(1-$B$5)*J1382&lt;$C$8,1,0)</f>
        <v>0</v>
      </c>
      <c r="O1382" s="108" t="n">
        <f aca="false">IF(SQRT($B$5)*$I1382+SQRT(1-$B$5)*K1382&lt;$C$9,1,0)</f>
        <v>0</v>
      </c>
      <c r="P1382" s="108" t="n">
        <f aca="false">IF(SQRT($B$5)*$I1382+SQRT(1-$B$5)*L1382&lt;$C$10,1,0)</f>
        <v>0</v>
      </c>
      <c r="Q1382" s="108" t="n">
        <f aca="false">IF(SQRT($B$5)*$I1382+SQRT(1-$B$5)*M1382&lt;$C$11,1,0)</f>
        <v>0</v>
      </c>
      <c r="R1382" s="110" t="n">
        <f aca="false">N1382*$D$8+O1382*$D$9+P1382*$D$10+Q1382*$D$11</f>
        <v>0</v>
      </c>
      <c r="S1382" s="108" t="n">
        <f aca="false">SUM(N1382:Q1382)</f>
        <v>0</v>
      </c>
    </row>
    <row r="1383" customFormat="false" ht="15" hidden="false" customHeight="false" outlineLevel="0" collapsed="false">
      <c r="H1383" s="108" t="n">
        <v>1375</v>
      </c>
      <c r="I1383" s="109" t="n">
        <v>-0.6482</v>
      </c>
      <c r="J1383" s="109" t="n">
        <v>-1.4082</v>
      </c>
      <c r="K1383" s="109" t="n">
        <v>-2.1242</v>
      </c>
      <c r="L1383" s="109" t="n">
        <v>0.2065</v>
      </c>
      <c r="M1383" s="109" t="n">
        <v>-0.5588</v>
      </c>
      <c r="N1383" s="108" t="n">
        <f aca="false">IF(SQRT($B$5)*$I1383+SQRT(1-$B$5)*J1383&lt;$C$8,1,0)</f>
        <v>0</v>
      </c>
      <c r="O1383" s="108" t="n">
        <f aca="false">IF(SQRT($B$5)*$I1383+SQRT(1-$B$5)*K1383&lt;$C$9,1,0)</f>
        <v>0</v>
      </c>
      <c r="P1383" s="108" t="n">
        <f aca="false">IF(SQRT($B$5)*$I1383+SQRT(1-$B$5)*L1383&lt;$C$10,1,0)</f>
        <v>0</v>
      </c>
      <c r="Q1383" s="108" t="n">
        <f aca="false">IF(SQRT($B$5)*$I1383+SQRT(1-$B$5)*M1383&lt;$C$11,1,0)</f>
        <v>0</v>
      </c>
      <c r="R1383" s="110" t="n">
        <f aca="false">N1383*$D$8+O1383*$D$9+P1383*$D$10+Q1383*$D$11</f>
        <v>0</v>
      </c>
      <c r="S1383" s="108" t="n">
        <f aca="false">SUM(N1383:Q1383)</f>
        <v>0</v>
      </c>
    </row>
    <row r="1384" customFormat="false" ht="15" hidden="false" customHeight="false" outlineLevel="0" collapsed="false">
      <c r="H1384" s="108" t="n">
        <v>1376</v>
      </c>
      <c r="I1384" s="109" t="n">
        <v>-0.6604</v>
      </c>
      <c r="J1384" s="109" t="n">
        <v>-1.0902</v>
      </c>
      <c r="K1384" s="109" t="n">
        <v>0.6422</v>
      </c>
      <c r="L1384" s="109" t="n">
        <v>-0.0734</v>
      </c>
      <c r="M1384" s="109" t="n">
        <v>-0.4076</v>
      </c>
      <c r="N1384" s="108" t="n">
        <f aca="false">IF(SQRT($B$5)*$I1384+SQRT(1-$B$5)*J1384&lt;$C$8,1,0)</f>
        <v>0</v>
      </c>
      <c r="O1384" s="108" t="n">
        <f aca="false">IF(SQRT($B$5)*$I1384+SQRT(1-$B$5)*K1384&lt;$C$9,1,0)</f>
        <v>0</v>
      </c>
      <c r="P1384" s="108" t="n">
        <f aca="false">IF(SQRT($B$5)*$I1384+SQRT(1-$B$5)*L1384&lt;$C$10,1,0)</f>
        <v>0</v>
      </c>
      <c r="Q1384" s="108" t="n">
        <f aca="false">IF(SQRT($B$5)*$I1384+SQRT(1-$B$5)*M1384&lt;$C$11,1,0)</f>
        <v>0</v>
      </c>
      <c r="R1384" s="110" t="n">
        <f aca="false">N1384*$D$8+O1384*$D$9+P1384*$D$10+Q1384*$D$11</f>
        <v>0</v>
      </c>
      <c r="S1384" s="108" t="n">
        <f aca="false">SUM(N1384:Q1384)</f>
        <v>0</v>
      </c>
    </row>
    <row r="1385" customFormat="false" ht="15" hidden="false" customHeight="false" outlineLevel="0" collapsed="false">
      <c r="H1385" s="108" t="n">
        <v>1377</v>
      </c>
      <c r="I1385" s="109" t="n">
        <v>-0.8862</v>
      </c>
      <c r="J1385" s="109" t="n">
        <v>0.2586</v>
      </c>
      <c r="K1385" s="109" t="n">
        <v>0.1364</v>
      </c>
      <c r="L1385" s="109" t="n">
        <v>1.0302</v>
      </c>
      <c r="M1385" s="109" t="n">
        <v>-0.9641</v>
      </c>
      <c r="N1385" s="108" t="n">
        <f aca="false">IF(SQRT($B$5)*$I1385+SQRT(1-$B$5)*J1385&lt;$C$8,1,0)</f>
        <v>0</v>
      </c>
      <c r="O1385" s="108" t="n">
        <f aca="false">IF(SQRT($B$5)*$I1385+SQRT(1-$B$5)*K1385&lt;$C$9,1,0)</f>
        <v>0</v>
      </c>
      <c r="P1385" s="108" t="n">
        <f aca="false">IF(SQRT($B$5)*$I1385+SQRT(1-$B$5)*L1385&lt;$C$10,1,0)</f>
        <v>0</v>
      </c>
      <c r="Q1385" s="108" t="n">
        <f aca="false">IF(SQRT($B$5)*$I1385+SQRT(1-$B$5)*M1385&lt;$C$11,1,0)</f>
        <v>0</v>
      </c>
      <c r="R1385" s="110" t="n">
        <f aca="false">N1385*$D$8+O1385*$D$9+P1385*$D$10+Q1385*$D$11</f>
        <v>0</v>
      </c>
      <c r="S1385" s="108" t="n">
        <f aca="false">SUM(N1385:Q1385)</f>
        <v>0</v>
      </c>
    </row>
    <row r="1386" customFormat="false" ht="15" hidden="false" customHeight="false" outlineLevel="0" collapsed="false">
      <c r="H1386" s="108" t="n">
        <v>1378</v>
      </c>
      <c r="I1386" s="109" t="n">
        <v>0.7877</v>
      </c>
      <c r="J1386" s="109" t="n">
        <v>-0.2287</v>
      </c>
      <c r="K1386" s="109" t="n">
        <v>0.0834</v>
      </c>
      <c r="L1386" s="109" t="n">
        <v>-0.4946</v>
      </c>
      <c r="M1386" s="109" t="n">
        <v>1.3029</v>
      </c>
      <c r="N1386" s="108" t="n">
        <f aca="false">IF(SQRT($B$5)*$I1386+SQRT(1-$B$5)*J1386&lt;$C$8,1,0)</f>
        <v>0</v>
      </c>
      <c r="O1386" s="108" t="n">
        <f aca="false">IF(SQRT($B$5)*$I1386+SQRT(1-$B$5)*K1386&lt;$C$9,1,0)</f>
        <v>0</v>
      </c>
      <c r="P1386" s="108" t="n">
        <f aca="false">IF(SQRT($B$5)*$I1386+SQRT(1-$B$5)*L1386&lt;$C$10,1,0)</f>
        <v>0</v>
      </c>
      <c r="Q1386" s="108" t="n">
        <f aca="false">IF(SQRT($B$5)*$I1386+SQRT(1-$B$5)*M1386&lt;$C$11,1,0)</f>
        <v>0</v>
      </c>
      <c r="R1386" s="110" t="n">
        <f aca="false">N1386*$D$8+O1386*$D$9+P1386*$D$10+Q1386*$D$11</f>
        <v>0</v>
      </c>
      <c r="S1386" s="108" t="n">
        <f aca="false">SUM(N1386:Q1386)</f>
        <v>0</v>
      </c>
    </row>
    <row r="1387" customFormat="false" ht="15" hidden="false" customHeight="false" outlineLevel="0" collapsed="false">
      <c r="H1387" s="108" t="n">
        <v>1379</v>
      </c>
      <c r="I1387" s="109" t="n">
        <v>0.4639</v>
      </c>
      <c r="J1387" s="109" t="n">
        <v>-0.9581</v>
      </c>
      <c r="K1387" s="109" t="n">
        <v>-0.221</v>
      </c>
      <c r="L1387" s="109" t="n">
        <v>-0.3571</v>
      </c>
      <c r="M1387" s="109" t="n">
        <v>-2.4967</v>
      </c>
      <c r="N1387" s="108" t="n">
        <f aca="false">IF(SQRT($B$5)*$I1387+SQRT(1-$B$5)*J1387&lt;$C$8,1,0)</f>
        <v>0</v>
      </c>
      <c r="O1387" s="108" t="n">
        <f aca="false">IF(SQRT($B$5)*$I1387+SQRT(1-$B$5)*K1387&lt;$C$9,1,0)</f>
        <v>0</v>
      </c>
      <c r="P1387" s="108" t="n">
        <f aca="false">IF(SQRT($B$5)*$I1387+SQRT(1-$B$5)*L1387&lt;$C$10,1,0)</f>
        <v>0</v>
      </c>
      <c r="Q1387" s="108" t="n">
        <f aca="false">IF(SQRT($B$5)*$I1387+SQRT(1-$B$5)*M1387&lt;$C$11,1,0)</f>
        <v>1</v>
      </c>
      <c r="R1387" s="110" t="n">
        <f aca="false">N1387*$D$8+O1387*$D$9+P1387*$D$10+Q1387*$D$11</f>
        <v>17.5</v>
      </c>
      <c r="S1387" s="108" t="n">
        <f aca="false">SUM(N1387:Q1387)</f>
        <v>1</v>
      </c>
    </row>
    <row r="1388" customFormat="false" ht="15" hidden="false" customHeight="false" outlineLevel="0" collapsed="false">
      <c r="H1388" s="108" t="n">
        <v>1380</v>
      </c>
      <c r="I1388" s="109" t="n">
        <v>0.2818</v>
      </c>
      <c r="J1388" s="109" t="n">
        <v>0.2578</v>
      </c>
      <c r="K1388" s="109" t="n">
        <v>-0.4874</v>
      </c>
      <c r="L1388" s="109" t="n">
        <v>1.0394</v>
      </c>
      <c r="M1388" s="109" t="n">
        <v>0.5659</v>
      </c>
      <c r="N1388" s="108" t="n">
        <f aca="false">IF(SQRT($B$5)*$I1388+SQRT(1-$B$5)*J1388&lt;$C$8,1,0)</f>
        <v>0</v>
      </c>
      <c r="O1388" s="108" t="n">
        <f aca="false">IF(SQRT($B$5)*$I1388+SQRT(1-$B$5)*K1388&lt;$C$9,1,0)</f>
        <v>0</v>
      </c>
      <c r="P1388" s="108" t="n">
        <f aca="false">IF(SQRT($B$5)*$I1388+SQRT(1-$B$5)*L1388&lt;$C$10,1,0)</f>
        <v>0</v>
      </c>
      <c r="Q1388" s="108" t="n">
        <f aca="false">IF(SQRT($B$5)*$I1388+SQRT(1-$B$5)*M1388&lt;$C$11,1,0)</f>
        <v>0</v>
      </c>
      <c r="R1388" s="110" t="n">
        <f aca="false">N1388*$D$8+O1388*$D$9+P1388*$D$10+Q1388*$D$11</f>
        <v>0</v>
      </c>
      <c r="S1388" s="108" t="n">
        <f aca="false">SUM(N1388:Q1388)</f>
        <v>0</v>
      </c>
    </row>
    <row r="1389" customFormat="false" ht="15" hidden="false" customHeight="false" outlineLevel="0" collapsed="false">
      <c r="H1389" s="108" t="n">
        <v>1381</v>
      </c>
      <c r="I1389" s="109" t="n">
        <v>-0.363</v>
      </c>
      <c r="J1389" s="109" t="n">
        <v>-0.1981</v>
      </c>
      <c r="K1389" s="109" t="n">
        <v>1.4394</v>
      </c>
      <c r="L1389" s="109" t="n">
        <v>-1.1967</v>
      </c>
      <c r="M1389" s="109" t="n">
        <v>2.0169</v>
      </c>
      <c r="N1389" s="108" t="n">
        <f aca="false">IF(SQRT($B$5)*$I1389+SQRT(1-$B$5)*J1389&lt;$C$8,1,0)</f>
        <v>0</v>
      </c>
      <c r="O1389" s="108" t="n">
        <f aca="false">IF(SQRT($B$5)*$I1389+SQRT(1-$B$5)*K1389&lt;$C$9,1,0)</f>
        <v>0</v>
      </c>
      <c r="P1389" s="108" t="n">
        <f aca="false">IF(SQRT($B$5)*$I1389+SQRT(1-$B$5)*L1389&lt;$C$10,1,0)</f>
        <v>0</v>
      </c>
      <c r="Q1389" s="108" t="n">
        <f aca="false">IF(SQRT($B$5)*$I1389+SQRT(1-$B$5)*M1389&lt;$C$11,1,0)</f>
        <v>0</v>
      </c>
      <c r="R1389" s="110" t="n">
        <f aca="false">N1389*$D$8+O1389*$D$9+P1389*$D$10+Q1389*$D$11</f>
        <v>0</v>
      </c>
      <c r="S1389" s="108" t="n">
        <f aca="false">SUM(N1389:Q1389)</f>
        <v>0</v>
      </c>
    </row>
    <row r="1390" customFormat="false" ht="15" hidden="false" customHeight="false" outlineLevel="0" collapsed="false">
      <c r="H1390" s="108" t="n">
        <v>1382</v>
      </c>
      <c r="I1390" s="109" t="n">
        <v>0.186</v>
      </c>
      <c r="J1390" s="109" t="n">
        <v>1.3735</v>
      </c>
      <c r="K1390" s="109" t="n">
        <v>-1.1831</v>
      </c>
      <c r="L1390" s="109" t="n">
        <v>-0.3597</v>
      </c>
      <c r="M1390" s="109" t="n">
        <v>-0.5556</v>
      </c>
      <c r="N1390" s="108" t="n">
        <f aca="false">IF(SQRT($B$5)*$I1390+SQRT(1-$B$5)*J1390&lt;$C$8,1,0)</f>
        <v>0</v>
      </c>
      <c r="O1390" s="108" t="n">
        <f aca="false">IF(SQRT($B$5)*$I1390+SQRT(1-$B$5)*K1390&lt;$C$9,1,0)</f>
        <v>0</v>
      </c>
      <c r="P1390" s="108" t="n">
        <f aca="false">IF(SQRT($B$5)*$I1390+SQRT(1-$B$5)*L1390&lt;$C$10,1,0)</f>
        <v>0</v>
      </c>
      <c r="Q1390" s="108" t="n">
        <f aca="false">IF(SQRT($B$5)*$I1390+SQRT(1-$B$5)*M1390&lt;$C$11,1,0)</f>
        <v>0</v>
      </c>
      <c r="R1390" s="110" t="n">
        <f aca="false">N1390*$D$8+O1390*$D$9+P1390*$D$10+Q1390*$D$11</f>
        <v>0</v>
      </c>
      <c r="S1390" s="108" t="n">
        <f aca="false">SUM(N1390:Q1390)</f>
        <v>0</v>
      </c>
    </row>
    <row r="1391" customFormat="false" ht="15" hidden="false" customHeight="false" outlineLevel="0" collapsed="false">
      <c r="H1391" s="108" t="n">
        <v>1383</v>
      </c>
      <c r="I1391" s="109" t="n">
        <v>-1.0464</v>
      </c>
      <c r="J1391" s="109" t="n">
        <v>2.23</v>
      </c>
      <c r="K1391" s="109" t="n">
        <v>0.6024</v>
      </c>
      <c r="L1391" s="109" t="n">
        <v>0.107</v>
      </c>
      <c r="M1391" s="109" t="n">
        <v>0.1627</v>
      </c>
      <c r="N1391" s="108" t="n">
        <f aca="false">IF(SQRT($B$5)*$I1391+SQRT(1-$B$5)*J1391&lt;$C$8,1,0)</f>
        <v>0</v>
      </c>
      <c r="O1391" s="108" t="n">
        <f aca="false">IF(SQRT($B$5)*$I1391+SQRT(1-$B$5)*K1391&lt;$C$9,1,0)</f>
        <v>0</v>
      </c>
      <c r="P1391" s="108" t="n">
        <f aca="false">IF(SQRT($B$5)*$I1391+SQRT(1-$B$5)*L1391&lt;$C$10,1,0)</f>
        <v>0</v>
      </c>
      <c r="Q1391" s="108" t="n">
        <f aca="false">IF(SQRT($B$5)*$I1391+SQRT(1-$B$5)*M1391&lt;$C$11,1,0)</f>
        <v>0</v>
      </c>
      <c r="R1391" s="110" t="n">
        <f aca="false">N1391*$D$8+O1391*$D$9+P1391*$D$10+Q1391*$D$11</f>
        <v>0</v>
      </c>
      <c r="S1391" s="108" t="n">
        <f aca="false">SUM(N1391:Q1391)</f>
        <v>0</v>
      </c>
    </row>
    <row r="1392" customFormat="false" ht="15" hidden="false" customHeight="false" outlineLevel="0" collapsed="false">
      <c r="H1392" s="108" t="n">
        <v>1384</v>
      </c>
      <c r="I1392" s="109" t="n">
        <v>1.8014</v>
      </c>
      <c r="J1392" s="109" t="n">
        <v>1.7659</v>
      </c>
      <c r="K1392" s="109" t="n">
        <v>0.6819</v>
      </c>
      <c r="L1392" s="109" t="n">
        <v>0.738</v>
      </c>
      <c r="M1392" s="109" t="n">
        <v>-0.9439</v>
      </c>
      <c r="N1392" s="108" t="n">
        <f aca="false">IF(SQRT($B$5)*$I1392+SQRT(1-$B$5)*J1392&lt;$C$8,1,0)</f>
        <v>0</v>
      </c>
      <c r="O1392" s="108" t="n">
        <f aca="false">IF(SQRT($B$5)*$I1392+SQRT(1-$B$5)*K1392&lt;$C$9,1,0)</f>
        <v>0</v>
      </c>
      <c r="P1392" s="108" t="n">
        <f aca="false">IF(SQRT($B$5)*$I1392+SQRT(1-$B$5)*L1392&lt;$C$10,1,0)</f>
        <v>0</v>
      </c>
      <c r="Q1392" s="108" t="n">
        <f aca="false">IF(SQRT($B$5)*$I1392+SQRT(1-$B$5)*M1392&lt;$C$11,1,0)</f>
        <v>0</v>
      </c>
      <c r="R1392" s="110" t="n">
        <f aca="false">N1392*$D$8+O1392*$D$9+P1392*$D$10+Q1392*$D$11</f>
        <v>0</v>
      </c>
      <c r="S1392" s="108" t="n">
        <f aca="false">SUM(N1392:Q1392)</f>
        <v>0</v>
      </c>
    </row>
    <row r="1393" customFormat="false" ht="15" hidden="false" customHeight="false" outlineLevel="0" collapsed="false">
      <c r="H1393" s="108" t="n">
        <v>1385</v>
      </c>
      <c r="I1393" s="109" t="n">
        <v>0.576</v>
      </c>
      <c r="J1393" s="109" t="n">
        <v>0.9147</v>
      </c>
      <c r="K1393" s="109" t="n">
        <v>-0.1072</v>
      </c>
      <c r="L1393" s="109" t="n">
        <v>-2.1209</v>
      </c>
      <c r="M1393" s="109" t="n">
        <v>-1.0642</v>
      </c>
      <c r="N1393" s="108" t="n">
        <f aca="false">IF(SQRT($B$5)*$I1393+SQRT(1-$B$5)*J1393&lt;$C$8,1,0)</f>
        <v>0</v>
      </c>
      <c r="O1393" s="108" t="n">
        <f aca="false">IF(SQRT($B$5)*$I1393+SQRT(1-$B$5)*K1393&lt;$C$9,1,0)</f>
        <v>0</v>
      </c>
      <c r="P1393" s="108" t="n">
        <f aca="false">IF(SQRT($B$5)*$I1393+SQRT(1-$B$5)*L1393&lt;$C$10,1,0)</f>
        <v>0</v>
      </c>
      <c r="Q1393" s="108" t="n">
        <f aca="false">IF(SQRT($B$5)*$I1393+SQRT(1-$B$5)*M1393&lt;$C$11,1,0)</f>
        <v>0</v>
      </c>
      <c r="R1393" s="110" t="n">
        <f aca="false">N1393*$D$8+O1393*$D$9+P1393*$D$10+Q1393*$D$11</f>
        <v>0</v>
      </c>
      <c r="S1393" s="108" t="n">
        <f aca="false">SUM(N1393:Q1393)</f>
        <v>0</v>
      </c>
    </row>
    <row r="1394" customFormat="false" ht="15" hidden="false" customHeight="false" outlineLevel="0" collapsed="false">
      <c r="H1394" s="108" t="n">
        <v>1386</v>
      </c>
      <c r="I1394" s="109" t="n">
        <v>-0.3424</v>
      </c>
      <c r="J1394" s="109" t="n">
        <v>0.1725</v>
      </c>
      <c r="K1394" s="109" t="n">
        <v>-1.0514</v>
      </c>
      <c r="L1394" s="109" t="n">
        <v>0.7053</v>
      </c>
      <c r="M1394" s="109" t="n">
        <v>-1.2816</v>
      </c>
      <c r="N1394" s="108" t="n">
        <f aca="false">IF(SQRT($B$5)*$I1394+SQRT(1-$B$5)*J1394&lt;$C$8,1,0)</f>
        <v>0</v>
      </c>
      <c r="O1394" s="108" t="n">
        <f aca="false">IF(SQRT($B$5)*$I1394+SQRT(1-$B$5)*K1394&lt;$C$9,1,0)</f>
        <v>0</v>
      </c>
      <c r="P1394" s="108" t="n">
        <f aca="false">IF(SQRT($B$5)*$I1394+SQRT(1-$B$5)*L1394&lt;$C$10,1,0)</f>
        <v>0</v>
      </c>
      <c r="Q1394" s="108" t="n">
        <f aca="false">IF(SQRT($B$5)*$I1394+SQRT(1-$B$5)*M1394&lt;$C$11,1,0)</f>
        <v>0</v>
      </c>
      <c r="R1394" s="110" t="n">
        <f aca="false">N1394*$D$8+O1394*$D$9+P1394*$D$10+Q1394*$D$11</f>
        <v>0</v>
      </c>
      <c r="S1394" s="108" t="n">
        <f aca="false">SUM(N1394:Q1394)</f>
        <v>0</v>
      </c>
    </row>
    <row r="1395" customFormat="false" ht="15" hidden="false" customHeight="false" outlineLevel="0" collapsed="false">
      <c r="H1395" s="108" t="n">
        <v>1387</v>
      </c>
      <c r="I1395" s="109" t="n">
        <v>2.1733</v>
      </c>
      <c r="J1395" s="109" t="n">
        <v>0.5415</v>
      </c>
      <c r="K1395" s="109" t="n">
        <v>1.0739</v>
      </c>
      <c r="L1395" s="109" t="n">
        <v>-0.2919</v>
      </c>
      <c r="M1395" s="109" t="n">
        <v>0.1289</v>
      </c>
      <c r="N1395" s="108" t="n">
        <f aca="false">IF(SQRT($B$5)*$I1395+SQRT(1-$B$5)*J1395&lt;$C$8,1,0)</f>
        <v>0</v>
      </c>
      <c r="O1395" s="108" t="n">
        <f aca="false">IF(SQRT($B$5)*$I1395+SQRT(1-$B$5)*K1395&lt;$C$9,1,0)</f>
        <v>0</v>
      </c>
      <c r="P1395" s="108" t="n">
        <f aca="false">IF(SQRT($B$5)*$I1395+SQRT(1-$B$5)*L1395&lt;$C$10,1,0)</f>
        <v>0</v>
      </c>
      <c r="Q1395" s="108" t="n">
        <f aca="false">IF(SQRT($B$5)*$I1395+SQRT(1-$B$5)*M1395&lt;$C$11,1,0)</f>
        <v>0</v>
      </c>
      <c r="R1395" s="110" t="n">
        <f aca="false">N1395*$D$8+O1395*$D$9+P1395*$D$10+Q1395*$D$11</f>
        <v>0</v>
      </c>
      <c r="S1395" s="108" t="n">
        <f aca="false">SUM(N1395:Q1395)</f>
        <v>0</v>
      </c>
    </row>
    <row r="1396" customFormat="false" ht="15" hidden="false" customHeight="false" outlineLevel="0" collapsed="false">
      <c r="H1396" s="108" t="n">
        <v>1388</v>
      </c>
      <c r="I1396" s="109" t="n">
        <v>-1.6255</v>
      </c>
      <c r="J1396" s="109" t="n">
        <v>-0.9871</v>
      </c>
      <c r="K1396" s="109" t="n">
        <v>-0.0001</v>
      </c>
      <c r="L1396" s="109" t="n">
        <v>-0.3239</v>
      </c>
      <c r="M1396" s="109" t="n">
        <v>-0.3063</v>
      </c>
      <c r="N1396" s="108" t="n">
        <f aca="false">IF(SQRT($B$5)*$I1396+SQRT(1-$B$5)*J1396&lt;$C$8,1,0)</f>
        <v>0</v>
      </c>
      <c r="O1396" s="108" t="n">
        <f aca="false">IF(SQRT($B$5)*$I1396+SQRT(1-$B$5)*K1396&lt;$C$9,1,0)</f>
        <v>0</v>
      </c>
      <c r="P1396" s="108" t="n">
        <f aca="false">IF(SQRT($B$5)*$I1396+SQRT(1-$B$5)*L1396&lt;$C$10,1,0)</f>
        <v>0</v>
      </c>
      <c r="Q1396" s="108" t="n">
        <f aca="false">IF(SQRT($B$5)*$I1396+SQRT(1-$B$5)*M1396&lt;$C$11,1,0)</f>
        <v>0</v>
      </c>
      <c r="R1396" s="110" t="n">
        <f aca="false">N1396*$D$8+O1396*$D$9+P1396*$D$10+Q1396*$D$11</f>
        <v>0</v>
      </c>
      <c r="S1396" s="108" t="n">
        <f aca="false">SUM(N1396:Q1396)</f>
        <v>0</v>
      </c>
    </row>
    <row r="1397" customFormat="false" ht="15" hidden="false" customHeight="false" outlineLevel="0" collapsed="false">
      <c r="H1397" s="108" t="n">
        <v>1389</v>
      </c>
      <c r="I1397" s="109" t="n">
        <v>0.2255</v>
      </c>
      <c r="J1397" s="109" t="n">
        <v>0.5929</v>
      </c>
      <c r="K1397" s="109" t="n">
        <v>-1.2339</v>
      </c>
      <c r="L1397" s="109" t="n">
        <v>0.8057</v>
      </c>
      <c r="M1397" s="109" t="n">
        <v>1.4487</v>
      </c>
      <c r="N1397" s="108" t="n">
        <f aca="false">IF(SQRT($B$5)*$I1397+SQRT(1-$B$5)*J1397&lt;$C$8,1,0)</f>
        <v>0</v>
      </c>
      <c r="O1397" s="108" t="n">
        <f aca="false">IF(SQRT($B$5)*$I1397+SQRT(1-$B$5)*K1397&lt;$C$9,1,0)</f>
        <v>0</v>
      </c>
      <c r="P1397" s="108" t="n">
        <f aca="false">IF(SQRT($B$5)*$I1397+SQRT(1-$B$5)*L1397&lt;$C$10,1,0)</f>
        <v>0</v>
      </c>
      <c r="Q1397" s="108" t="n">
        <f aca="false">IF(SQRT($B$5)*$I1397+SQRT(1-$B$5)*M1397&lt;$C$11,1,0)</f>
        <v>0</v>
      </c>
      <c r="R1397" s="110" t="n">
        <f aca="false">N1397*$D$8+O1397*$D$9+P1397*$D$10+Q1397*$D$11</f>
        <v>0</v>
      </c>
      <c r="S1397" s="108" t="n">
        <f aca="false">SUM(N1397:Q1397)</f>
        <v>0</v>
      </c>
    </row>
    <row r="1398" customFormat="false" ht="15" hidden="false" customHeight="false" outlineLevel="0" collapsed="false">
      <c r="H1398" s="108" t="n">
        <v>1390</v>
      </c>
      <c r="I1398" s="109" t="n">
        <v>-1.3295</v>
      </c>
      <c r="J1398" s="109" t="n">
        <v>-1.9127</v>
      </c>
      <c r="K1398" s="109" t="n">
        <v>0.5118</v>
      </c>
      <c r="L1398" s="109" t="n">
        <v>-0.9539</v>
      </c>
      <c r="M1398" s="109" t="n">
        <v>0.1998</v>
      </c>
      <c r="N1398" s="108" t="n">
        <f aca="false">IF(SQRT($B$5)*$I1398+SQRT(1-$B$5)*J1398&lt;$C$8,1,0)</f>
        <v>1</v>
      </c>
      <c r="O1398" s="108" t="n">
        <f aca="false">IF(SQRT($B$5)*$I1398+SQRT(1-$B$5)*K1398&lt;$C$9,1,0)</f>
        <v>0</v>
      </c>
      <c r="P1398" s="108" t="n">
        <f aca="false">IF(SQRT($B$5)*$I1398+SQRT(1-$B$5)*L1398&lt;$C$10,1,0)</f>
        <v>0</v>
      </c>
      <c r="Q1398" s="108" t="n">
        <f aca="false">IF(SQRT($B$5)*$I1398+SQRT(1-$B$5)*M1398&lt;$C$11,1,0)</f>
        <v>0</v>
      </c>
      <c r="R1398" s="110" t="n">
        <f aca="false">N1398*$D$8+O1398*$D$9+P1398*$D$10+Q1398*$D$11</f>
        <v>20</v>
      </c>
      <c r="S1398" s="108" t="n">
        <f aca="false">SUM(N1398:Q1398)</f>
        <v>1</v>
      </c>
    </row>
    <row r="1399" customFormat="false" ht="15" hidden="false" customHeight="false" outlineLevel="0" collapsed="false">
      <c r="H1399" s="108" t="n">
        <v>1391</v>
      </c>
      <c r="I1399" s="109" t="n">
        <v>-0.0147</v>
      </c>
      <c r="J1399" s="109" t="n">
        <v>-0.1972</v>
      </c>
      <c r="K1399" s="109" t="n">
        <v>-0.0548</v>
      </c>
      <c r="L1399" s="109" t="n">
        <v>0.9691</v>
      </c>
      <c r="M1399" s="109" t="n">
        <v>-0.3455</v>
      </c>
      <c r="N1399" s="108" t="n">
        <f aca="false">IF(SQRT($B$5)*$I1399+SQRT(1-$B$5)*J1399&lt;$C$8,1,0)</f>
        <v>0</v>
      </c>
      <c r="O1399" s="108" t="n">
        <f aca="false">IF(SQRT($B$5)*$I1399+SQRT(1-$B$5)*K1399&lt;$C$9,1,0)</f>
        <v>0</v>
      </c>
      <c r="P1399" s="108" t="n">
        <f aca="false">IF(SQRT($B$5)*$I1399+SQRT(1-$B$5)*L1399&lt;$C$10,1,0)</f>
        <v>0</v>
      </c>
      <c r="Q1399" s="108" t="n">
        <f aca="false">IF(SQRT($B$5)*$I1399+SQRT(1-$B$5)*M1399&lt;$C$11,1,0)</f>
        <v>0</v>
      </c>
      <c r="R1399" s="110" t="n">
        <f aca="false">N1399*$D$8+O1399*$D$9+P1399*$D$10+Q1399*$D$11</f>
        <v>0</v>
      </c>
      <c r="S1399" s="108" t="n">
        <f aca="false">SUM(N1399:Q1399)</f>
        <v>0</v>
      </c>
    </row>
    <row r="1400" customFormat="false" ht="15" hidden="false" customHeight="false" outlineLevel="0" collapsed="false">
      <c r="H1400" s="108" t="n">
        <v>1392</v>
      </c>
      <c r="I1400" s="109" t="n">
        <v>1.0055</v>
      </c>
      <c r="J1400" s="109" t="n">
        <v>-0.3005</v>
      </c>
      <c r="K1400" s="109" t="n">
        <v>-0.6425</v>
      </c>
      <c r="L1400" s="109" t="n">
        <v>1.8334</v>
      </c>
      <c r="M1400" s="109" t="n">
        <v>-0.3474</v>
      </c>
      <c r="N1400" s="108" t="n">
        <f aca="false">IF(SQRT($B$5)*$I1400+SQRT(1-$B$5)*J1400&lt;$C$8,1,0)</f>
        <v>0</v>
      </c>
      <c r="O1400" s="108" t="n">
        <f aca="false">IF(SQRT($B$5)*$I1400+SQRT(1-$B$5)*K1400&lt;$C$9,1,0)</f>
        <v>0</v>
      </c>
      <c r="P1400" s="108" t="n">
        <f aca="false">IF(SQRT($B$5)*$I1400+SQRT(1-$B$5)*L1400&lt;$C$10,1,0)</f>
        <v>0</v>
      </c>
      <c r="Q1400" s="108" t="n">
        <f aca="false">IF(SQRT($B$5)*$I1400+SQRT(1-$B$5)*M1400&lt;$C$11,1,0)</f>
        <v>0</v>
      </c>
      <c r="R1400" s="110" t="n">
        <f aca="false">N1400*$D$8+O1400*$D$9+P1400*$D$10+Q1400*$D$11</f>
        <v>0</v>
      </c>
      <c r="S1400" s="108" t="n">
        <f aca="false">SUM(N1400:Q1400)</f>
        <v>0</v>
      </c>
    </row>
    <row r="1401" customFormat="false" ht="15" hidden="false" customHeight="false" outlineLevel="0" collapsed="false">
      <c r="H1401" s="108" t="n">
        <v>1393</v>
      </c>
      <c r="I1401" s="109" t="n">
        <v>0.0088</v>
      </c>
      <c r="J1401" s="109" t="n">
        <v>-0.2876</v>
      </c>
      <c r="K1401" s="109" t="n">
        <v>-0.6363</v>
      </c>
      <c r="L1401" s="109" t="n">
        <v>-0.6379</v>
      </c>
      <c r="M1401" s="109" t="n">
        <v>0.711</v>
      </c>
      <c r="N1401" s="108" t="n">
        <f aca="false">IF(SQRT($B$5)*$I1401+SQRT(1-$B$5)*J1401&lt;$C$8,1,0)</f>
        <v>0</v>
      </c>
      <c r="O1401" s="108" t="n">
        <f aca="false">IF(SQRT($B$5)*$I1401+SQRT(1-$B$5)*K1401&lt;$C$9,1,0)</f>
        <v>0</v>
      </c>
      <c r="P1401" s="108" t="n">
        <f aca="false">IF(SQRT($B$5)*$I1401+SQRT(1-$B$5)*L1401&lt;$C$10,1,0)</f>
        <v>0</v>
      </c>
      <c r="Q1401" s="108" t="n">
        <f aca="false">IF(SQRT($B$5)*$I1401+SQRT(1-$B$5)*M1401&lt;$C$11,1,0)</f>
        <v>0</v>
      </c>
      <c r="R1401" s="110" t="n">
        <f aca="false">N1401*$D$8+O1401*$D$9+P1401*$D$10+Q1401*$D$11</f>
        <v>0</v>
      </c>
      <c r="S1401" s="108" t="n">
        <f aca="false">SUM(N1401:Q1401)</f>
        <v>0</v>
      </c>
    </row>
    <row r="1402" customFormat="false" ht="15" hidden="false" customHeight="false" outlineLevel="0" collapsed="false">
      <c r="H1402" s="108" t="n">
        <v>1394</v>
      </c>
      <c r="I1402" s="109" t="n">
        <v>-0.0647</v>
      </c>
      <c r="J1402" s="109" t="n">
        <v>1.6753</v>
      </c>
      <c r="K1402" s="109" t="n">
        <v>0.8891</v>
      </c>
      <c r="L1402" s="109" t="n">
        <v>-0.0304</v>
      </c>
      <c r="M1402" s="109" t="n">
        <v>-1.0605</v>
      </c>
      <c r="N1402" s="108" t="n">
        <f aca="false">IF(SQRT($B$5)*$I1402+SQRT(1-$B$5)*J1402&lt;$C$8,1,0)</f>
        <v>0</v>
      </c>
      <c r="O1402" s="108" t="n">
        <f aca="false">IF(SQRT($B$5)*$I1402+SQRT(1-$B$5)*K1402&lt;$C$9,1,0)</f>
        <v>0</v>
      </c>
      <c r="P1402" s="108" t="n">
        <f aca="false">IF(SQRT($B$5)*$I1402+SQRT(1-$B$5)*L1402&lt;$C$10,1,0)</f>
        <v>0</v>
      </c>
      <c r="Q1402" s="108" t="n">
        <f aca="false">IF(SQRT($B$5)*$I1402+SQRT(1-$B$5)*M1402&lt;$C$11,1,0)</f>
        <v>0</v>
      </c>
      <c r="R1402" s="110" t="n">
        <f aca="false">N1402*$D$8+O1402*$D$9+P1402*$D$10+Q1402*$D$11</f>
        <v>0</v>
      </c>
      <c r="S1402" s="108" t="n">
        <f aca="false">SUM(N1402:Q1402)</f>
        <v>0</v>
      </c>
    </row>
    <row r="1403" customFormat="false" ht="15" hidden="false" customHeight="false" outlineLevel="0" collapsed="false">
      <c r="H1403" s="108" t="n">
        <v>1395</v>
      </c>
      <c r="I1403" s="109" t="n">
        <v>-0.7679</v>
      </c>
      <c r="J1403" s="109" t="n">
        <v>-0.0614</v>
      </c>
      <c r="K1403" s="109" t="n">
        <v>-0.0262</v>
      </c>
      <c r="L1403" s="109" t="n">
        <v>-0.2833</v>
      </c>
      <c r="M1403" s="109" t="n">
        <v>-0.5497</v>
      </c>
      <c r="N1403" s="108" t="n">
        <f aca="false">IF(SQRT($B$5)*$I1403+SQRT(1-$B$5)*J1403&lt;$C$8,1,0)</f>
        <v>0</v>
      </c>
      <c r="O1403" s="108" t="n">
        <f aca="false">IF(SQRT($B$5)*$I1403+SQRT(1-$B$5)*K1403&lt;$C$9,1,0)</f>
        <v>0</v>
      </c>
      <c r="P1403" s="108" t="n">
        <f aca="false">IF(SQRT($B$5)*$I1403+SQRT(1-$B$5)*L1403&lt;$C$10,1,0)</f>
        <v>0</v>
      </c>
      <c r="Q1403" s="108" t="n">
        <f aca="false">IF(SQRT($B$5)*$I1403+SQRT(1-$B$5)*M1403&lt;$C$11,1,0)</f>
        <v>0</v>
      </c>
      <c r="R1403" s="110" t="n">
        <f aca="false">N1403*$D$8+O1403*$D$9+P1403*$D$10+Q1403*$D$11</f>
        <v>0</v>
      </c>
      <c r="S1403" s="108" t="n">
        <f aca="false">SUM(N1403:Q1403)</f>
        <v>0</v>
      </c>
    </row>
    <row r="1404" customFormat="false" ht="15" hidden="false" customHeight="false" outlineLevel="0" collapsed="false">
      <c r="H1404" s="108" t="n">
        <v>1396</v>
      </c>
      <c r="I1404" s="109" t="n">
        <v>1.2832</v>
      </c>
      <c r="J1404" s="109" t="n">
        <v>-0.6061</v>
      </c>
      <c r="K1404" s="109" t="n">
        <v>-1.1082</v>
      </c>
      <c r="L1404" s="109" t="n">
        <v>0.7107</v>
      </c>
      <c r="M1404" s="109" t="n">
        <v>0.6542</v>
      </c>
      <c r="N1404" s="108" t="n">
        <f aca="false">IF(SQRT($B$5)*$I1404+SQRT(1-$B$5)*J1404&lt;$C$8,1,0)</f>
        <v>0</v>
      </c>
      <c r="O1404" s="108" t="n">
        <f aca="false">IF(SQRT($B$5)*$I1404+SQRT(1-$B$5)*K1404&lt;$C$9,1,0)</f>
        <v>0</v>
      </c>
      <c r="P1404" s="108" t="n">
        <f aca="false">IF(SQRT($B$5)*$I1404+SQRT(1-$B$5)*L1404&lt;$C$10,1,0)</f>
        <v>0</v>
      </c>
      <c r="Q1404" s="108" t="n">
        <f aca="false">IF(SQRT($B$5)*$I1404+SQRT(1-$B$5)*M1404&lt;$C$11,1,0)</f>
        <v>0</v>
      </c>
      <c r="R1404" s="110" t="n">
        <f aca="false">N1404*$D$8+O1404*$D$9+P1404*$D$10+Q1404*$D$11</f>
        <v>0</v>
      </c>
      <c r="S1404" s="108" t="n">
        <f aca="false">SUM(N1404:Q1404)</f>
        <v>0</v>
      </c>
    </row>
    <row r="1405" customFormat="false" ht="15" hidden="false" customHeight="false" outlineLevel="0" collapsed="false">
      <c r="H1405" s="108" t="n">
        <v>1397</v>
      </c>
      <c r="I1405" s="109" t="n">
        <v>-0.9663</v>
      </c>
      <c r="J1405" s="109" t="n">
        <v>0.2506</v>
      </c>
      <c r="K1405" s="109" t="n">
        <v>0.7925</v>
      </c>
      <c r="L1405" s="109" t="n">
        <v>-1.4117</v>
      </c>
      <c r="M1405" s="109" t="n">
        <v>-0.6621</v>
      </c>
      <c r="N1405" s="108" t="n">
        <f aca="false">IF(SQRT($B$5)*$I1405+SQRT(1-$B$5)*J1405&lt;$C$8,1,0)</f>
        <v>0</v>
      </c>
      <c r="O1405" s="108" t="n">
        <f aca="false">IF(SQRT($B$5)*$I1405+SQRT(1-$B$5)*K1405&lt;$C$9,1,0)</f>
        <v>0</v>
      </c>
      <c r="P1405" s="108" t="n">
        <f aca="false">IF(SQRT($B$5)*$I1405+SQRT(1-$B$5)*L1405&lt;$C$10,1,0)</f>
        <v>0</v>
      </c>
      <c r="Q1405" s="108" t="n">
        <f aca="false">IF(SQRT($B$5)*$I1405+SQRT(1-$B$5)*M1405&lt;$C$11,1,0)</f>
        <v>0</v>
      </c>
      <c r="R1405" s="110" t="n">
        <f aca="false">N1405*$D$8+O1405*$D$9+P1405*$D$10+Q1405*$D$11</f>
        <v>0</v>
      </c>
      <c r="S1405" s="108" t="n">
        <f aca="false">SUM(N1405:Q1405)</f>
        <v>0</v>
      </c>
    </row>
    <row r="1406" customFormat="false" ht="15" hidden="false" customHeight="false" outlineLevel="0" collapsed="false">
      <c r="H1406" s="108" t="n">
        <v>1398</v>
      </c>
      <c r="I1406" s="109" t="n">
        <v>-0.6065</v>
      </c>
      <c r="J1406" s="109" t="n">
        <v>0.1286</v>
      </c>
      <c r="K1406" s="109" t="n">
        <v>-0.3376</v>
      </c>
      <c r="L1406" s="109" t="n">
        <v>0.4314</v>
      </c>
      <c r="M1406" s="109" t="n">
        <v>-0.4348</v>
      </c>
      <c r="N1406" s="108" t="n">
        <f aca="false">IF(SQRT($B$5)*$I1406+SQRT(1-$B$5)*J1406&lt;$C$8,1,0)</f>
        <v>0</v>
      </c>
      <c r="O1406" s="108" t="n">
        <f aca="false">IF(SQRT($B$5)*$I1406+SQRT(1-$B$5)*K1406&lt;$C$9,1,0)</f>
        <v>0</v>
      </c>
      <c r="P1406" s="108" t="n">
        <f aca="false">IF(SQRT($B$5)*$I1406+SQRT(1-$B$5)*L1406&lt;$C$10,1,0)</f>
        <v>0</v>
      </c>
      <c r="Q1406" s="108" t="n">
        <f aca="false">IF(SQRT($B$5)*$I1406+SQRT(1-$B$5)*M1406&lt;$C$11,1,0)</f>
        <v>0</v>
      </c>
      <c r="R1406" s="110" t="n">
        <f aca="false">N1406*$D$8+O1406*$D$9+P1406*$D$10+Q1406*$D$11</f>
        <v>0</v>
      </c>
      <c r="S1406" s="108" t="n">
        <f aca="false">SUM(N1406:Q1406)</f>
        <v>0</v>
      </c>
    </row>
    <row r="1407" customFormat="false" ht="15" hidden="false" customHeight="false" outlineLevel="0" collapsed="false">
      <c r="H1407" s="108" t="n">
        <v>1399</v>
      </c>
      <c r="I1407" s="109" t="n">
        <v>-1.7009</v>
      </c>
      <c r="J1407" s="109" t="n">
        <v>-0.331</v>
      </c>
      <c r="K1407" s="109" t="n">
        <v>-0.599</v>
      </c>
      <c r="L1407" s="109" t="n">
        <v>1.544</v>
      </c>
      <c r="M1407" s="109" t="n">
        <v>1.4028</v>
      </c>
      <c r="N1407" s="108" t="n">
        <f aca="false">IF(SQRT($B$5)*$I1407+SQRT(1-$B$5)*J1407&lt;$C$8,1,0)</f>
        <v>0</v>
      </c>
      <c r="O1407" s="108" t="n">
        <f aca="false">IF(SQRT($B$5)*$I1407+SQRT(1-$B$5)*K1407&lt;$C$9,1,0)</f>
        <v>0</v>
      </c>
      <c r="P1407" s="108" t="n">
        <f aca="false">IF(SQRT($B$5)*$I1407+SQRT(1-$B$5)*L1407&lt;$C$10,1,0)</f>
        <v>0</v>
      </c>
      <c r="Q1407" s="108" t="n">
        <f aca="false">IF(SQRT($B$5)*$I1407+SQRT(1-$B$5)*M1407&lt;$C$11,1,0)</f>
        <v>0</v>
      </c>
      <c r="R1407" s="110" t="n">
        <f aca="false">N1407*$D$8+O1407*$D$9+P1407*$D$10+Q1407*$D$11</f>
        <v>0</v>
      </c>
      <c r="S1407" s="108" t="n">
        <f aca="false">SUM(N1407:Q1407)</f>
        <v>0</v>
      </c>
    </row>
    <row r="1408" customFormat="false" ht="15" hidden="false" customHeight="false" outlineLevel="0" collapsed="false">
      <c r="H1408" s="108" t="n">
        <v>1400</v>
      </c>
      <c r="I1408" s="109" t="n">
        <v>1.0136</v>
      </c>
      <c r="J1408" s="109" t="n">
        <v>-1.312</v>
      </c>
      <c r="K1408" s="109" t="n">
        <v>-0.021</v>
      </c>
      <c r="L1408" s="109" t="n">
        <v>-0.156</v>
      </c>
      <c r="M1408" s="109" t="n">
        <v>0.4096</v>
      </c>
      <c r="N1408" s="108" t="n">
        <f aca="false">IF(SQRT($B$5)*$I1408+SQRT(1-$B$5)*J1408&lt;$C$8,1,0)</f>
        <v>0</v>
      </c>
      <c r="O1408" s="108" t="n">
        <f aca="false">IF(SQRT($B$5)*$I1408+SQRT(1-$B$5)*K1408&lt;$C$9,1,0)</f>
        <v>0</v>
      </c>
      <c r="P1408" s="108" t="n">
        <f aca="false">IF(SQRT($B$5)*$I1408+SQRT(1-$B$5)*L1408&lt;$C$10,1,0)</f>
        <v>0</v>
      </c>
      <c r="Q1408" s="108" t="n">
        <f aca="false">IF(SQRT($B$5)*$I1408+SQRT(1-$B$5)*M1408&lt;$C$11,1,0)</f>
        <v>0</v>
      </c>
      <c r="R1408" s="110" t="n">
        <f aca="false">N1408*$D$8+O1408*$D$9+P1408*$D$10+Q1408*$D$11</f>
        <v>0</v>
      </c>
      <c r="S1408" s="108" t="n">
        <f aca="false">SUM(N1408:Q1408)</f>
        <v>0</v>
      </c>
    </row>
    <row r="1409" customFormat="false" ht="15" hidden="false" customHeight="false" outlineLevel="0" collapsed="false">
      <c r="H1409" s="108" t="n">
        <v>1401</v>
      </c>
      <c r="I1409" s="109" t="n">
        <v>0.2891</v>
      </c>
      <c r="J1409" s="109" t="n">
        <v>-0.6156</v>
      </c>
      <c r="K1409" s="109" t="n">
        <v>0.5553</v>
      </c>
      <c r="L1409" s="109" t="n">
        <v>-0.2855</v>
      </c>
      <c r="M1409" s="109" t="n">
        <v>0.7912</v>
      </c>
      <c r="N1409" s="108" t="n">
        <f aca="false">IF(SQRT($B$5)*$I1409+SQRT(1-$B$5)*J1409&lt;$C$8,1,0)</f>
        <v>0</v>
      </c>
      <c r="O1409" s="108" t="n">
        <f aca="false">IF(SQRT($B$5)*$I1409+SQRT(1-$B$5)*K1409&lt;$C$9,1,0)</f>
        <v>0</v>
      </c>
      <c r="P1409" s="108" t="n">
        <f aca="false">IF(SQRT($B$5)*$I1409+SQRT(1-$B$5)*L1409&lt;$C$10,1,0)</f>
        <v>0</v>
      </c>
      <c r="Q1409" s="108" t="n">
        <f aca="false">IF(SQRT($B$5)*$I1409+SQRT(1-$B$5)*M1409&lt;$C$11,1,0)</f>
        <v>0</v>
      </c>
      <c r="R1409" s="110" t="n">
        <f aca="false">N1409*$D$8+O1409*$D$9+P1409*$D$10+Q1409*$D$11</f>
        <v>0</v>
      </c>
      <c r="S1409" s="108" t="n">
        <f aca="false">SUM(N1409:Q1409)</f>
        <v>0</v>
      </c>
    </row>
    <row r="1410" customFormat="false" ht="15" hidden="false" customHeight="false" outlineLevel="0" collapsed="false">
      <c r="H1410" s="108" t="n">
        <v>1402</v>
      </c>
      <c r="I1410" s="109" t="n">
        <v>0.2411</v>
      </c>
      <c r="J1410" s="109" t="n">
        <v>0.5313</v>
      </c>
      <c r="K1410" s="109" t="n">
        <v>2.9004</v>
      </c>
      <c r="L1410" s="109" t="n">
        <v>0.0497</v>
      </c>
      <c r="M1410" s="109" t="n">
        <v>1.1037</v>
      </c>
      <c r="N1410" s="108" t="n">
        <f aca="false">IF(SQRT($B$5)*$I1410+SQRT(1-$B$5)*J1410&lt;$C$8,1,0)</f>
        <v>0</v>
      </c>
      <c r="O1410" s="108" t="n">
        <f aca="false">IF(SQRT($B$5)*$I1410+SQRT(1-$B$5)*K1410&lt;$C$9,1,0)</f>
        <v>0</v>
      </c>
      <c r="P1410" s="108" t="n">
        <f aca="false">IF(SQRT($B$5)*$I1410+SQRT(1-$B$5)*L1410&lt;$C$10,1,0)</f>
        <v>0</v>
      </c>
      <c r="Q1410" s="108" t="n">
        <f aca="false">IF(SQRT($B$5)*$I1410+SQRT(1-$B$5)*M1410&lt;$C$11,1,0)</f>
        <v>0</v>
      </c>
      <c r="R1410" s="110" t="n">
        <f aca="false">N1410*$D$8+O1410*$D$9+P1410*$D$10+Q1410*$D$11</f>
        <v>0</v>
      </c>
      <c r="S1410" s="108" t="n">
        <f aca="false">SUM(N1410:Q1410)</f>
        <v>0</v>
      </c>
    </row>
    <row r="1411" customFormat="false" ht="15" hidden="false" customHeight="false" outlineLevel="0" collapsed="false">
      <c r="H1411" s="108" t="n">
        <v>1403</v>
      </c>
      <c r="I1411" s="109" t="n">
        <v>-0.9793</v>
      </c>
      <c r="J1411" s="109" t="n">
        <v>1.4863</v>
      </c>
      <c r="K1411" s="109" t="n">
        <v>-0.0912</v>
      </c>
      <c r="L1411" s="109" t="n">
        <v>-1.3869</v>
      </c>
      <c r="M1411" s="109" t="n">
        <v>1.6234</v>
      </c>
      <c r="N1411" s="108" t="n">
        <f aca="false">IF(SQRT($B$5)*$I1411+SQRT(1-$B$5)*J1411&lt;$C$8,1,0)</f>
        <v>0</v>
      </c>
      <c r="O1411" s="108" t="n">
        <f aca="false">IF(SQRT($B$5)*$I1411+SQRT(1-$B$5)*K1411&lt;$C$9,1,0)</f>
        <v>0</v>
      </c>
      <c r="P1411" s="108" t="n">
        <f aca="false">IF(SQRT($B$5)*$I1411+SQRT(1-$B$5)*L1411&lt;$C$10,1,0)</f>
        <v>0</v>
      </c>
      <c r="Q1411" s="108" t="n">
        <f aca="false">IF(SQRT($B$5)*$I1411+SQRT(1-$B$5)*M1411&lt;$C$11,1,0)</f>
        <v>0</v>
      </c>
      <c r="R1411" s="110" t="n">
        <f aca="false">N1411*$D$8+O1411*$D$9+P1411*$D$10+Q1411*$D$11</f>
        <v>0</v>
      </c>
      <c r="S1411" s="108" t="n">
        <f aca="false">SUM(N1411:Q1411)</f>
        <v>0</v>
      </c>
    </row>
    <row r="1412" customFormat="false" ht="15" hidden="false" customHeight="false" outlineLevel="0" collapsed="false">
      <c r="H1412" s="108" t="n">
        <v>1404</v>
      </c>
      <c r="I1412" s="109" t="n">
        <v>-0.8244</v>
      </c>
      <c r="J1412" s="109" t="n">
        <v>1.509</v>
      </c>
      <c r="K1412" s="109" t="n">
        <v>-0.2069</v>
      </c>
      <c r="L1412" s="109" t="n">
        <v>-1.2864</v>
      </c>
      <c r="M1412" s="109" t="n">
        <v>-0.2628</v>
      </c>
      <c r="N1412" s="108" t="n">
        <f aca="false">IF(SQRT($B$5)*$I1412+SQRT(1-$B$5)*J1412&lt;$C$8,1,0)</f>
        <v>0</v>
      </c>
      <c r="O1412" s="108" t="n">
        <f aca="false">IF(SQRT($B$5)*$I1412+SQRT(1-$B$5)*K1412&lt;$C$9,1,0)</f>
        <v>0</v>
      </c>
      <c r="P1412" s="108" t="n">
        <f aca="false">IF(SQRT($B$5)*$I1412+SQRT(1-$B$5)*L1412&lt;$C$10,1,0)</f>
        <v>0</v>
      </c>
      <c r="Q1412" s="108" t="n">
        <f aca="false">IF(SQRT($B$5)*$I1412+SQRT(1-$B$5)*M1412&lt;$C$11,1,0)</f>
        <v>0</v>
      </c>
      <c r="R1412" s="110" t="n">
        <f aca="false">N1412*$D$8+O1412*$D$9+P1412*$D$10+Q1412*$D$11</f>
        <v>0</v>
      </c>
      <c r="S1412" s="108" t="n">
        <f aca="false">SUM(N1412:Q1412)</f>
        <v>0</v>
      </c>
    </row>
    <row r="1413" customFormat="false" ht="15" hidden="false" customHeight="false" outlineLevel="0" collapsed="false">
      <c r="H1413" s="108" t="n">
        <v>1405</v>
      </c>
      <c r="I1413" s="109" t="n">
        <v>1.8883</v>
      </c>
      <c r="J1413" s="109" t="n">
        <v>0.6165</v>
      </c>
      <c r="K1413" s="109" t="n">
        <v>0.1385</v>
      </c>
      <c r="L1413" s="109" t="n">
        <v>0.4171</v>
      </c>
      <c r="M1413" s="109" t="n">
        <v>0.6373</v>
      </c>
      <c r="N1413" s="108" t="n">
        <f aca="false">IF(SQRT($B$5)*$I1413+SQRT(1-$B$5)*J1413&lt;$C$8,1,0)</f>
        <v>0</v>
      </c>
      <c r="O1413" s="108" t="n">
        <f aca="false">IF(SQRT($B$5)*$I1413+SQRT(1-$B$5)*K1413&lt;$C$9,1,0)</f>
        <v>0</v>
      </c>
      <c r="P1413" s="108" t="n">
        <f aca="false">IF(SQRT($B$5)*$I1413+SQRT(1-$B$5)*L1413&lt;$C$10,1,0)</f>
        <v>0</v>
      </c>
      <c r="Q1413" s="108" t="n">
        <f aca="false">IF(SQRT($B$5)*$I1413+SQRT(1-$B$5)*M1413&lt;$C$11,1,0)</f>
        <v>0</v>
      </c>
      <c r="R1413" s="110" t="n">
        <f aca="false">N1413*$D$8+O1413*$D$9+P1413*$D$10+Q1413*$D$11</f>
        <v>0</v>
      </c>
      <c r="S1413" s="108" t="n">
        <f aca="false">SUM(N1413:Q1413)</f>
        <v>0</v>
      </c>
    </row>
    <row r="1414" customFormat="false" ht="15" hidden="false" customHeight="false" outlineLevel="0" collapsed="false">
      <c r="H1414" s="108" t="n">
        <v>1406</v>
      </c>
      <c r="I1414" s="109" t="n">
        <v>0.7479</v>
      </c>
      <c r="J1414" s="109" t="n">
        <v>1.1697</v>
      </c>
      <c r="K1414" s="109" t="n">
        <v>0.5835</v>
      </c>
      <c r="L1414" s="109" t="n">
        <v>1.1156</v>
      </c>
      <c r="M1414" s="109" t="n">
        <v>-1.1071</v>
      </c>
      <c r="N1414" s="108" t="n">
        <f aca="false">IF(SQRT($B$5)*$I1414+SQRT(1-$B$5)*J1414&lt;$C$8,1,0)</f>
        <v>0</v>
      </c>
      <c r="O1414" s="108" t="n">
        <f aca="false">IF(SQRT($B$5)*$I1414+SQRT(1-$B$5)*K1414&lt;$C$9,1,0)</f>
        <v>0</v>
      </c>
      <c r="P1414" s="108" t="n">
        <f aca="false">IF(SQRT($B$5)*$I1414+SQRT(1-$B$5)*L1414&lt;$C$10,1,0)</f>
        <v>0</v>
      </c>
      <c r="Q1414" s="108" t="n">
        <f aca="false">IF(SQRT($B$5)*$I1414+SQRT(1-$B$5)*M1414&lt;$C$11,1,0)</f>
        <v>0</v>
      </c>
      <c r="R1414" s="110" t="n">
        <f aca="false">N1414*$D$8+O1414*$D$9+P1414*$D$10+Q1414*$D$11</f>
        <v>0</v>
      </c>
      <c r="S1414" s="108" t="n">
        <f aca="false">SUM(N1414:Q1414)</f>
        <v>0</v>
      </c>
    </row>
    <row r="1415" customFormat="false" ht="15" hidden="false" customHeight="false" outlineLevel="0" collapsed="false">
      <c r="H1415" s="108" t="n">
        <v>1407</v>
      </c>
      <c r="I1415" s="109" t="n">
        <v>-1.0634</v>
      </c>
      <c r="J1415" s="109" t="n">
        <v>-0.1108</v>
      </c>
      <c r="K1415" s="109" t="n">
        <v>-0.7174</v>
      </c>
      <c r="L1415" s="109" t="n">
        <v>0.0835</v>
      </c>
      <c r="M1415" s="109" t="n">
        <v>0.6148</v>
      </c>
      <c r="N1415" s="108" t="n">
        <f aca="false">IF(SQRT($B$5)*$I1415+SQRT(1-$B$5)*J1415&lt;$C$8,1,0)</f>
        <v>0</v>
      </c>
      <c r="O1415" s="108" t="n">
        <f aca="false">IF(SQRT($B$5)*$I1415+SQRT(1-$B$5)*K1415&lt;$C$9,1,0)</f>
        <v>0</v>
      </c>
      <c r="P1415" s="108" t="n">
        <f aca="false">IF(SQRT($B$5)*$I1415+SQRT(1-$B$5)*L1415&lt;$C$10,1,0)</f>
        <v>0</v>
      </c>
      <c r="Q1415" s="108" t="n">
        <f aca="false">IF(SQRT($B$5)*$I1415+SQRT(1-$B$5)*M1415&lt;$C$11,1,0)</f>
        <v>0</v>
      </c>
      <c r="R1415" s="110" t="n">
        <f aca="false">N1415*$D$8+O1415*$D$9+P1415*$D$10+Q1415*$D$11</f>
        <v>0</v>
      </c>
      <c r="S1415" s="108" t="n">
        <f aca="false">SUM(N1415:Q1415)</f>
        <v>0</v>
      </c>
    </row>
    <row r="1416" customFormat="false" ht="15" hidden="false" customHeight="false" outlineLevel="0" collapsed="false">
      <c r="H1416" s="108" t="n">
        <v>1408</v>
      </c>
      <c r="I1416" s="109" t="n">
        <v>-0.1088</v>
      </c>
      <c r="J1416" s="109" t="n">
        <v>0.1459</v>
      </c>
      <c r="K1416" s="109" t="n">
        <v>0.7411</v>
      </c>
      <c r="L1416" s="109" t="n">
        <v>0.1037</v>
      </c>
      <c r="M1416" s="109" t="n">
        <v>-0.0801</v>
      </c>
      <c r="N1416" s="108" t="n">
        <f aca="false">IF(SQRT($B$5)*$I1416+SQRT(1-$B$5)*J1416&lt;$C$8,1,0)</f>
        <v>0</v>
      </c>
      <c r="O1416" s="108" t="n">
        <f aca="false">IF(SQRT($B$5)*$I1416+SQRT(1-$B$5)*K1416&lt;$C$9,1,0)</f>
        <v>0</v>
      </c>
      <c r="P1416" s="108" t="n">
        <f aca="false">IF(SQRT($B$5)*$I1416+SQRT(1-$B$5)*L1416&lt;$C$10,1,0)</f>
        <v>0</v>
      </c>
      <c r="Q1416" s="108" t="n">
        <f aca="false">IF(SQRT($B$5)*$I1416+SQRT(1-$B$5)*M1416&lt;$C$11,1,0)</f>
        <v>0</v>
      </c>
      <c r="R1416" s="110" t="n">
        <f aca="false">N1416*$D$8+O1416*$D$9+P1416*$D$10+Q1416*$D$11</f>
        <v>0</v>
      </c>
      <c r="S1416" s="108" t="n">
        <f aca="false">SUM(N1416:Q1416)</f>
        <v>0</v>
      </c>
    </row>
    <row r="1417" customFormat="false" ht="15" hidden="false" customHeight="false" outlineLevel="0" collapsed="false">
      <c r="H1417" s="108" t="n">
        <v>1409</v>
      </c>
      <c r="I1417" s="109" t="n">
        <v>0.5086</v>
      </c>
      <c r="J1417" s="109" t="n">
        <v>-1.1849</v>
      </c>
      <c r="K1417" s="109" t="n">
        <v>1.0398</v>
      </c>
      <c r="L1417" s="109" t="n">
        <v>-1.3612</v>
      </c>
      <c r="M1417" s="109" t="n">
        <v>0.0042</v>
      </c>
      <c r="N1417" s="108" t="n">
        <f aca="false">IF(SQRT($B$5)*$I1417+SQRT(1-$B$5)*J1417&lt;$C$8,1,0)</f>
        <v>0</v>
      </c>
      <c r="O1417" s="108" t="n">
        <f aca="false">IF(SQRT($B$5)*$I1417+SQRT(1-$B$5)*K1417&lt;$C$9,1,0)</f>
        <v>0</v>
      </c>
      <c r="P1417" s="108" t="n">
        <f aca="false">IF(SQRT($B$5)*$I1417+SQRT(1-$B$5)*L1417&lt;$C$10,1,0)</f>
        <v>0</v>
      </c>
      <c r="Q1417" s="108" t="n">
        <f aca="false">IF(SQRT($B$5)*$I1417+SQRT(1-$B$5)*M1417&lt;$C$11,1,0)</f>
        <v>0</v>
      </c>
      <c r="R1417" s="110" t="n">
        <f aca="false">N1417*$D$8+O1417*$D$9+P1417*$D$10+Q1417*$D$11</f>
        <v>0</v>
      </c>
      <c r="S1417" s="108" t="n">
        <f aca="false">SUM(N1417:Q1417)</f>
        <v>0</v>
      </c>
    </row>
    <row r="1418" customFormat="false" ht="15" hidden="false" customHeight="false" outlineLevel="0" collapsed="false">
      <c r="H1418" s="108" t="n">
        <v>1410</v>
      </c>
      <c r="I1418" s="109" t="n">
        <v>-0.3246</v>
      </c>
      <c r="J1418" s="109" t="n">
        <v>-0.8725</v>
      </c>
      <c r="K1418" s="109" t="n">
        <v>-0.0598</v>
      </c>
      <c r="L1418" s="109" t="n">
        <v>0.8852</v>
      </c>
      <c r="M1418" s="109" t="n">
        <v>0.3589</v>
      </c>
      <c r="N1418" s="108" t="n">
        <f aca="false">IF(SQRT($B$5)*$I1418+SQRT(1-$B$5)*J1418&lt;$C$8,1,0)</f>
        <v>0</v>
      </c>
      <c r="O1418" s="108" t="n">
        <f aca="false">IF(SQRT($B$5)*$I1418+SQRT(1-$B$5)*K1418&lt;$C$9,1,0)</f>
        <v>0</v>
      </c>
      <c r="P1418" s="108" t="n">
        <f aca="false">IF(SQRT($B$5)*$I1418+SQRT(1-$B$5)*L1418&lt;$C$10,1,0)</f>
        <v>0</v>
      </c>
      <c r="Q1418" s="108" t="n">
        <f aca="false">IF(SQRT($B$5)*$I1418+SQRT(1-$B$5)*M1418&lt;$C$11,1,0)</f>
        <v>0</v>
      </c>
      <c r="R1418" s="110" t="n">
        <f aca="false">N1418*$D$8+O1418*$D$9+P1418*$D$10+Q1418*$D$11</f>
        <v>0</v>
      </c>
      <c r="S1418" s="108" t="n">
        <f aca="false">SUM(N1418:Q1418)</f>
        <v>0</v>
      </c>
    </row>
    <row r="1419" customFormat="false" ht="15" hidden="false" customHeight="false" outlineLevel="0" collapsed="false">
      <c r="H1419" s="108" t="n">
        <v>1411</v>
      </c>
      <c r="I1419" s="109" t="n">
        <v>0.3214</v>
      </c>
      <c r="J1419" s="109" t="n">
        <v>-0.176</v>
      </c>
      <c r="K1419" s="109" t="n">
        <v>1.7787</v>
      </c>
      <c r="L1419" s="109" t="n">
        <v>-0.0399</v>
      </c>
      <c r="M1419" s="109" t="n">
        <v>0.2643</v>
      </c>
      <c r="N1419" s="108" t="n">
        <f aca="false">IF(SQRT($B$5)*$I1419+SQRT(1-$B$5)*J1419&lt;$C$8,1,0)</f>
        <v>0</v>
      </c>
      <c r="O1419" s="108" t="n">
        <f aca="false">IF(SQRT($B$5)*$I1419+SQRT(1-$B$5)*K1419&lt;$C$9,1,0)</f>
        <v>0</v>
      </c>
      <c r="P1419" s="108" t="n">
        <f aca="false">IF(SQRT($B$5)*$I1419+SQRT(1-$B$5)*L1419&lt;$C$10,1,0)</f>
        <v>0</v>
      </c>
      <c r="Q1419" s="108" t="n">
        <f aca="false">IF(SQRT($B$5)*$I1419+SQRT(1-$B$5)*M1419&lt;$C$11,1,0)</f>
        <v>0</v>
      </c>
      <c r="R1419" s="110" t="n">
        <f aca="false">N1419*$D$8+O1419*$D$9+P1419*$D$10+Q1419*$D$11</f>
        <v>0</v>
      </c>
      <c r="S1419" s="108" t="n">
        <f aca="false">SUM(N1419:Q1419)</f>
        <v>0</v>
      </c>
    </row>
    <row r="1420" customFormat="false" ht="15" hidden="false" customHeight="false" outlineLevel="0" collapsed="false">
      <c r="H1420" s="108" t="n">
        <v>1412</v>
      </c>
      <c r="I1420" s="109" t="n">
        <v>0.1802</v>
      </c>
      <c r="J1420" s="109" t="n">
        <v>1.5724</v>
      </c>
      <c r="K1420" s="109" t="n">
        <v>1.3094</v>
      </c>
      <c r="L1420" s="109" t="n">
        <v>0.0142</v>
      </c>
      <c r="M1420" s="109" t="n">
        <v>1.319</v>
      </c>
      <c r="N1420" s="108" t="n">
        <f aca="false">IF(SQRT($B$5)*$I1420+SQRT(1-$B$5)*J1420&lt;$C$8,1,0)</f>
        <v>0</v>
      </c>
      <c r="O1420" s="108" t="n">
        <f aca="false">IF(SQRT($B$5)*$I1420+SQRT(1-$B$5)*K1420&lt;$C$9,1,0)</f>
        <v>0</v>
      </c>
      <c r="P1420" s="108" t="n">
        <f aca="false">IF(SQRT($B$5)*$I1420+SQRT(1-$B$5)*L1420&lt;$C$10,1,0)</f>
        <v>0</v>
      </c>
      <c r="Q1420" s="108" t="n">
        <f aca="false">IF(SQRT($B$5)*$I1420+SQRT(1-$B$5)*M1420&lt;$C$11,1,0)</f>
        <v>0</v>
      </c>
      <c r="R1420" s="110" t="n">
        <f aca="false">N1420*$D$8+O1420*$D$9+P1420*$D$10+Q1420*$D$11</f>
        <v>0</v>
      </c>
      <c r="S1420" s="108" t="n">
        <f aca="false">SUM(N1420:Q1420)</f>
        <v>0</v>
      </c>
    </row>
    <row r="1421" customFormat="false" ht="15" hidden="false" customHeight="false" outlineLevel="0" collapsed="false">
      <c r="H1421" s="108" t="n">
        <v>1413</v>
      </c>
      <c r="I1421" s="109" t="n">
        <v>1.2155</v>
      </c>
      <c r="J1421" s="109" t="n">
        <v>-0.3565</v>
      </c>
      <c r="K1421" s="109" t="n">
        <v>0.6341</v>
      </c>
      <c r="L1421" s="109" t="n">
        <v>-0.7432</v>
      </c>
      <c r="M1421" s="109" t="n">
        <v>-0.3175</v>
      </c>
      <c r="N1421" s="108" t="n">
        <f aca="false">IF(SQRT($B$5)*$I1421+SQRT(1-$B$5)*J1421&lt;$C$8,1,0)</f>
        <v>0</v>
      </c>
      <c r="O1421" s="108" t="n">
        <f aca="false">IF(SQRT($B$5)*$I1421+SQRT(1-$B$5)*K1421&lt;$C$9,1,0)</f>
        <v>0</v>
      </c>
      <c r="P1421" s="108" t="n">
        <f aca="false">IF(SQRT($B$5)*$I1421+SQRT(1-$B$5)*L1421&lt;$C$10,1,0)</f>
        <v>0</v>
      </c>
      <c r="Q1421" s="108" t="n">
        <f aca="false">IF(SQRT($B$5)*$I1421+SQRT(1-$B$5)*M1421&lt;$C$11,1,0)</f>
        <v>0</v>
      </c>
      <c r="R1421" s="110" t="n">
        <f aca="false">N1421*$D$8+O1421*$D$9+P1421*$D$10+Q1421*$D$11</f>
        <v>0</v>
      </c>
      <c r="S1421" s="108" t="n">
        <f aca="false">SUM(N1421:Q1421)</f>
        <v>0</v>
      </c>
    </row>
    <row r="1422" customFormat="false" ht="15" hidden="false" customHeight="false" outlineLevel="0" collapsed="false">
      <c r="H1422" s="108" t="n">
        <v>1414</v>
      </c>
      <c r="I1422" s="109" t="n">
        <v>-2.0008</v>
      </c>
      <c r="J1422" s="109" t="n">
        <v>-1.1092</v>
      </c>
      <c r="K1422" s="109" t="n">
        <v>-0.1036</v>
      </c>
      <c r="L1422" s="109" t="n">
        <v>1.0695</v>
      </c>
      <c r="M1422" s="109" t="n">
        <v>1.6482</v>
      </c>
      <c r="N1422" s="108" t="n">
        <f aca="false">IF(SQRT($B$5)*$I1422+SQRT(1-$B$5)*J1422&lt;$C$8,1,0)</f>
        <v>0</v>
      </c>
      <c r="O1422" s="108" t="n">
        <f aca="false">IF(SQRT($B$5)*$I1422+SQRT(1-$B$5)*K1422&lt;$C$9,1,0)</f>
        <v>0</v>
      </c>
      <c r="P1422" s="108" t="n">
        <f aca="false">IF(SQRT($B$5)*$I1422+SQRT(1-$B$5)*L1422&lt;$C$10,1,0)</f>
        <v>0</v>
      </c>
      <c r="Q1422" s="108" t="n">
        <f aca="false">IF(SQRT($B$5)*$I1422+SQRT(1-$B$5)*M1422&lt;$C$11,1,0)</f>
        <v>0</v>
      </c>
      <c r="R1422" s="110" t="n">
        <f aca="false">N1422*$D$8+O1422*$D$9+P1422*$D$10+Q1422*$D$11</f>
        <v>0</v>
      </c>
      <c r="S1422" s="108" t="n">
        <f aca="false">SUM(N1422:Q1422)</f>
        <v>0</v>
      </c>
    </row>
    <row r="1423" customFormat="false" ht="15" hidden="false" customHeight="false" outlineLevel="0" collapsed="false">
      <c r="H1423" s="108" t="n">
        <v>1415</v>
      </c>
      <c r="I1423" s="109" t="n">
        <v>-0.5257</v>
      </c>
      <c r="J1423" s="109" t="n">
        <v>1.358</v>
      </c>
      <c r="K1423" s="109" t="n">
        <v>0.7788</v>
      </c>
      <c r="L1423" s="109" t="n">
        <v>-2.1897</v>
      </c>
      <c r="M1423" s="109" t="n">
        <v>0.8077</v>
      </c>
      <c r="N1423" s="108" t="n">
        <f aca="false">IF(SQRT($B$5)*$I1423+SQRT(1-$B$5)*J1423&lt;$C$8,1,0)</f>
        <v>0</v>
      </c>
      <c r="O1423" s="108" t="n">
        <f aca="false">IF(SQRT($B$5)*$I1423+SQRT(1-$B$5)*K1423&lt;$C$9,1,0)</f>
        <v>0</v>
      </c>
      <c r="P1423" s="108" t="n">
        <f aca="false">IF(SQRT($B$5)*$I1423+SQRT(1-$B$5)*L1423&lt;$C$10,1,0)</f>
        <v>1</v>
      </c>
      <c r="Q1423" s="108" t="n">
        <f aca="false">IF(SQRT($B$5)*$I1423+SQRT(1-$B$5)*M1423&lt;$C$11,1,0)</f>
        <v>0</v>
      </c>
      <c r="R1423" s="110" t="n">
        <f aca="false">N1423*$D$8+O1423*$D$9+P1423*$D$10+Q1423*$D$11</f>
        <v>14</v>
      </c>
      <c r="S1423" s="108" t="n">
        <f aca="false">SUM(N1423:Q1423)</f>
        <v>1</v>
      </c>
    </row>
    <row r="1424" customFormat="false" ht="15" hidden="false" customHeight="false" outlineLevel="0" collapsed="false">
      <c r="H1424" s="108" t="n">
        <v>1416</v>
      </c>
      <c r="I1424" s="109" t="n">
        <v>-1.1972</v>
      </c>
      <c r="J1424" s="109" t="n">
        <v>-1.1686</v>
      </c>
      <c r="K1424" s="109" t="n">
        <v>0.5796</v>
      </c>
      <c r="L1424" s="109" t="n">
        <v>-0.7143</v>
      </c>
      <c r="M1424" s="109" t="n">
        <v>-0.9292</v>
      </c>
      <c r="N1424" s="108" t="n">
        <f aca="false">IF(SQRT($B$5)*$I1424+SQRT(1-$B$5)*J1424&lt;$C$8,1,0)</f>
        <v>0</v>
      </c>
      <c r="O1424" s="108" t="n">
        <f aca="false">IF(SQRT($B$5)*$I1424+SQRT(1-$B$5)*K1424&lt;$C$9,1,0)</f>
        <v>0</v>
      </c>
      <c r="P1424" s="108" t="n">
        <f aca="false">IF(SQRT($B$5)*$I1424+SQRT(1-$B$5)*L1424&lt;$C$10,1,0)</f>
        <v>0</v>
      </c>
      <c r="Q1424" s="108" t="n">
        <f aca="false">IF(SQRT($B$5)*$I1424+SQRT(1-$B$5)*M1424&lt;$C$11,1,0)</f>
        <v>0</v>
      </c>
      <c r="R1424" s="110" t="n">
        <f aca="false">N1424*$D$8+O1424*$D$9+P1424*$D$10+Q1424*$D$11</f>
        <v>0</v>
      </c>
      <c r="S1424" s="108" t="n">
        <f aca="false">SUM(N1424:Q1424)</f>
        <v>0</v>
      </c>
    </row>
    <row r="1425" customFormat="false" ht="15" hidden="false" customHeight="false" outlineLevel="0" collapsed="false">
      <c r="H1425" s="108" t="n">
        <v>1417</v>
      </c>
      <c r="I1425" s="109" t="n">
        <v>3.234</v>
      </c>
      <c r="J1425" s="109" t="n">
        <v>-0.491</v>
      </c>
      <c r="K1425" s="109" t="n">
        <v>-1.447</v>
      </c>
      <c r="L1425" s="109" t="n">
        <v>0.2652</v>
      </c>
      <c r="M1425" s="109" t="n">
        <v>-0.0098</v>
      </c>
      <c r="N1425" s="108" t="n">
        <f aca="false">IF(SQRT($B$5)*$I1425+SQRT(1-$B$5)*J1425&lt;$C$8,1,0)</f>
        <v>0</v>
      </c>
      <c r="O1425" s="108" t="n">
        <f aca="false">IF(SQRT($B$5)*$I1425+SQRT(1-$B$5)*K1425&lt;$C$9,1,0)</f>
        <v>0</v>
      </c>
      <c r="P1425" s="108" t="n">
        <f aca="false">IF(SQRT($B$5)*$I1425+SQRT(1-$B$5)*L1425&lt;$C$10,1,0)</f>
        <v>0</v>
      </c>
      <c r="Q1425" s="108" t="n">
        <f aca="false">IF(SQRT($B$5)*$I1425+SQRT(1-$B$5)*M1425&lt;$C$11,1,0)</f>
        <v>0</v>
      </c>
      <c r="R1425" s="110" t="n">
        <f aca="false">N1425*$D$8+O1425*$D$9+P1425*$D$10+Q1425*$D$11</f>
        <v>0</v>
      </c>
      <c r="S1425" s="108" t="n">
        <f aca="false">SUM(N1425:Q1425)</f>
        <v>0</v>
      </c>
    </row>
    <row r="1426" customFormat="false" ht="15" hidden="false" customHeight="false" outlineLevel="0" collapsed="false">
      <c r="H1426" s="108" t="n">
        <v>1418</v>
      </c>
      <c r="I1426" s="109" t="n">
        <v>0.6615</v>
      </c>
      <c r="J1426" s="109" t="n">
        <v>1.9844</v>
      </c>
      <c r="K1426" s="109" t="n">
        <v>-2.3374</v>
      </c>
      <c r="L1426" s="109" t="n">
        <v>-1.6194</v>
      </c>
      <c r="M1426" s="109" t="n">
        <v>1.5179</v>
      </c>
      <c r="N1426" s="108" t="n">
        <f aca="false">IF(SQRT($B$5)*$I1426+SQRT(1-$B$5)*J1426&lt;$C$8,1,0)</f>
        <v>0</v>
      </c>
      <c r="O1426" s="108" t="n">
        <f aca="false">IF(SQRT($B$5)*$I1426+SQRT(1-$B$5)*K1426&lt;$C$9,1,0)</f>
        <v>0</v>
      </c>
      <c r="P1426" s="108" t="n">
        <f aca="false">IF(SQRT($B$5)*$I1426+SQRT(1-$B$5)*L1426&lt;$C$10,1,0)</f>
        <v>0</v>
      </c>
      <c r="Q1426" s="108" t="n">
        <f aca="false">IF(SQRT($B$5)*$I1426+SQRT(1-$B$5)*M1426&lt;$C$11,1,0)</f>
        <v>0</v>
      </c>
      <c r="R1426" s="110" t="n">
        <f aca="false">N1426*$D$8+O1426*$D$9+P1426*$D$10+Q1426*$D$11</f>
        <v>0</v>
      </c>
      <c r="S1426" s="108" t="n">
        <f aca="false">SUM(N1426:Q1426)</f>
        <v>0</v>
      </c>
    </row>
    <row r="1427" customFormat="false" ht="15" hidden="false" customHeight="false" outlineLevel="0" collapsed="false">
      <c r="H1427" s="108" t="n">
        <v>1419</v>
      </c>
      <c r="I1427" s="109" t="n">
        <v>1.1011</v>
      </c>
      <c r="J1427" s="109" t="n">
        <v>-0.03</v>
      </c>
      <c r="K1427" s="109" t="n">
        <v>-0.3294</v>
      </c>
      <c r="L1427" s="109" t="n">
        <v>1.0368</v>
      </c>
      <c r="M1427" s="109" t="n">
        <v>2.3922</v>
      </c>
      <c r="N1427" s="108" t="n">
        <f aca="false">IF(SQRT($B$5)*$I1427+SQRT(1-$B$5)*J1427&lt;$C$8,1,0)</f>
        <v>0</v>
      </c>
      <c r="O1427" s="108" t="n">
        <f aca="false">IF(SQRT($B$5)*$I1427+SQRT(1-$B$5)*K1427&lt;$C$9,1,0)</f>
        <v>0</v>
      </c>
      <c r="P1427" s="108" t="n">
        <f aca="false">IF(SQRT($B$5)*$I1427+SQRT(1-$B$5)*L1427&lt;$C$10,1,0)</f>
        <v>0</v>
      </c>
      <c r="Q1427" s="108" t="n">
        <f aca="false">IF(SQRT($B$5)*$I1427+SQRT(1-$B$5)*M1427&lt;$C$11,1,0)</f>
        <v>0</v>
      </c>
      <c r="R1427" s="110" t="n">
        <f aca="false">N1427*$D$8+O1427*$D$9+P1427*$D$10+Q1427*$D$11</f>
        <v>0</v>
      </c>
      <c r="S1427" s="108" t="n">
        <f aca="false">SUM(N1427:Q1427)</f>
        <v>0</v>
      </c>
    </row>
    <row r="1428" customFormat="false" ht="15" hidden="false" customHeight="false" outlineLevel="0" collapsed="false">
      <c r="H1428" s="108" t="n">
        <v>1420</v>
      </c>
      <c r="I1428" s="109" t="n">
        <v>1.49</v>
      </c>
      <c r="J1428" s="109" t="n">
        <v>-0.4372</v>
      </c>
      <c r="K1428" s="109" t="n">
        <v>-0.9841</v>
      </c>
      <c r="L1428" s="109" t="n">
        <v>0.7509</v>
      </c>
      <c r="M1428" s="109" t="n">
        <v>-1.2274</v>
      </c>
      <c r="N1428" s="108" t="n">
        <f aca="false">IF(SQRT($B$5)*$I1428+SQRT(1-$B$5)*J1428&lt;$C$8,1,0)</f>
        <v>0</v>
      </c>
      <c r="O1428" s="108" t="n">
        <f aca="false">IF(SQRT($B$5)*$I1428+SQRT(1-$B$5)*K1428&lt;$C$9,1,0)</f>
        <v>0</v>
      </c>
      <c r="P1428" s="108" t="n">
        <f aca="false">IF(SQRT($B$5)*$I1428+SQRT(1-$B$5)*L1428&lt;$C$10,1,0)</f>
        <v>0</v>
      </c>
      <c r="Q1428" s="108" t="n">
        <f aca="false">IF(SQRT($B$5)*$I1428+SQRT(1-$B$5)*M1428&lt;$C$11,1,0)</f>
        <v>0</v>
      </c>
      <c r="R1428" s="110" t="n">
        <f aca="false">N1428*$D$8+O1428*$D$9+P1428*$D$10+Q1428*$D$11</f>
        <v>0</v>
      </c>
      <c r="S1428" s="108" t="n">
        <f aca="false">SUM(N1428:Q1428)</f>
        <v>0</v>
      </c>
    </row>
    <row r="1429" customFormat="false" ht="15" hidden="false" customHeight="false" outlineLevel="0" collapsed="false">
      <c r="H1429" s="108" t="n">
        <v>1421</v>
      </c>
      <c r="I1429" s="109" t="n">
        <v>-0.5047</v>
      </c>
      <c r="J1429" s="109" t="n">
        <v>-1.4179</v>
      </c>
      <c r="K1429" s="109" t="n">
        <v>0.5245</v>
      </c>
      <c r="L1429" s="109" t="n">
        <v>0.8152</v>
      </c>
      <c r="M1429" s="109" t="n">
        <v>1.1921</v>
      </c>
      <c r="N1429" s="108" t="n">
        <f aca="false">IF(SQRT($B$5)*$I1429+SQRT(1-$B$5)*J1429&lt;$C$8,1,0)</f>
        <v>0</v>
      </c>
      <c r="O1429" s="108" t="n">
        <f aca="false">IF(SQRT($B$5)*$I1429+SQRT(1-$B$5)*K1429&lt;$C$9,1,0)</f>
        <v>0</v>
      </c>
      <c r="P1429" s="108" t="n">
        <f aca="false">IF(SQRT($B$5)*$I1429+SQRT(1-$B$5)*L1429&lt;$C$10,1,0)</f>
        <v>0</v>
      </c>
      <c r="Q1429" s="108" t="n">
        <f aca="false">IF(SQRT($B$5)*$I1429+SQRT(1-$B$5)*M1429&lt;$C$11,1,0)</f>
        <v>0</v>
      </c>
      <c r="R1429" s="110" t="n">
        <f aca="false">N1429*$D$8+O1429*$D$9+P1429*$D$10+Q1429*$D$11</f>
        <v>0</v>
      </c>
      <c r="S1429" s="108" t="n">
        <f aca="false">SUM(N1429:Q1429)</f>
        <v>0</v>
      </c>
    </row>
    <row r="1430" customFormat="false" ht="15" hidden="false" customHeight="false" outlineLevel="0" collapsed="false">
      <c r="H1430" s="108" t="n">
        <v>1422</v>
      </c>
      <c r="I1430" s="109" t="n">
        <v>-0.6173</v>
      </c>
      <c r="J1430" s="109" t="n">
        <v>0.4637</v>
      </c>
      <c r="K1430" s="109" t="n">
        <v>1.5802</v>
      </c>
      <c r="L1430" s="109" t="n">
        <v>0.3552</v>
      </c>
      <c r="M1430" s="109" t="n">
        <v>1.7415</v>
      </c>
      <c r="N1430" s="108" t="n">
        <f aca="false">IF(SQRT($B$5)*$I1430+SQRT(1-$B$5)*J1430&lt;$C$8,1,0)</f>
        <v>0</v>
      </c>
      <c r="O1430" s="108" t="n">
        <f aca="false">IF(SQRT($B$5)*$I1430+SQRT(1-$B$5)*K1430&lt;$C$9,1,0)</f>
        <v>0</v>
      </c>
      <c r="P1430" s="108" t="n">
        <f aca="false">IF(SQRT($B$5)*$I1430+SQRT(1-$B$5)*L1430&lt;$C$10,1,0)</f>
        <v>0</v>
      </c>
      <c r="Q1430" s="108" t="n">
        <f aca="false">IF(SQRT($B$5)*$I1430+SQRT(1-$B$5)*M1430&lt;$C$11,1,0)</f>
        <v>0</v>
      </c>
      <c r="R1430" s="110" t="n">
        <f aca="false">N1430*$D$8+O1430*$D$9+P1430*$D$10+Q1430*$D$11</f>
        <v>0</v>
      </c>
      <c r="S1430" s="108" t="n">
        <f aca="false">SUM(N1430:Q1430)</f>
        <v>0</v>
      </c>
    </row>
    <row r="1431" customFormat="false" ht="15" hidden="false" customHeight="false" outlineLevel="0" collapsed="false">
      <c r="H1431" s="108" t="n">
        <v>1423</v>
      </c>
      <c r="I1431" s="109" t="n">
        <v>0.1742</v>
      </c>
      <c r="J1431" s="109" t="n">
        <v>-0.596</v>
      </c>
      <c r="K1431" s="109" t="n">
        <v>1.7511</v>
      </c>
      <c r="L1431" s="109" t="n">
        <v>-0.7575</v>
      </c>
      <c r="M1431" s="109" t="n">
        <v>0.8489</v>
      </c>
      <c r="N1431" s="108" t="n">
        <f aca="false">IF(SQRT($B$5)*$I1431+SQRT(1-$B$5)*J1431&lt;$C$8,1,0)</f>
        <v>0</v>
      </c>
      <c r="O1431" s="108" t="n">
        <f aca="false">IF(SQRT($B$5)*$I1431+SQRT(1-$B$5)*K1431&lt;$C$9,1,0)</f>
        <v>0</v>
      </c>
      <c r="P1431" s="108" t="n">
        <f aca="false">IF(SQRT($B$5)*$I1431+SQRT(1-$B$5)*L1431&lt;$C$10,1,0)</f>
        <v>0</v>
      </c>
      <c r="Q1431" s="108" t="n">
        <f aca="false">IF(SQRT($B$5)*$I1431+SQRT(1-$B$5)*M1431&lt;$C$11,1,0)</f>
        <v>0</v>
      </c>
      <c r="R1431" s="110" t="n">
        <f aca="false">N1431*$D$8+O1431*$D$9+P1431*$D$10+Q1431*$D$11</f>
        <v>0</v>
      </c>
      <c r="S1431" s="108" t="n">
        <f aca="false">SUM(N1431:Q1431)</f>
        <v>0</v>
      </c>
    </row>
    <row r="1432" customFormat="false" ht="15" hidden="false" customHeight="false" outlineLevel="0" collapsed="false">
      <c r="H1432" s="108" t="n">
        <v>1424</v>
      </c>
      <c r="I1432" s="109" t="n">
        <v>0.2223</v>
      </c>
      <c r="J1432" s="109" t="n">
        <v>-0.3133</v>
      </c>
      <c r="K1432" s="109" t="n">
        <v>-0.1286</v>
      </c>
      <c r="L1432" s="109" t="n">
        <v>1.1912</v>
      </c>
      <c r="M1432" s="109" t="n">
        <v>0.1217</v>
      </c>
      <c r="N1432" s="108" t="n">
        <f aca="false">IF(SQRT($B$5)*$I1432+SQRT(1-$B$5)*J1432&lt;$C$8,1,0)</f>
        <v>0</v>
      </c>
      <c r="O1432" s="108" t="n">
        <f aca="false">IF(SQRT($B$5)*$I1432+SQRT(1-$B$5)*K1432&lt;$C$9,1,0)</f>
        <v>0</v>
      </c>
      <c r="P1432" s="108" t="n">
        <f aca="false">IF(SQRT($B$5)*$I1432+SQRT(1-$B$5)*L1432&lt;$C$10,1,0)</f>
        <v>0</v>
      </c>
      <c r="Q1432" s="108" t="n">
        <f aca="false">IF(SQRT($B$5)*$I1432+SQRT(1-$B$5)*M1432&lt;$C$11,1,0)</f>
        <v>0</v>
      </c>
      <c r="R1432" s="110" t="n">
        <f aca="false">N1432*$D$8+O1432*$D$9+P1432*$D$10+Q1432*$D$11</f>
        <v>0</v>
      </c>
      <c r="S1432" s="108" t="n">
        <f aca="false">SUM(N1432:Q1432)</f>
        <v>0</v>
      </c>
    </row>
    <row r="1433" customFormat="false" ht="15" hidden="false" customHeight="false" outlineLevel="0" collapsed="false">
      <c r="H1433" s="108" t="n">
        <v>1425</v>
      </c>
      <c r="I1433" s="109" t="n">
        <v>-0.0972</v>
      </c>
      <c r="J1433" s="109" t="n">
        <v>-1.8599</v>
      </c>
      <c r="K1433" s="109" t="n">
        <v>-0.8597</v>
      </c>
      <c r="L1433" s="109" t="n">
        <v>-1.3682</v>
      </c>
      <c r="M1433" s="109" t="n">
        <v>-0.2898</v>
      </c>
      <c r="N1433" s="108" t="n">
        <f aca="false">IF(SQRT($B$5)*$I1433+SQRT(1-$B$5)*J1433&lt;$C$8,1,0)</f>
        <v>0</v>
      </c>
      <c r="O1433" s="108" t="n">
        <f aca="false">IF(SQRT($B$5)*$I1433+SQRT(1-$B$5)*K1433&lt;$C$9,1,0)</f>
        <v>0</v>
      </c>
      <c r="P1433" s="108" t="n">
        <f aca="false">IF(SQRT($B$5)*$I1433+SQRT(1-$B$5)*L1433&lt;$C$10,1,0)</f>
        <v>0</v>
      </c>
      <c r="Q1433" s="108" t="n">
        <f aca="false">IF(SQRT($B$5)*$I1433+SQRT(1-$B$5)*M1433&lt;$C$11,1,0)</f>
        <v>0</v>
      </c>
      <c r="R1433" s="110" t="n">
        <f aca="false">N1433*$D$8+O1433*$D$9+P1433*$D$10+Q1433*$D$11</f>
        <v>0</v>
      </c>
      <c r="S1433" s="108" t="n">
        <f aca="false">SUM(N1433:Q1433)</f>
        <v>0</v>
      </c>
    </row>
    <row r="1434" customFormat="false" ht="15" hidden="false" customHeight="false" outlineLevel="0" collapsed="false">
      <c r="H1434" s="108" t="n">
        <v>1426</v>
      </c>
      <c r="I1434" s="109" t="n">
        <v>0.8995</v>
      </c>
      <c r="J1434" s="109" t="n">
        <v>1.1282</v>
      </c>
      <c r="K1434" s="109" t="n">
        <v>0.5032</v>
      </c>
      <c r="L1434" s="109" t="n">
        <v>-1.1924</v>
      </c>
      <c r="M1434" s="109" t="n">
        <v>0.4278</v>
      </c>
      <c r="N1434" s="108" t="n">
        <f aca="false">IF(SQRT($B$5)*$I1434+SQRT(1-$B$5)*J1434&lt;$C$8,1,0)</f>
        <v>0</v>
      </c>
      <c r="O1434" s="108" t="n">
        <f aca="false">IF(SQRT($B$5)*$I1434+SQRT(1-$B$5)*K1434&lt;$C$9,1,0)</f>
        <v>0</v>
      </c>
      <c r="P1434" s="108" t="n">
        <f aca="false">IF(SQRT($B$5)*$I1434+SQRT(1-$B$5)*L1434&lt;$C$10,1,0)</f>
        <v>0</v>
      </c>
      <c r="Q1434" s="108" t="n">
        <f aca="false">IF(SQRT($B$5)*$I1434+SQRT(1-$B$5)*M1434&lt;$C$11,1,0)</f>
        <v>0</v>
      </c>
      <c r="R1434" s="110" t="n">
        <f aca="false">N1434*$D$8+O1434*$D$9+P1434*$D$10+Q1434*$D$11</f>
        <v>0</v>
      </c>
      <c r="S1434" s="108" t="n">
        <f aca="false">SUM(N1434:Q1434)</f>
        <v>0</v>
      </c>
    </row>
    <row r="1435" customFormat="false" ht="15" hidden="false" customHeight="false" outlineLevel="0" collapsed="false">
      <c r="H1435" s="108" t="n">
        <v>1427</v>
      </c>
      <c r="I1435" s="109" t="n">
        <v>1.435</v>
      </c>
      <c r="J1435" s="109" t="n">
        <v>-1.2839</v>
      </c>
      <c r="K1435" s="109" t="n">
        <v>-0.1668</v>
      </c>
      <c r="L1435" s="109" t="n">
        <v>0.8571</v>
      </c>
      <c r="M1435" s="109" t="n">
        <v>-1.1335</v>
      </c>
      <c r="N1435" s="108" t="n">
        <f aca="false">IF(SQRT($B$5)*$I1435+SQRT(1-$B$5)*J1435&lt;$C$8,1,0)</f>
        <v>0</v>
      </c>
      <c r="O1435" s="108" t="n">
        <f aca="false">IF(SQRT($B$5)*$I1435+SQRT(1-$B$5)*K1435&lt;$C$9,1,0)</f>
        <v>0</v>
      </c>
      <c r="P1435" s="108" t="n">
        <f aca="false">IF(SQRT($B$5)*$I1435+SQRT(1-$B$5)*L1435&lt;$C$10,1,0)</f>
        <v>0</v>
      </c>
      <c r="Q1435" s="108" t="n">
        <f aca="false">IF(SQRT($B$5)*$I1435+SQRT(1-$B$5)*M1435&lt;$C$11,1,0)</f>
        <v>0</v>
      </c>
      <c r="R1435" s="110" t="n">
        <f aca="false">N1435*$D$8+O1435*$D$9+P1435*$D$10+Q1435*$D$11</f>
        <v>0</v>
      </c>
      <c r="S1435" s="108" t="n">
        <f aca="false">SUM(N1435:Q1435)</f>
        <v>0</v>
      </c>
    </row>
    <row r="1436" customFormat="false" ht="15" hidden="false" customHeight="false" outlineLevel="0" collapsed="false">
      <c r="H1436" s="108" t="n">
        <v>1428</v>
      </c>
      <c r="I1436" s="109" t="n">
        <v>2.101</v>
      </c>
      <c r="J1436" s="109" t="n">
        <v>-0.4659</v>
      </c>
      <c r="K1436" s="109" t="n">
        <v>0.4061</v>
      </c>
      <c r="L1436" s="109" t="n">
        <v>-0.0857</v>
      </c>
      <c r="M1436" s="109" t="n">
        <v>-0.582</v>
      </c>
      <c r="N1436" s="108" t="n">
        <f aca="false">IF(SQRT($B$5)*$I1436+SQRT(1-$B$5)*J1436&lt;$C$8,1,0)</f>
        <v>0</v>
      </c>
      <c r="O1436" s="108" t="n">
        <f aca="false">IF(SQRT($B$5)*$I1436+SQRT(1-$B$5)*K1436&lt;$C$9,1,0)</f>
        <v>0</v>
      </c>
      <c r="P1436" s="108" t="n">
        <f aca="false">IF(SQRT($B$5)*$I1436+SQRT(1-$B$5)*L1436&lt;$C$10,1,0)</f>
        <v>0</v>
      </c>
      <c r="Q1436" s="108" t="n">
        <f aca="false">IF(SQRT($B$5)*$I1436+SQRT(1-$B$5)*M1436&lt;$C$11,1,0)</f>
        <v>0</v>
      </c>
      <c r="R1436" s="110" t="n">
        <f aca="false">N1436*$D$8+O1436*$D$9+P1436*$D$10+Q1436*$D$11</f>
        <v>0</v>
      </c>
      <c r="S1436" s="108" t="n">
        <f aca="false">SUM(N1436:Q1436)</f>
        <v>0</v>
      </c>
    </row>
    <row r="1437" customFormat="false" ht="15" hidden="false" customHeight="false" outlineLevel="0" collapsed="false">
      <c r="H1437" s="108" t="n">
        <v>1429</v>
      </c>
      <c r="I1437" s="109" t="n">
        <v>0.8889</v>
      </c>
      <c r="J1437" s="109" t="n">
        <v>-0.5878</v>
      </c>
      <c r="K1437" s="109" t="n">
        <v>-0.7362</v>
      </c>
      <c r="L1437" s="109" t="n">
        <v>0.4407</v>
      </c>
      <c r="M1437" s="109" t="n">
        <v>-0.5913</v>
      </c>
      <c r="N1437" s="108" t="n">
        <f aca="false">IF(SQRT($B$5)*$I1437+SQRT(1-$B$5)*J1437&lt;$C$8,1,0)</f>
        <v>0</v>
      </c>
      <c r="O1437" s="108" t="n">
        <f aca="false">IF(SQRT($B$5)*$I1437+SQRT(1-$B$5)*K1437&lt;$C$9,1,0)</f>
        <v>0</v>
      </c>
      <c r="P1437" s="108" t="n">
        <f aca="false">IF(SQRT($B$5)*$I1437+SQRT(1-$B$5)*L1437&lt;$C$10,1,0)</f>
        <v>0</v>
      </c>
      <c r="Q1437" s="108" t="n">
        <f aca="false">IF(SQRT($B$5)*$I1437+SQRT(1-$B$5)*M1437&lt;$C$11,1,0)</f>
        <v>0</v>
      </c>
      <c r="R1437" s="110" t="n">
        <f aca="false">N1437*$D$8+O1437*$D$9+P1437*$D$10+Q1437*$D$11</f>
        <v>0</v>
      </c>
      <c r="S1437" s="108" t="n">
        <f aca="false">SUM(N1437:Q1437)</f>
        <v>0</v>
      </c>
    </row>
    <row r="1438" customFormat="false" ht="15" hidden="false" customHeight="false" outlineLevel="0" collapsed="false">
      <c r="H1438" s="108" t="n">
        <v>1430</v>
      </c>
      <c r="I1438" s="109" t="n">
        <v>0.4741</v>
      </c>
      <c r="J1438" s="109" t="n">
        <v>1.3031</v>
      </c>
      <c r="K1438" s="109" t="n">
        <v>-1.7368</v>
      </c>
      <c r="L1438" s="109" t="n">
        <v>-1.1937</v>
      </c>
      <c r="M1438" s="109" t="n">
        <v>1.5466</v>
      </c>
      <c r="N1438" s="108" t="n">
        <f aca="false">IF(SQRT($B$5)*$I1438+SQRT(1-$B$5)*J1438&lt;$C$8,1,0)</f>
        <v>0</v>
      </c>
      <c r="O1438" s="108" t="n">
        <f aca="false">IF(SQRT($B$5)*$I1438+SQRT(1-$B$5)*K1438&lt;$C$9,1,0)</f>
        <v>0</v>
      </c>
      <c r="P1438" s="108" t="n">
        <f aca="false">IF(SQRT($B$5)*$I1438+SQRT(1-$B$5)*L1438&lt;$C$10,1,0)</f>
        <v>0</v>
      </c>
      <c r="Q1438" s="108" t="n">
        <f aca="false">IF(SQRT($B$5)*$I1438+SQRT(1-$B$5)*M1438&lt;$C$11,1,0)</f>
        <v>0</v>
      </c>
      <c r="R1438" s="110" t="n">
        <f aca="false">N1438*$D$8+O1438*$D$9+P1438*$D$10+Q1438*$D$11</f>
        <v>0</v>
      </c>
      <c r="S1438" s="108" t="n">
        <f aca="false">SUM(N1438:Q1438)</f>
        <v>0</v>
      </c>
    </row>
    <row r="1439" customFormat="false" ht="15" hidden="false" customHeight="false" outlineLevel="0" collapsed="false">
      <c r="H1439" s="108" t="n">
        <v>1431</v>
      </c>
      <c r="I1439" s="109" t="n">
        <v>-2.7288</v>
      </c>
      <c r="J1439" s="109" t="n">
        <v>0.2754</v>
      </c>
      <c r="K1439" s="109" t="n">
        <v>-1.2371</v>
      </c>
      <c r="L1439" s="109" t="n">
        <v>-0.0687</v>
      </c>
      <c r="M1439" s="109" t="n">
        <v>-0.1263</v>
      </c>
      <c r="N1439" s="108" t="n">
        <f aca="false">IF(SQRT($B$5)*$I1439+SQRT(1-$B$5)*J1439&lt;$C$8,1,0)</f>
        <v>0</v>
      </c>
      <c r="O1439" s="108" t="n">
        <f aca="false">IF(SQRT($B$5)*$I1439+SQRT(1-$B$5)*K1439&lt;$C$9,1,0)</f>
        <v>0</v>
      </c>
      <c r="P1439" s="108" t="n">
        <f aca="false">IF(SQRT($B$5)*$I1439+SQRT(1-$B$5)*L1439&lt;$C$10,1,0)</f>
        <v>0</v>
      </c>
      <c r="Q1439" s="108" t="n">
        <f aca="false">IF(SQRT($B$5)*$I1439+SQRT(1-$B$5)*M1439&lt;$C$11,1,0)</f>
        <v>0</v>
      </c>
      <c r="R1439" s="110" t="n">
        <f aca="false">N1439*$D$8+O1439*$D$9+P1439*$D$10+Q1439*$D$11</f>
        <v>0</v>
      </c>
      <c r="S1439" s="108" t="n">
        <f aca="false">SUM(N1439:Q1439)</f>
        <v>0</v>
      </c>
    </row>
    <row r="1440" customFormat="false" ht="15" hidden="false" customHeight="false" outlineLevel="0" collapsed="false">
      <c r="H1440" s="108" t="n">
        <v>1432</v>
      </c>
      <c r="I1440" s="109" t="n">
        <v>-0.3725</v>
      </c>
      <c r="J1440" s="109" t="n">
        <v>0.3136</v>
      </c>
      <c r="K1440" s="109" t="n">
        <v>-0.4851</v>
      </c>
      <c r="L1440" s="109" t="n">
        <v>-0.0457</v>
      </c>
      <c r="M1440" s="109" t="n">
        <v>1.0009</v>
      </c>
      <c r="N1440" s="108" t="n">
        <f aca="false">IF(SQRT($B$5)*$I1440+SQRT(1-$B$5)*J1440&lt;$C$8,1,0)</f>
        <v>0</v>
      </c>
      <c r="O1440" s="108" t="n">
        <f aca="false">IF(SQRT($B$5)*$I1440+SQRT(1-$B$5)*K1440&lt;$C$9,1,0)</f>
        <v>0</v>
      </c>
      <c r="P1440" s="108" t="n">
        <f aca="false">IF(SQRT($B$5)*$I1440+SQRT(1-$B$5)*L1440&lt;$C$10,1,0)</f>
        <v>0</v>
      </c>
      <c r="Q1440" s="108" t="n">
        <f aca="false">IF(SQRT($B$5)*$I1440+SQRT(1-$B$5)*M1440&lt;$C$11,1,0)</f>
        <v>0</v>
      </c>
      <c r="R1440" s="110" t="n">
        <f aca="false">N1440*$D$8+O1440*$D$9+P1440*$D$10+Q1440*$D$11</f>
        <v>0</v>
      </c>
      <c r="S1440" s="108" t="n">
        <f aca="false">SUM(N1440:Q1440)</f>
        <v>0</v>
      </c>
    </row>
    <row r="1441" customFormat="false" ht="15" hidden="false" customHeight="false" outlineLevel="0" collapsed="false">
      <c r="H1441" s="108" t="n">
        <v>1433</v>
      </c>
      <c r="I1441" s="109" t="n">
        <v>2.4402</v>
      </c>
      <c r="J1441" s="109" t="n">
        <v>1.6736</v>
      </c>
      <c r="K1441" s="109" t="n">
        <v>1.5995</v>
      </c>
      <c r="L1441" s="109" t="n">
        <v>-0.3214</v>
      </c>
      <c r="M1441" s="109" t="n">
        <v>-1.4894</v>
      </c>
      <c r="N1441" s="108" t="n">
        <f aca="false">IF(SQRT($B$5)*$I1441+SQRT(1-$B$5)*J1441&lt;$C$8,1,0)</f>
        <v>0</v>
      </c>
      <c r="O1441" s="108" t="n">
        <f aca="false">IF(SQRT($B$5)*$I1441+SQRT(1-$B$5)*K1441&lt;$C$9,1,0)</f>
        <v>0</v>
      </c>
      <c r="P1441" s="108" t="n">
        <f aca="false">IF(SQRT($B$5)*$I1441+SQRT(1-$B$5)*L1441&lt;$C$10,1,0)</f>
        <v>0</v>
      </c>
      <c r="Q1441" s="108" t="n">
        <f aca="false">IF(SQRT($B$5)*$I1441+SQRT(1-$B$5)*M1441&lt;$C$11,1,0)</f>
        <v>0</v>
      </c>
      <c r="R1441" s="110" t="n">
        <f aca="false">N1441*$D$8+O1441*$D$9+P1441*$D$10+Q1441*$D$11</f>
        <v>0</v>
      </c>
      <c r="S1441" s="108" t="n">
        <f aca="false">SUM(N1441:Q1441)</f>
        <v>0</v>
      </c>
    </row>
    <row r="1442" customFormat="false" ht="15" hidden="false" customHeight="false" outlineLevel="0" collapsed="false">
      <c r="H1442" s="108" t="n">
        <v>1434</v>
      </c>
      <c r="I1442" s="109" t="n">
        <v>0.4991</v>
      </c>
      <c r="J1442" s="109" t="n">
        <v>1.9939</v>
      </c>
      <c r="K1442" s="109" t="n">
        <v>0.0267</v>
      </c>
      <c r="L1442" s="109" t="n">
        <v>-0.4597</v>
      </c>
      <c r="M1442" s="109" t="n">
        <v>0.2759</v>
      </c>
      <c r="N1442" s="108" t="n">
        <f aca="false">IF(SQRT($B$5)*$I1442+SQRT(1-$B$5)*J1442&lt;$C$8,1,0)</f>
        <v>0</v>
      </c>
      <c r="O1442" s="108" t="n">
        <f aca="false">IF(SQRT($B$5)*$I1442+SQRT(1-$B$5)*K1442&lt;$C$9,1,0)</f>
        <v>0</v>
      </c>
      <c r="P1442" s="108" t="n">
        <f aca="false">IF(SQRT($B$5)*$I1442+SQRT(1-$B$5)*L1442&lt;$C$10,1,0)</f>
        <v>0</v>
      </c>
      <c r="Q1442" s="108" t="n">
        <f aca="false">IF(SQRT($B$5)*$I1442+SQRT(1-$B$5)*M1442&lt;$C$11,1,0)</f>
        <v>0</v>
      </c>
      <c r="R1442" s="110" t="n">
        <f aca="false">N1442*$D$8+O1442*$D$9+P1442*$D$10+Q1442*$D$11</f>
        <v>0</v>
      </c>
      <c r="S1442" s="108" t="n">
        <f aca="false">SUM(N1442:Q1442)</f>
        <v>0</v>
      </c>
    </row>
    <row r="1443" customFormat="false" ht="15" hidden="false" customHeight="false" outlineLevel="0" collapsed="false">
      <c r="H1443" s="108" t="n">
        <v>1435</v>
      </c>
      <c r="I1443" s="109" t="n">
        <v>0.4494</v>
      </c>
      <c r="J1443" s="109" t="n">
        <v>-1.061</v>
      </c>
      <c r="K1443" s="109" t="n">
        <v>-0.2673</v>
      </c>
      <c r="L1443" s="109" t="n">
        <v>0.7213</v>
      </c>
      <c r="M1443" s="109" t="n">
        <v>-0.8154</v>
      </c>
      <c r="N1443" s="108" t="n">
        <f aca="false">IF(SQRT($B$5)*$I1443+SQRT(1-$B$5)*J1443&lt;$C$8,1,0)</f>
        <v>0</v>
      </c>
      <c r="O1443" s="108" t="n">
        <f aca="false">IF(SQRT($B$5)*$I1443+SQRT(1-$B$5)*K1443&lt;$C$9,1,0)</f>
        <v>0</v>
      </c>
      <c r="P1443" s="108" t="n">
        <f aca="false">IF(SQRT($B$5)*$I1443+SQRT(1-$B$5)*L1443&lt;$C$10,1,0)</f>
        <v>0</v>
      </c>
      <c r="Q1443" s="108" t="n">
        <f aca="false">IF(SQRT($B$5)*$I1443+SQRT(1-$B$5)*M1443&lt;$C$11,1,0)</f>
        <v>0</v>
      </c>
      <c r="R1443" s="110" t="n">
        <f aca="false">N1443*$D$8+O1443*$D$9+P1443*$D$10+Q1443*$D$11</f>
        <v>0</v>
      </c>
      <c r="S1443" s="108" t="n">
        <f aca="false">SUM(N1443:Q1443)</f>
        <v>0</v>
      </c>
    </row>
    <row r="1444" customFormat="false" ht="15" hidden="false" customHeight="false" outlineLevel="0" collapsed="false">
      <c r="H1444" s="108" t="n">
        <v>1436</v>
      </c>
      <c r="I1444" s="109" t="n">
        <v>-0.7796</v>
      </c>
      <c r="J1444" s="109" t="n">
        <v>-2.3816</v>
      </c>
      <c r="K1444" s="109" t="n">
        <v>0.0023</v>
      </c>
      <c r="L1444" s="109" t="n">
        <v>0.2178</v>
      </c>
      <c r="M1444" s="109" t="n">
        <v>0.2141</v>
      </c>
      <c r="N1444" s="108" t="n">
        <f aca="false">IF(SQRT($B$5)*$I1444+SQRT(1-$B$5)*J1444&lt;$C$8,1,0)</f>
        <v>1</v>
      </c>
      <c r="O1444" s="108" t="n">
        <f aca="false">IF(SQRT($B$5)*$I1444+SQRT(1-$B$5)*K1444&lt;$C$9,1,0)</f>
        <v>0</v>
      </c>
      <c r="P1444" s="108" t="n">
        <f aca="false">IF(SQRT($B$5)*$I1444+SQRT(1-$B$5)*L1444&lt;$C$10,1,0)</f>
        <v>0</v>
      </c>
      <c r="Q1444" s="108" t="n">
        <f aca="false">IF(SQRT($B$5)*$I1444+SQRT(1-$B$5)*M1444&lt;$C$11,1,0)</f>
        <v>0</v>
      </c>
      <c r="R1444" s="110" t="n">
        <f aca="false">N1444*$D$8+O1444*$D$9+P1444*$D$10+Q1444*$D$11</f>
        <v>20</v>
      </c>
      <c r="S1444" s="108" t="n">
        <f aca="false">SUM(N1444:Q1444)</f>
        <v>1</v>
      </c>
    </row>
    <row r="1445" customFormat="false" ht="15" hidden="false" customHeight="false" outlineLevel="0" collapsed="false">
      <c r="H1445" s="108" t="n">
        <v>1437</v>
      </c>
      <c r="I1445" s="109" t="n">
        <v>0.7008</v>
      </c>
      <c r="J1445" s="109" t="n">
        <v>-0.5225</v>
      </c>
      <c r="K1445" s="109" t="n">
        <v>-0.7303</v>
      </c>
      <c r="L1445" s="109" t="n">
        <v>-1.4465</v>
      </c>
      <c r="M1445" s="109" t="n">
        <v>0.0461</v>
      </c>
      <c r="N1445" s="108" t="n">
        <f aca="false">IF(SQRT($B$5)*$I1445+SQRT(1-$B$5)*J1445&lt;$C$8,1,0)</f>
        <v>0</v>
      </c>
      <c r="O1445" s="108" t="n">
        <f aca="false">IF(SQRT($B$5)*$I1445+SQRT(1-$B$5)*K1445&lt;$C$9,1,0)</f>
        <v>0</v>
      </c>
      <c r="P1445" s="108" t="n">
        <f aca="false">IF(SQRT($B$5)*$I1445+SQRT(1-$B$5)*L1445&lt;$C$10,1,0)</f>
        <v>0</v>
      </c>
      <c r="Q1445" s="108" t="n">
        <f aca="false">IF(SQRT($B$5)*$I1445+SQRT(1-$B$5)*M1445&lt;$C$11,1,0)</f>
        <v>0</v>
      </c>
      <c r="R1445" s="110" t="n">
        <f aca="false">N1445*$D$8+O1445*$D$9+P1445*$D$10+Q1445*$D$11</f>
        <v>0</v>
      </c>
      <c r="S1445" s="108" t="n">
        <f aca="false">SUM(N1445:Q1445)</f>
        <v>0</v>
      </c>
    </row>
    <row r="1446" customFormat="false" ht="15" hidden="false" customHeight="false" outlineLevel="0" collapsed="false">
      <c r="H1446" s="108" t="n">
        <v>1438</v>
      </c>
      <c r="I1446" s="109" t="n">
        <v>1.3535</v>
      </c>
      <c r="J1446" s="109" t="n">
        <v>1.0859</v>
      </c>
      <c r="K1446" s="109" t="n">
        <v>-0.7299</v>
      </c>
      <c r="L1446" s="109" t="n">
        <v>1.3978</v>
      </c>
      <c r="M1446" s="109" t="n">
        <v>-0.4444</v>
      </c>
      <c r="N1446" s="108" t="n">
        <f aca="false">IF(SQRT($B$5)*$I1446+SQRT(1-$B$5)*J1446&lt;$C$8,1,0)</f>
        <v>0</v>
      </c>
      <c r="O1446" s="108" t="n">
        <f aca="false">IF(SQRT($B$5)*$I1446+SQRT(1-$B$5)*K1446&lt;$C$9,1,0)</f>
        <v>0</v>
      </c>
      <c r="P1446" s="108" t="n">
        <f aca="false">IF(SQRT($B$5)*$I1446+SQRT(1-$B$5)*L1446&lt;$C$10,1,0)</f>
        <v>0</v>
      </c>
      <c r="Q1446" s="108" t="n">
        <f aca="false">IF(SQRT($B$5)*$I1446+SQRT(1-$B$5)*M1446&lt;$C$11,1,0)</f>
        <v>0</v>
      </c>
      <c r="R1446" s="110" t="n">
        <f aca="false">N1446*$D$8+O1446*$D$9+P1446*$D$10+Q1446*$D$11</f>
        <v>0</v>
      </c>
      <c r="S1446" s="108" t="n">
        <f aca="false">SUM(N1446:Q1446)</f>
        <v>0</v>
      </c>
    </row>
    <row r="1447" customFormat="false" ht="15" hidden="false" customHeight="false" outlineLevel="0" collapsed="false">
      <c r="H1447" s="108" t="n">
        <v>1439</v>
      </c>
      <c r="I1447" s="109" t="n">
        <v>-0.8056</v>
      </c>
      <c r="J1447" s="109" t="n">
        <v>0.4705</v>
      </c>
      <c r="K1447" s="109" t="n">
        <v>-0.9322</v>
      </c>
      <c r="L1447" s="109" t="n">
        <v>-1.2254</v>
      </c>
      <c r="M1447" s="109" t="n">
        <v>-0.4848</v>
      </c>
      <c r="N1447" s="108" t="n">
        <f aca="false">IF(SQRT($B$5)*$I1447+SQRT(1-$B$5)*J1447&lt;$C$8,1,0)</f>
        <v>0</v>
      </c>
      <c r="O1447" s="108" t="n">
        <f aca="false">IF(SQRT($B$5)*$I1447+SQRT(1-$B$5)*K1447&lt;$C$9,1,0)</f>
        <v>0</v>
      </c>
      <c r="P1447" s="108" t="n">
        <f aca="false">IF(SQRT($B$5)*$I1447+SQRT(1-$B$5)*L1447&lt;$C$10,1,0)</f>
        <v>0</v>
      </c>
      <c r="Q1447" s="108" t="n">
        <f aca="false">IF(SQRT($B$5)*$I1447+SQRT(1-$B$5)*M1447&lt;$C$11,1,0)</f>
        <v>0</v>
      </c>
      <c r="R1447" s="110" t="n">
        <f aca="false">N1447*$D$8+O1447*$D$9+P1447*$D$10+Q1447*$D$11</f>
        <v>0</v>
      </c>
      <c r="S1447" s="108" t="n">
        <f aca="false">SUM(N1447:Q1447)</f>
        <v>0</v>
      </c>
    </row>
    <row r="1448" customFormat="false" ht="15" hidden="false" customHeight="false" outlineLevel="0" collapsed="false">
      <c r="H1448" s="108" t="n">
        <v>1440</v>
      </c>
      <c r="I1448" s="109" t="n">
        <v>-0.9841</v>
      </c>
      <c r="J1448" s="109" t="n">
        <v>-1.3279</v>
      </c>
      <c r="K1448" s="109" t="n">
        <v>1.4628</v>
      </c>
      <c r="L1448" s="109" t="n">
        <v>2.4506</v>
      </c>
      <c r="M1448" s="109" t="n">
        <v>1.5115</v>
      </c>
      <c r="N1448" s="108" t="n">
        <f aca="false">IF(SQRT($B$5)*$I1448+SQRT(1-$B$5)*J1448&lt;$C$8,1,0)</f>
        <v>0</v>
      </c>
      <c r="O1448" s="108" t="n">
        <f aca="false">IF(SQRT($B$5)*$I1448+SQRT(1-$B$5)*K1448&lt;$C$9,1,0)</f>
        <v>0</v>
      </c>
      <c r="P1448" s="108" t="n">
        <f aca="false">IF(SQRT($B$5)*$I1448+SQRT(1-$B$5)*L1448&lt;$C$10,1,0)</f>
        <v>0</v>
      </c>
      <c r="Q1448" s="108" t="n">
        <f aca="false">IF(SQRT($B$5)*$I1448+SQRT(1-$B$5)*M1448&lt;$C$11,1,0)</f>
        <v>0</v>
      </c>
      <c r="R1448" s="110" t="n">
        <f aca="false">N1448*$D$8+O1448*$D$9+P1448*$D$10+Q1448*$D$11</f>
        <v>0</v>
      </c>
      <c r="S1448" s="108" t="n">
        <f aca="false">SUM(N1448:Q1448)</f>
        <v>0</v>
      </c>
    </row>
    <row r="1449" customFormat="false" ht="15" hidden="false" customHeight="false" outlineLevel="0" collapsed="false">
      <c r="H1449" s="108" t="n">
        <v>1441</v>
      </c>
      <c r="I1449" s="109" t="n">
        <v>-0.1886</v>
      </c>
      <c r="J1449" s="109" t="n">
        <v>-1.3171</v>
      </c>
      <c r="K1449" s="109" t="n">
        <v>-0.5605</v>
      </c>
      <c r="L1449" s="109" t="n">
        <v>0.1783</v>
      </c>
      <c r="M1449" s="109" t="n">
        <v>0.1106</v>
      </c>
      <c r="N1449" s="108" t="n">
        <f aca="false">IF(SQRT($B$5)*$I1449+SQRT(1-$B$5)*J1449&lt;$C$8,1,0)</f>
        <v>0</v>
      </c>
      <c r="O1449" s="108" t="n">
        <f aca="false">IF(SQRT($B$5)*$I1449+SQRT(1-$B$5)*K1449&lt;$C$9,1,0)</f>
        <v>0</v>
      </c>
      <c r="P1449" s="108" t="n">
        <f aca="false">IF(SQRT($B$5)*$I1449+SQRT(1-$B$5)*L1449&lt;$C$10,1,0)</f>
        <v>0</v>
      </c>
      <c r="Q1449" s="108" t="n">
        <f aca="false">IF(SQRT($B$5)*$I1449+SQRT(1-$B$5)*M1449&lt;$C$11,1,0)</f>
        <v>0</v>
      </c>
      <c r="R1449" s="110" t="n">
        <f aca="false">N1449*$D$8+O1449*$D$9+P1449*$D$10+Q1449*$D$11</f>
        <v>0</v>
      </c>
      <c r="S1449" s="108" t="n">
        <f aca="false">SUM(N1449:Q1449)</f>
        <v>0</v>
      </c>
    </row>
    <row r="1450" customFormat="false" ht="15" hidden="false" customHeight="false" outlineLevel="0" collapsed="false">
      <c r="H1450" s="108" t="n">
        <v>1442</v>
      </c>
      <c r="I1450" s="109" t="n">
        <v>1.2662</v>
      </c>
      <c r="J1450" s="109" t="n">
        <v>1.0105</v>
      </c>
      <c r="K1450" s="109" t="n">
        <v>0.3724</v>
      </c>
      <c r="L1450" s="109" t="n">
        <v>0.2546</v>
      </c>
      <c r="M1450" s="109" t="n">
        <v>-0.571</v>
      </c>
      <c r="N1450" s="108" t="n">
        <f aca="false">IF(SQRT($B$5)*$I1450+SQRT(1-$B$5)*J1450&lt;$C$8,1,0)</f>
        <v>0</v>
      </c>
      <c r="O1450" s="108" t="n">
        <f aca="false">IF(SQRT($B$5)*$I1450+SQRT(1-$B$5)*K1450&lt;$C$9,1,0)</f>
        <v>0</v>
      </c>
      <c r="P1450" s="108" t="n">
        <f aca="false">IF(SQRT($B$5)*$I1450+SQRT(1-$B$5)*L1450&lt;$C$10,1,0)</f>
        <v>0</v>
      </c>
      <c r="Q1450" s="108" t="n">
        <f aca="false">IF(SQRT($B$5)*$I1450+SQRT(1-$B$5)*M1450&lt;$C$11,1,0)</f>
        <v>0</v>
      </c>
      <c r="R1450" s="110" t="n">
        <f aca="false">N1450*$D$8+O1450*$D$9+P1450*$D$10+Q1450*$D$11</f>
        <v>0</v>
      </c>
      <c r="S1450" s="108" t="n">
        <f aca="false">SUM(N1450:Q1450)</f>
        <v>0</v>
      </c>
    </row>
    <row r="1451" customFormat="false" ht="15" hidden="false" customHeight="false" outlineLevel="0" collapsed="false">
      <c r="H1451" s="108" t="n">
        <v>1443</v>
      </c>
      <c r="I1451" s="109" t="n">
        <v>0.6909</v>
      </c>
      <c r="J1451" s="109" t="n">
        <v>0.8443</v>
      </c>
      <c r="K1451" s="109" t="n">
        <v>0.1034</v>
      </c>
      <c r="L1451" s="109" t="n">
        <v>1.0635</v>
      </c>
      <c r="M1451" s="109" t="n">
        <v>0.0266</v>
      </c>
      <c r="N1451" s="108" t="n">
        <f aca="false">IF(SQRT($B$5)*$I1451+SQRT(1-$B$5)*J1451&lt;$C$8,1,0)</f>
        <v>0</v>
      </c>
      <c r="O1451" s="108" t="n">
        <f aca="false">IF(SQRT($B$5)*$I1451+SQRT(1-$B$5)*K1451&lt;$C$9,1,0)</f>
        <v>0</v>
      </c>
      <c r="P1451" s="108" t="n">
        <f aca="false">IF(SQRT($B$5)*$I1451+SQRT(1-$B$5)*L1451&lt;$C$10,1,0)</f>
        <v>0</v>
      </c>
      <c r="Q1451" s="108" t="n">
        <f aca="false">IF(SQRT($B$5)*$I1451+SQRT(1-$B$5)*M1451&lt;$C$11,1,0)</f>
        <v>0</v>
      </c>
      <c r="R1451" s="110" t="n">
        <f aca="false">N1451*$D$8+O1451*$D$9+P1451*$D$10+Q1451*$D$11</f>
        <v>0</v>
      </c>
      <c r="S1451" s="108" t="n">
        <f aca="false">SUM(N1451:Q1451)</f>
        <v>0</v>
      </c>
    </row>
    <row r="1452" customFormat="false" ht="15" hidden="false" customHeight="false" outlineLevel="0" collapsed="false">
      <c r="H1452" s="108" t="n">
        <v>1444</v>
      </c>
      <c r="I1452" s="109" t="n">
        <v>-0.6083</v>
      </c>
      <c r="J1452" s="109" t="n">
        <v>1.2395</v>
      </c>
      <c r="K1452" s="109" t="n">
        <v>-0.7885</v>
      </c>
      <c r="L1452" s="109" t="n">
        <v>2.7209</v>
      </c>
      <c r="M1452" s="109" t="n">
        <v>0.2108</v>
      </c>
      <c r="N1452" s="108" t="n">
        <f aca="false">IF(SQRT($B$5)*$I1452+SQRT(1-$B$5)*J1452&lt;$C$8,1,0)</f>
        <v>0</v>
      </c>
      <c r="O1452" s="108" t="n">
        <f aca="false">IF(SQRT($B$5)*$I1452+SQRT(1-$B$5)*K1452&lt;$C$9,1,0)</f>
        <v>0</v>
      </c>
      <c r="P1452" s="108" t="n">
        <f aca="false">IF(SQRT($B$5)*$I1452+SQRT(1-$B$5)*L1452&lt;$C$10,1,0)</f>
        <v>0</v>
      </c>
      <c r="Q1452" s="108" t="n">
        <f aca="false">IF(SQRT($B$5)*$I1452+SQRT(1-$B$5)*M1452&lt;$C$11,1,0)</f>
        <v>0</v>
      </c>
      <c r="R1452" s="110" t="n">
        <f aca="false">N1452*$D$8+O1452*$D$9+P1452*$D$10+Q1452*$D$11</f>
        <v>0</v>
      </c>
      <c r="S1452" s="108" t="n">
        <f aca="false">SUM(N1452:Q1452)</f>
        <v>0</v>
      </c>
    </row>
    <row r="1453" customFormat="false" ht="15" hidden="false" customHeight="false" outlineLevel="0" collapsed="false">
      <c r="H1453" s="108" t="n">
        <v>1445</v>
      </c>
      <c r="I1453" s="109" t="n">
        <v>1.7002</v>
      </c>
      <c r="J1453" s="109" t="n">
        <v>-0.34</v>
      </c>
      <c r="K1453" s="109" t="n">
        <v>-1.4712</v>
      </c>
      <c r="L1453" s="109" t="n">
        <v>0.769</v>
      </c>
      <c r="M1453" s="109" t="n">
        <v>0.2595</v>
      </c>
      <c r="N1453" s="108" t="n">
        <f aca="false">IF(SQRT($B$5)*$I1453+SQRT(1-$B$5)*J1453&lt;$C$8,1,0)</f>
        <v>0</v>
      </c>
      <c r="O1453" s="108" t="n">
        <f aca="false">IF(SQRT($B$5)*$I1453+SQRT(1-$B$5)*K1453&lt;$C$9,1,0)</f>
        <v>0</v>
      </c>
      <c r="P1453" s="108" t="n">
        <f aca="false">IF(SQRT($B$5)*$I1453+SQRT(1-$B$5)*L1453&lt;$C$10,1,0)</f>
        <v>0</v>
      </c>
      <c r="Q1453" s="108" t="n">
        <f aca="false">IF(SQRT($B$5)*$I1453+SQRT(1-$B$5)*M1453&lt;$C$11,1,0)</f>
        <v>0</v>
      </c>
      <c r="R1453" s="110" t="n">
        <f aca="false">N1453*$D$8+O1453*$D$9+P1453*$D$10+Q1453*$D$11</f>
        <v>0</v>
      </c>
      <c r="S1453" s="108" t="n">
        <f aca="false">SUM(N1453:Q1453)</f>
        <v>0</v>
      </c>
    </row>
    <row r="1454" customFormat="false" ht="15" hidden="false" customHeight="false" outlineLevel="0" collapsed="false">
      <c r="H1454" s="108" t="n">
        <v>1446</v>
      </c>
      <c r="I1454" s="109" t="n">
        <v>-0.8077</v>
      </c>
      <c r="J1454" s="109" t="n">
        <v>0.4613</v>
      </c>
      <c r="K1454" s="109" t="n">
        <v>0.6178</v>
      </c>
      <c r="L1454" s="109" t="n">
        <v>0.7249</v>
      </c>
      <c r="M1454" s="109" t="n">
        <v>0.8651</v>
      </c>
      <c r="N1454" s="108" t="n">
        <f aca="false">IF(SQRT($B$5)*$I1454+SQRT(1-$B$5)*J1454&lt;$C$8,1,0)</f>
        <v>0</v>
      </c>
      <c r="O1454" s="108" t="n">
        <f aca="false">IF(SQRT($B$5)*$I1454+SQRT(1-$B$5)*K1454&lt;$C$9,1,0)</f>
        <v>0</v>
      </c>
      <c r="P1454" s="108" t="n">
        <f aca="false">IF(SQRT($B$5)*$I1454+SQRT(1-$B$5)*L1454&lt;$C$10,1,0)</f>
        <v>0</v>
      </c>
      <c r="Q1454" s="108" t="n">
        <f aca="false">IF(SQRT($B$5)*$I1454+SQRT(1-$B$5)*M1454&lt;$C$11,1,0)</f>
        <v>0</v>
      </c>
      <c r="R1454" s="110" t="n">
        <f aca="false">N1454*$D$8+O1454*$D$9+P1454*$D$10+Q1454*$D$11</f>
        <v>0</v>
      </c>
      <c r="S1454" s="108" t="n">
        <f aca="false">SUM(N1454:Q1454)</f>
        <v>0</v>
      </c>
    </row>
    <row r="1455" customFormat="false" ht="15" hidden="false" customHeight="false" outlineLevel="0" collapsed="false">
      <c r="H1455" s="108" t="n">
        <v>1447</v>
      </c>
      <c r="I1455" s="109" t="n">
        <v>-1.063</v>
      </c>
      <c r="J1455" s="109" t="n">
        <v>-0.89</v>
      </c>
      <c r="K1455" s="109" t="n">
        <v>-0.5742</v>
      </c>
      <c r="L1455" s="109" t="n">
        <v>1.5379</v>
      </c>
      <c r="M1455" s="109" t="n">
        <v>-1.6556</v>
      </c>
      <c r="N1455" s="108" t="n">
        <f aca="false">IF(SQRT($B$5)*$I1455+SQRT(1-$B$5)*J1455&lt;$C$8,1,0)</f>
        <v>0</v>
      </c>
      <c r="O1455" s="108" t="n">
        <f aca="false">IF(SQRT($B$5)*$I1455+SQRT(1-$B$5)*K1455&lt;$C$9,1,0)</f>
        <v>0</v>
      </c>
      <c r="P1455" s="108" t="n">
        <f aca="false">IF(SQRT($B$5)*$I1455+SQRT(1-$B$5)*L1455&lt;$C$10,1,0)</f>
        <v>0</v>
      </c>
      <c r="Q1455" s="108" t="n">
        <f aca="false">IF(SQRT($B$5)*$I1455+SQRT(1-$B$5)*M1455&lt;$C$11,1,0)</f>
        <v>0</v>
      </c>
      <c r="R1455" s="110" t="n">
        <f aca="false">N1455*$D$8+O1455*$D$9+P1455*$D$10+Q1455*$D$11</f>
        <v>0</v>
      </c>
      <c r="S1455" s="108" t="n">
        <f aca="false">SUM(N1455:Q1455)</f>
        <v>0</v>
      </c>
    </row>
    <row r="1456" customFormat="false" ht="15" hidden="false" customHeight="false" outlineLevel="0" collapsed="false">
      <c r="H1456" s="108" t="n">
        <v>1448</v>
      </c>
      <c r="I1456" s="109" t="n">
        <v>0.7623</v>
      </c>
      <c r="J1456" s="109" t="n">
        <v>0.2049</v>
      </c>
      <c r="K1456" s="109" t="n">
        <v>0.5118</v>
      </c>
      <c r="L1456" s="109" t="n">
        <v>-1.2663</v>
      </c>
      <c r="M1456" s="109" t="n">
        <v>0.9136</v>
      </c>
      <c r="N1456" s="108" t="n">
        <f aca="false">IF(SQRT($B$5)*$I1456+SQRT(1-$B$5)*J1456&lt;$C$8,1,0)</f>
        <v>0</v>
      </c>
      <c r="O1456" s="108" t="n">
        <f aca="false">IF(SQRT($B$5)*$I1456+SQRT(1-$B$5)*K1456&lt;$C$9,1,0)</f>
        <v>0</v>
      </c>
      <c r="P1456" s="108" t="n">
        <f aca="false">IF(SQRT($B$5)*$I1456+SQRT(1-$B$5)*L1456&lt;$C$10,1,0)</f>
        <v>0</v>
      </c>
      <c r="Q1456" s="108" t="n">
        <f aca="false">IF(SQRT($B$5)*$I1456+SQRT(1-$B$5)*M1456&lt;$C$11,1,0)</f>
        <v>0</v>
      </c>
      <c r="R1456" s="110" t="n">
        <f aca="false">N1456*$D$8+O1456*$D$9+P1456*$D$10+Q1456*$D$11</f>
        <v>0</v>
      </c>
      <c r="S1456" s="108" t="n">
        <f aca="false">SUM(N1456:Q1456)</f>
        <v>0</v>
      </c>
    </row>
    <row r="1457" customFormat="false" ht="15" hidden="false" customHeight="false" outlineLevel="0" collapsed="false">
      <c r="H1457" s="108" t="n">
        <v>1449</v>
      </c>
      <c r="I1457" s="109" t="n">
        <v>-1.3393</v>
      </c>
      <c r="J1457" s="109" t="n">
        <v>-1.3046</v>
      </c>
      <c r="K1457" s="109" t="n">
        <v>1.6481</v>
      </c>
      <c r="L1457" s="109" t="n">
        <v>0.3824</v>
      </c>
      <c r="M1457" s="109" t="n">
        <v>-0.8432</v>
      </c>
      <c r="N1457" s="108" t="n">
        <f aca="false">IF(SQRT($B$5)*$I1457+SQRT(1-$B$5)*J1457&lt;$C$8,1,0)</f>
        <v>0</v>
      </c>
      <c r="O1457" s="108" t="n">
        <f aca="false">IF(SQRT($B$5)*$I1457+SQRT(1-$B$5)*K1457&lt;$C$9,1,0)</f>
        <v>0</v>
      </c>
      <c r="P1457" s="108" t="n">
        <f aca="false">IF(SQRT($B$5)*$I1457+SQRT(1-$B$5)*L1457&lt;$C$10,1,0)</f>
        <v>0</v>
      </c>
      <c r="Q1457" s="108" t="n">
        <f aca="false">IF(SQRT($B$5)*$I1457+SQRT(1-$B$5)*M1457&lt;$C$11,1,0)</f>
        <v>0</v>
      </c>
      <c r="R1457" s="110" t="n">
        <f aca="false">N1457*$D$8+O1457*$D$9+P1457*$D$10+Q1457*$D$11</f>
        <v>0</v>
      </c>
      <c r="S1457" s="108" t="n">
        <f aca="false">SUM(N1457:Q1457)</f>
        <v>0</v>
      </c>
    </row>
    <row r="1458" customFormat="false" ht="15" hidden="false" customHeight="false" outlineLevel="0" collapsed="false">
      <c r="H1458" s="108" t="n">
        <v>1450</v>
      </c>
      <c r="I1458" s="109" t="n">
        <v>0.7484</v>
      </c>
      <c r="J1458" s="109" t="n">
        <v>-1.1732</v>
      </c>
      <c r="K1458" s="109" t="n">
        <v>1.6681</v>
      </c>
      <c r="L1458" s="109" t="n">
        <v>-0.1651</v>
      </c>
      <c r="M1458" s="109" t="n">
        <v>-1.3301</v>
      </c>
      <c r="N1458" s="108" t="n">
        <f aca="false">IF(SQRT($B$5)*$I1458+SQRT(1-$B$5)*J1458&lt;$C$8,1,0)</f>
        <v>0</v>
      </c>
      <c r="O1458" s="108" t="n">
        <f aca="false">IF(SQRT($B$5)*$I1458+SQRT(1-$B$5)*K1458&lt;$C$9,1,0)</f>
        <v>0</v>
      </c>
      <c r="P1458" s="108" t="n">
        <f aca="false">IF(SQRT($B$5)*$I1458+SQRT(1-$B$5)*L1458&lt;$C$10,1,0)</f>
        <v>0</v>
      </c>
      <c r="Q1458" s="108" t="n">
        <f aca="false">IF(SQRT($B$5)*$I1458+SQRT(1-$B$5)*M1458&lt;$C$11,1,0)</f>
        <v>0</v>
      </c>
      <c r="R1458" s="110" t="n">
        <f aca="false">N1458*$D$8+O1458*$D$9+P1458*$D$10+Q1458*$D$11</f>
        <v>0</v>
      </c>
      <c r="S1458" s="108" t="n">
        <f aca="false">SUM(N1458:Q1458)</f>
        <v>0</v>
      </c>
    </row>
    <row r="1459" customFormat="false" ht="15" hidden="false" customHeight="false" outlineLevel="0" collapsed="false">
      <c r="H1459" s="108" t="n">
        <v>1451</v>
      </c>
      <c r="I1459" s="109" t="n">
        <v>-0.0297</v>
      </c>
      <c r="J1459" s="109" t="n">
        <v>-1.3149</v>
      </c>
      <c r="K1459" s="109" t="n">
        <v>1.1125</v>
      </c>
      <c r="L1459" s="109" t="n">
        <v>-0.4171</v>
      </c>
      <c r="M1459" s="109" t="n">
        <v>1.2789</v>
      </c>
      <c r="N1459" s="108" t="n">
        <f aca="false">IF(SQRT($B$5)*$I1459+SQRT(1-$B$5)*J1459&lt;$C$8,1,0)</f>
        <v>0</v>
      </c>
      <c r="O1459" s="108" t="n">
        <f aca="false">IF(SQRT($B$5)*$I1459+SQRT(1-$B$5)*K1459&lt;$C$9,1,0)</f>
        <v>0</v>
      </c>
      <c r="P1459" s="108" t="n">
        <f aca="false">IF(SQRT($B$5)*$I1459+SQRT(1-$B$5)*L1459&lt;$C$10,1,0)</f>
        <v>0</v>
      </c>
      <c r="Q1459" s="108" t="n">
        <f aca="false">IF(SQRT($B$5)*$I1459+SQRT(1-$B$5)*M1459&lt;$C$11,1,0)</f>
        <v>0</v>
      </c>
      <c r="R1459" s="110" t="n">
        <f aca="false">N1459*$D$8+O1459*$D$9+P1459*$D$10+Q1459*$D$11</f>
        <v>0</v>
      </c>
      <c r="S1459" s="108" t="n">
        <f aca="false">SUM(N1459:Q1459)</f>
        <v>0</v>
      </c>
    </row>
    <row r="1460" customFormat="false" ht="15" hidden="false" customHeight="false" outlineLevel="0" collapsed="false">
      <c r="H1460" s="108" t="n">
        <v>1452</v>
      </c>
      <c r="I1460" s="109" t="n">
        <v>0.9174</v>
      </c>
      <c r="J1460" s="109" t="n">
        <v>1.8464</v>
      </c>
      <c r="K1460" s="109" t="n">
        <v>1.2538</v>
      </c>
      <c r="L1460" s="109" t="n">
        <v>1.4735</v>
      </c>
      <c r="M1460" s="109" t="n">
        <v>0.231</v>
      </c>
      <c r="N1460" s="108" t="n">
        <f aca="false">IF(SQRT($B$5)*$I1460+SQRT(1-$B$5)*J1460&lt;$C$8,1,0)</f>
        <v>0</v>
      </c>
      <c r="O1460" s="108" t="n">
        <f aca="false">IF(SQRT($B$5)*$I1460+SQRT(1-$B$5)*K1460&lt;$C$9,1,0)</f>
        <v>0</v>
      </c>
      <c r="P1460" s="108" t="n">
        <f aca="false">IF(SQRT($B$5)*$I1460+SQRT(1-$B$5)*L1460&lt;$C$10,1,0)</f>
        <v>0</v>
      </c>
      <c r="Q1460" s="108" t="n">
        <f aca="false">IF(SQRT($B$5)*$I1460+SQRT(1-$B$5)*M1460&lt;$C$11,1,0)</f>
        <v>0</v>
      </c>
      <c r="R1460" s="110" t="n">
        <f aca="false">N1460*$D$8+O1460*$D$9+P1460*$D$10+Q1460*$D$11</f>
        <v>0</v>
      </c>
      <c r="S1460" s="108" t="n">
        <f aca="false">SUM(N1460:Q1460)</f>
        <v>0</v>
      </c>
    </row>
    <row r="1461" customFormat="false" ht="15" hidden="false" customHeight="false" outlineLevel="0" collapsed="false">
      <c r="H1461" s="108" t="n">
        <v>1453</v>
      </c>
      <c r="I1461" s="109" t="n">
        <v>-0.5118</v>
      </c>
      <c r="J1461" s="109" t="n">
        <v>1.4697</v>
      </c>
      <c r="K1461" s="109" t="n">
        <v>-1.0278</v>
      </c>
      <c r="L1461" s="109" t="n">
        <v>0.4127</v>
      </c>
      <c r="M1461" s="109" t="n">
        <v>0.4561</v>
      </c>
      <c r="N1461" s="108" t="n">
        <f aca="false">IF(SQRT($B$5)*$I1461+SQRT(1-$B$5)*J1461&lt;$C$8,1,0)</f>
        <v>0</v>
      </c>
      <c r="O1461" s="108" t="n">
        <f aca="false">IF(SQRT($B$5)*$I1461+SQRT(1-$B$5)*K1461&lt;$C$9,1,0)</f>
        <v>0</v>
      </c>
      <c r="P1461" s="108" t="n">
        <f aca="false">IF(SQRT($B$5)*$I1461+SQRT(1-$B$5)*L1461&lt;$C$10,1,0)</f>
        <v>0</v>
      </c>
      <c r="Q1461" s="108" t="n">
        <f aca="false">IF(SQRT($B$5)*$I1461+SQRT(1-$B$5)*M1461&lt;$C$11,1,0)</f>
        <v>0</v>
      </c>
      <c r="R1461" s="110" t="n">
        <f aca="false">N1461*$D$8+O1461*$D$9+P1461*$D$10+Q1461*$D$11</f>
        <v>0</v>
      </c>
      <c r="S1461" s="108" t="n">
        <f aca="false">SUM(N1461:Q1461)</f>
        <v>0</v>
      </c>
    </row>
    <row r="1462" customFormat="false" ht="15" hidden="false" customHeight="false" outlineLevel="0" collapsed="false">
      <c r="H1462" s="108" t="n">
        <v>1454</v>
      </c>
      <c r="I1462" s="109" t="n">
        <v>0.2103</v>
      </c>
      <c r="J1462" s="109" t="n">
        <v>1.4292</v>
      </c>
      <c r="K1462" s="109" t="n">
        <v>1.031</v>
      </c>
      <c r="L1462" s="109" t="n">
        <v>-0.5037</v>
      </c>
      <c r="M1462" s="109" t="n">
        <v>1.0446</v>
      </c>
      <c r="N1462" s="108" t="n">
        <f aca="false">IF(SQRT($B$5)*$I1462+SQRT(1-$B$5)*J1462&lt;$C$8,1,0)</f>
        <v>0</v>
      </c>
      <c r="O1462" s="108" t="n">
        <f aca="false">IF(SQRT($B$5)*$I1462+SQRT(1-$B$5)*K1462&lt;$C$9,1,0)</f>
        <v>0</v>
      </c>
      <c r="P1462" s="108" t="n">
        <f aca="false">IF(SQRT($B$5)*$I1462+SQRT(1-$B$5)*L1462&lt;$C$10,1,0)</f>
        <v>0</v>
      </c>
      <c r="Q1462" s="108" t="n">
        <f aca="false">IF(SQRT($B$5)*$I1462+SQRT(1-$B$5)*M1462&lt;$C$11,1,0)</f>
        <v>0</v>
      </c>
      <c r="R1462" s="110" t="n">
        <f aca="false">N1462*$D$8+O1462*$D$9+P1462*$D$10+Q1462*$D$11</f>
        <v>0</v>
      </c>
      <c r="S1462" s="108" t="n">
        <f aca="false">SUM(N1462:Q1462)</f>
        <v>0</v>
      </c>
    </row>
    <row r="1463" customFormat="false" ht="15" hidden="false" customHeight="false" outlineLevel="0" collapsed="false">
      <c r="H1463" s="108" t="n">
        <v>1455</v>
      </c>
      <c r="I1463" s="109" t="n">
        <v>-0.1956</v>
      </c>
      <c r="J1463" s="109" t="n">
        <v>-1.8895</v>
      </c>
      <c r="K1463" s="109" t="n">
        <v>-0.6627</v>
      </c>
      <c r="L1463" s="109" t="n">
        <v>0.3027</v>
      </c>
      <c r="M1463" s="109" t="n">
        <v>-0.1361</v>
      </c>
      <c r="N1463" s="108" t="n">
        <f aca="false">IF(SQRT($B$5)*$I1463+SQRT(1-$B$5)*J1463&lt;$C$8,1,0)</f>
        <v>0</v>
      </c>
      <c r="O1463" s="108" t="n">
        <f aca="false">IF(SQRT($B$5)*$I1463+SQRT(1-$B$5)*K1463&lt;$C$9,1,0)</f>
        <v>0</v>
      </c>
      <c r="P1463" s="108" t="n">
        <f aca="false">IF(SQRT($B$5)*$I1463+SQRT(1-$B$5)*L1463&lt;$C$10,1,0)</f>
        <v>0</v>
      </c>
      <c r="Q1463" s="108" t="n">
        <f aca="false">IF(SQRT($B$5)*$I1463+SQRT(1-$B$5)*M1463&lt;$C$11,1,0)</f>
        <v>0</v>
      </c>
      <c r="R1463" s="110" t="n">
        <f aca="false">N1463*$D$8+O1463*$D$9+P1463*$D$10+Q1463*$D$11</f>
        <v>0</v>
      </c>
      <c r="S1463" s="108" t="n">
        <f aca="false">SUM(N1463:Q1463)</f>
        <v>0</v>
      </c>
    </row>
    <row r="1464" customFormat="false" ht="15" hidden="false" customHeight="false" outlineLevel="0" collapsed="false">
      <c r="H1464" s="108" t="n">
        <v>1456</v>
      </c>
      <c r="I1464" s="109" t="n">
        <v>0.5839</v>
      </c>
      <c r="J1464" s="109" t="n">
        <v>-0.0794</v>
      </c>
      <c r="K1464" s="109" t="n">
        <v>0.1424</v>
      </c>
      <c r="L1464" s="109" t="n">
        <v>0.3793</v>
      </c>
      <c r="M1464" s="109" t="n">
        <v>0.703</v>
      </c>
      <c r="N1464" s="108" t="n">
        <f aca="false">IF(SQRT($B$5)*$I1464+SQRT(1-$B$5)*J1464&lt;$C$8,1,0)</f>
        <v>0</v>
      </c>
      <c r="O1464" s="108" t="n">
        <f aca="false">IF(SQRT($B$5)*$I1464+SQRT(1-$B$5)*K1464&lt;$C$9,1,0)</f>
        <v>0</v>
      </c>
      <c r="P1464" s="108" t="n">
        <f aca="false">IF(SQRT($B$5)*$I1464+SQRT(1-$B$5)*L1464&lt;$C$10,1,0)</f>
        <v>0</v>
      </c>
      <c r="Q1464" s="108" t="n">
        <f aca="false">IF(SQRT($B$5)*$I1464+SQRT(1-$B$5)*M1464&lt;$C$11,1,0)</f>
        <v>0</v>
      </c>
      <c r="R1464" s="110" t="n">
        <f aca="false">N1464*$D$8+O1464*$D$9+P1464*$D$10+Q1464*$D$11</f>
        <v>0</v>
      </c>
      <c r="S1464" s="108" t="n">
        <f aca="false">SUM(N1464:Q1464)</f>
        <v>0</v>
      </c>
    </row>
    <row r="1465" customFormat="false" ht="15" hidden="false" customHeight="false" outlineLevel="0" collapsed="false">
      <c r="H1465" s="108" t="n">
        <v>1457</v>
      </c>
      <c r="I1465" s="109" t="n">
        <v>0.1577</v>
      </c>
      <c r="J1465" s="109" t="n">
        <v>-1.882</v>
      </c>
      <c r="K1465" s="109" t="n">
        <v>0.9004</v>
      </c>
      <c r="L1465" s="109" t="n">
        <v>-0.4771</v>
      </c>
      <c r="M1465" s="109" t="n">
        <v>-1.7614</v>
      </c>
      <c r="N1465" s="108" t="n">
        <f aca="false">IF(SQRT($B$5)*$I1465+SQRT(1-$B$5)*J1465&lt;$C$8,1,0)</f>
        <v>0</v>
      </c>
      <c r="O1465" s="108" t="n">
        <f aca="false">IF(SQRT($B$5)*$I1465+SQRT(1-$B$5)*K1465&lt;$C$9,1,0)</f>
        <v>0</v>
      </c>
      <c r="P1465" s="108" t="n">
        <f aca="false">IF(SQRT($B$5)*$I1465+SQRT(1-$B$5)*L1465&lt;$C$10,1,0)</f>
        <v>0</v>
      </c>
      <c r="Q1465" s="108" t="n">
        <f aca="false">IF(SQRT($B$5)*$I1465+SQRT(1-$B$5)*M1465&lt;$C$11,1,0)</f>
        <v>0</v>
      </c>
      <c r="R1465" s="110" t="n">
        <f aca="false">N1465*$D$8+O1465*$D$9+P1465*$D$10+Q1465*$D$11</f>
        <v>0</v>
      </c>
      <c r="S1465" s="108" t="n">
        <f aca="false">SUM(N1465:Q1465)</f>
        <v>0</v>
      </c>
    </row>
    <row r="1466" customFormat="false" ht="15" hidden="false" customHeight="false" outlineLevel="0" collapsed="false">
      <c r="H1466" s="108" t="n">
        <v>1458</v>
      </c>
      <c r="I1466" s="109" t="n">
        <v>0.7115</v>
      </c>
      <c r="J1466" s="109" t="n">
        <v>-0.8101</v>
      </c>
      <c r="K1466" s="109" t="n">
        <v>-0.7233</v>
      </c>
      <c r="L1466" s="109" t="n">
        <v>0.7879</v>
      </c>
      <c r="M1466" s="109" t="n">
        <v>-0.8573</v>
      </c>
      <c r="N1466" s="108" t="n">
        <f aca="false">IF(SQRT($B$5)*$I1466+SQRT(1-$B$5)*J1466&lt;$C$8,1,0)</f>
        <v>0</v>
      </c>
      <c r="O1466" s="108" t="n">
        <f aca="false">IF(SQRT($B$5)*$I1466+SQRT(1-$B$5)*K1466&lt;$C$9,1,0)</f>
        <v>0</v>
      </c>
      <c r="P1466" s="108" t="n">
        <f aca="false">IF(SQRT($B$5)*$I1466+SQRT(1-$B$5)*L1466&lt;$C$10,1,0)</f>
        <v>0</v>
      </c>
      <c r="Q1466" s="108" t="n">
        <f aca="false">IF(SQRT($B$5)*$I1466+SQRT(1-$B$5)*M1466&lt;$C$11,1,0)</f>
        <v>0</v>
      </c>
      <c r="R1466" s="110" t="n">
        <f aca="false">N1466*$D$8+O1466*$D$9+P1466*$D$10+Q1466*$D$11</f>
        <v>0</v>
      </c>
      <c r="S1466" s="108" t="n">
        <f aca="false">SUM(N1466:Q1466)</f>
        <v>0</v>
      </c>
    </row>
    <row r="1467" customFormat="false" ht="15" hidden="false" customHeight="false" outlineLevel="0" collapsed="false">
      <c r="H1467" s="108" t="n">
        <v>1459</v>
      </c>
      <c r="I1467" s="109" t="n">
        <v>-0.2266</v>
      </c>
      <c r="J1467" s="109" t="n">
        <v>-0.4155</v>
      </c>
      <c r="K1467" s="109" t="n">
        <v>0.4878</v>
      </c>
      <c r="L1467" s="109" t="n">
        <v>2.4484</v>
      </c>
      <c r="M1467" s="109" t="n">
        <v>-1.2627</v>
      </c>
      <c r="N1467" s="108" t="n">
        <f aca="false">IF(SQRT($B$5)*$I1467+SQRT(1-$B$5)*J1467&lt;$C$8,1,0)</f>
        <v>0</v>
      </c>
      <c r="O1467" s="108" t="n">
        <f aca="false">IF(SQRT($B$5)*$I1467+SQRT(1-$B$5)*K1467&lt;$C$9,1,0)</f>
        <v>0</v>
      </c>
      <c r="P1467" s="108" t="n">
        <f aca="false">IF(SQRT($B$5)*$I1467+SQRT(1-$B$5)*L1467&lt;$C$10,1,0)</f>
        <v>0</v>
      </c>
      <c r="Q1467" s="108" t="n">
        <f aca="false">IF(SQRT($B$5)*$I1467+SQRT(1-$B$5)*M1467&lt;$C$11,1,0)</f>
        <v>0</v>
      </c>
      <c r="R1467" s="110" t="n">
        <f aca="false">N1467*$D$8+O1467*$D$9+P1467*$D$10+Q1467*$D$11</f>
        <v>0</v>
      </c>
      <c r="S1467" s="108" t="n">
        <f aca="false">SUM(N1467:Q1467)</f>
        <v>0</v>
      </c>
    </row>
    <row r="1468" customFormat="false" ht="15" hidden="false" customHeight="false" outlineLevel="0" collapsed="false">
      <c r="H1468" s="108" t="n">
        <v>1460</v>
      </c>
      <c r="I1468" s="109" t="n">
        <v>-0.887</v>
      </c>
      <c r="J1468" s="109" t="n">
        <v>-0.2979</v>
      </c>
      <c r="K1468" s="109" t="n">
        <v>-2.3829</v>
      </c>
      <c r="L1468" s="109" t="n">
        <v>-0.6396</v>
      </c>
      <c r="M1468" s="109" t="n">
        <v>-1.2977</v>
      </c>
      <c r="N1468" s="108" t="n">
        <f aca="false">IF(SQRT($B$5)*$I1468+SQRT(1-$B$5)*J1468&lt;$C$8,1,0)</f>
        <v>0</v>
      </c>
      <c r="O1468" s="108" t="n">
        <f aca="false">IF(SQRT($B$5)*$I1468+SQRT(1-$B$5)*K1468&lt;$C$9,1,0)</f>
        <v>1</v>
      </c>
      <c r="P1468" s="108" t="n">
        <f aca="false">IF(SQRT($B$5)*$I1468+SQRT(1-$B$5)*L1468&lt;$C$10,1,0)</f>
        <v>0</v>
      </c>
      <c r="Q1468" s="108" t="n">
        <f aca="false">IF(SQRT($B$5)*$I1468+SQRT(1-$B$5)*M1468&lt;$C$11,1,0)</f>
        <v>0</v>
      </c>
      <c r="R1468" s="110" t="n">
        <f aca="false">N1468*$D$8+O1468*$D$9+P1468*$D$10+Q1468*$D$11</f>
        <v>40</v>
      </c>
      <c r="S1468" s="108" t="n">
        <f aca="false">SUM(N1468:Q1468)</f>
        <v>1</v>
      </c>
    </row>
    <row r="1469" customFormat="false" ht="15" hidden="false" customHeight="false" outlineLevel="0" collapsed="false">
      <c r="H1469" s="108" t="n">
        <v>1461</v>
      </c>
      <c r="I1469" s="109" t="n">
        <v>-0.2058</v>
      </c>
      <c r="J1469" s="109" t="n">
        <v>1.0143</v>
      </c>
      <c r="K1469" s="109" t="n">
        <v>0.6714</v>
      </c>
      <c r="L1469" s="109" t="n">
        <v>-0.6494</v>
      </c>
      <c r="M1469" s="109" t="n">
        <v>-0.5435</v>
      </c>
      <c r="N1469" s="108" t="n">
        <f aca="false">IF(SQRT($B$5)*$I1469+SQRT(1-$B$5)*J1469&lt;$C$8,1,0)</f>
        <v>0</v>
      </c>
      <c r="O1469" s="108" t="n">
        <f aca="false">IF(SQRT($B$5)*$I1469+SQRT(1-$B$5)*K1469&lt;$C$9,1,0)</f>
        <v>0</v>
      </c>
      <c r="P1469" s="108" t="n">
        <f aca="false">IF(SQRT($B$5)*$I1469+SQRT(1-$B$5)*L1469&lt;$C$10,1,0)</f>
        <v>0</v>
      </c>
      <c r="Q1469" s="108" t="n">
        <f aca="false">IF(SQRT($B$5)*$I1469+SQRT(1-$B$5)*M1469&lt;$C$11,1,0)</f>
        <v>0</v>
      </c>
      <c r="R1469" s="110" t="n">
        <f aca="false">N1469*$D$8+O1469*$D$9+P1469*$D$10+Q1469*$D$11</f>
        <v>0</v>
      </c>
      <c r="S1469" s="108" t="n">
        <f aca="false">SUM(N1469:Q1469)</f>
        <v>0</v>
      </c>
    </row>
    <row r="1470" customFormat="false" ht="15" hidden="false" customHeight="false" outlineLevel="0" collapsed="false">
      <c r="H1470" s="108" t="n">
        <v>1462</v>
      </c>
      <c r="I1470" s="109" t="n">
        <v>-0.9007</v>
      </c>
      <c r="J1470" s="109" t="n">
        <v>1.0003</v>
      </c>
      <c r="K1470" s="109" t="n">
        <v>-0.0178</v>
      </c>
      <c r="L1470" s="109" t="n">
        <v>0.6614</v>
      </c>
      <c r="M1470" s="109" t="n">
        <v>1.2309</v>
      </c>
      <c r="N1470" s="108" t="n">
        <f aca="false">IF(SQRT($B$5)*$I1470+SQRT(1-$B$5)*J1470&lt;$C$8,1,0)</f>
        <v>0</v>
      </c>
      <c r="O1470" s="108" t="n">
        <f aca="false">IF(SQRT($B$5)*$I1470+SQRT(1-$B$5)*K1470&lt;$C$9,1,0)</f>
        <v>0</v>
      </c>
      <c r="P1470" s="108" t="n">
        <f aca="false">IF(SQRT($B$5)*$I1470+SQRT(1-$B$5)*L1470&lt;$C$10,1,0)</f>
        <v>0</v>
      </c>
      <c r="Q1470" s="108" t="n">
        <f aca="false">IF(SQRT($B$5)*$I1470+SQRT(1-$B$5)*M1470&lt;$C$11,1,0)</f>
        <v>0</v>
      </c>
      <c r="R1470" s="110" t="n">
        <f aca="false">N1470*$D$8+O1470*$D$9+P1470*$D$10+Q1470*$D$11</f>
        <v>0</v>
      </c>
      <c r="S1470" s="108" t="n">
        <f aca="false">SUM(N1470:Q1470)</f>
        <v>0</v>
      </c>
    </row>
    <row r="1471" customFormat="false" ht="15" hidden="false" customHeight="false" outlineLevel="0" collapsed="false">
      <c r="H1471" s="108" t="n">
        <v>1463</v>
      </c>
      <c r="I1471" s="109" t="n">
        <v>-1.0962</v>
      </c>
      <c r="J1471" s="109" t="n">
        <v>-0.8535</v>
      </c>
      <c r="K1471" s="109" t="n">
        <v>-1.438</v>
      </c>
      <c r="L1471" s="109" t="n">
        <v>1.9448</v>
      </c>
      <c r="M1471" s="109" t="n">
        <v>0.1286</v>
      </c>
      <c r="N1471" s="108" t="n">
        <f aca="false">IF(SQRT($B$5)*$I1471+SQRT(1-$B$5)*J1471&lt;$C$8,1,0)</f>
        <v>0</v>
      </c>
      <c r="O1471" s="108" t="n">
        <f aca="false">IF(SQRT($B$5)*$I1471+SQRT(1-$B$5)*K1471&lt;$C$9,1,0)</f>
        <v>0</v>
      </c>
      <c r="P1471" s="108" t="n">
        <f aca="false">IF(SQRT($B$5)*$I1471+SQRT(1-$B$5)*L1471&lt;$C$10,1,0)</f>
        <v>0</v>
      </c>
      <c r="Q1471" s="108" t="n">
        <f aca="false">IF(SQRT($B$5)*$I1471+SQRT(1-$B$5)*M1471&lt;$C$11,1,0)</f>
        <v>0</v>
      </c>
      <c r="R1471" s="110" t="n">
        <f aca="false">N1471*$D$8+O1471*$D$9+P1471*$D$10+Q1471*$D$11</f>
        <v>0</v>
      </c>
      <c r="S1471" s="108" t="n">
        <f aca="false">SUM(N1471:Q1471)</f>
        <v>0</v>
      </c>
    </row>
    <row r="1472" customFormat="false" ht="15" hidden="false" customHeight="false" outlineLevel="0" collapsed="false">
      <c r="H1472" s="108" t="n">
        <v>1464</v>
      </c>
      <c r="I1472" s="109" t="n">
        <v>1.9591</v>
      </c>
      <c r="J1472" s="109" t="n">
        <v>0.0918</v>
      </c>
      <c r="K1472" s="109" t="n">
        <v>0.7005</v>
      </c>
      <c r="L1472" s="109" t="n">
        <v>1.8097</v>
      </c>
      <c r="M1472" s="109" t="n">
        <v>1.5951</v>
      </c>
      <c r="N1472" s="108" t="n">
        <f aca="false">IF(SQRT($B$5)*$I1472+SQRT(1-$B$5)*J1472&lt;$C$8,1,0)</f>
        <v>0</v>
      </c>
      <c r="O1472" s="108" t="n">
        <f aca="false">IF(SQRT($B$5)*$I1472+SQRT(1-$B$5)*K1472&lt;$C$9,1,0)</f>
        <v>0</v>
      </c>
      <c r="P1472" s="108" t="n">
        <f aca="false">IF(SQRT($B$5)*$I1472+SQRT(1-$B$5)*L1472&lt;$C$10,1,0)</f>
        <v>0</v>
      </c>
      <c r="Q1472" s="108" t="n">
        <f aca="false">IF(SQRT($B$5)*$I1472+SQRT(1-$B$5)*M1472&lt;$C$11,1,0)</f>
        <v>0</v>
      </c>
      <c r="R1472" s="110" t="n">
        <f aca="false">N1472*$D$8+O1472*$D$9+P1472*$D$10+Q1472*$D$11</f>
        <v>0</v>
      </c>
      <c r="S1472" s="108" t="n">
        <f aca="false">SUM(N1472:Q1472)</f>
        <v>0</v>
      </c>
    </row>
    <row r="1473" customFormat="false" ht="15" hidden="false" customHeight="false" outlineLevel="0" collapsed="false">
      <c r="H1473" s="108" t="n">
        <v>1465</v>
      </c>
      <c r="I1473" s="109" t="n">
        <v>-0.351</v>
      </c>
      <c r="J1473" s="109" t="n">
        <v>-0.7776</v>
      </c>
      <c r="K1473" s="109" t="n">
        <v>1.2717</v>
      </c>
      <c r="L1473" s="109" t="n">
        <v>1.816</v>
      </c>
      <c r="M1473" s="109" t="n">
        <v>-0.1719</v>
      </c>
      <c r="N1473" s="108" t="n">
        <f aca="false">IF(SQRT($B$5)*$I1473+SQRT(1-$B$5)*J1473&lt;$C$8,1,0)</f>
        <v>0</v>
      </c>
      <c r="O1473" s="108" t="n">
        <f aca="false">IF(SQRT($B$5)*$I1473+SQRT(1-$B$5)*K1473&lt;$C$9,1,0)</f>
        <v>0</v>
      </c>
      <c r="P1473" s="108" t="n">
        <f aca="false">IF(SQRT($B$5)*$I1473+SQRT(1-$B$5)*L1473&lt;$C$10,1,0)</f>
        <v>0</v>
      </c>
      <c r="Q1473" s="108" t="n">
        <f aca="false">IF(SQRT($B$5)*$I1473+SQRT(1-$B$5)*M1473&lt;$C$11,1,0)</f>
        <v>0</v>
      </c>
      <c r="R1473" s="110" t="n">
        <f aca="false">N1473*$D$8+O1473*$D$9+P1473*$D$10+Q1473*$D$11</f>
        <v>0</v>
      </c>
      <c r="S1473" s="108" t="n">
        <f aca="false">SUM(N1473:Q1473)</f>
        <v>0</v>
      </c>
    </row>
    <row r="1474" customFormat="false" ht="15" hidden="false" customHeight="false" outlineLevel="0" collapsed="false">
      <c r="H1474" s="108" t="n">
        <v>1466</v>
      </c>
      <c r="I1474" s="109" t="n">
        <v>1.7141</v>
      </c>
      <c r="J1474" s="109" t="n">
        <v>-1.6482</v>
      </c>
      <c r="K1474" s="109" t="n">
        <v>-1.3168</v>
      </c>
      <c r="L1474" s="109" t="n">
        <v>-1.5931</v>
      </c>
      <c r="M1474" s="109" t="n">
        <v>-1.2683</v>
      </c>
      <c r="N1474" s="108" t="n">
        <f aca="false">IF(SQRT($B$5)*$I1474+SQRT(1-$B$5)*J1474&lt;$C$8,1,0)</f>
        <v>0</v>
      </c>
      <c r="O1474" s="108" t="n">
        <f aca="false">IF(SQRT($B$5)*$I1474+SQRT(1-$B$5)*K1474&lt;$C$9,1,0)</f>
        <v>0</v>
      </c>
      <c r="P1474" s="108" t="n">
        <f aca="false">IF(SQRT($B$5)*$I1474+SQRT(1-$B$5)*L1474&lt;$C$10,1,0)</f>
        <v>0</v>
      </c>
      <c r="Q1474" s="108" t="n">
        <f aca="false">IF(SQRT($B$5)*$I1474+SQRT(1-$B$5)*M1474&lt;$C$11,1,0)</f>
        <v>0</v>
      </c>
      <c r="R1474" s="110" t="n">
        <f aca="false">N1474*$D$8+O1474*$D$9+P1474*$D$10+Q1474*$D$11</f>
        <v>0</v>
      </c>
      <c r="S1474" s="108" t="n">
        <f aca="false">SUM(N1474:Q1474)</f>
        <v>0</v>
      </c>
    </row>
    <row r="1475" customFormat="false" ht="15" hidden="false" customHeight="false" outlineLevel="0" collapsed="false">
      <c r="H1475" s="108" t="n">
        <v>1467</v>
      </c>
      <c r="I1475" s="109" t="n">
        <v>0.7665</v>
      </c>
      <c r="J1475" s="109" t="n">
        <v>-0.0273</v>
      </c>
      <c r="K1475" s="109" t="n">
        <v>0.5803</v>
      </c>
      <c r="L1475" s="109" t="n">
        <v>0.3154</v>
      </c>
      <c r="M1475" s="109" t="n">
        <v>-1.4046</v>
      </c>
      <c r="N1475" s="108" t="n">
        <f aca="false">IF(SQRT($B$5)*$I1475+SQRT(1-$B$5)*J1475&lt;$C$8,1,0)</f>
        <v>0</v>
      </c>
      <c r="O1475" s="108" t="n">
        <f aca="false">IF(SQRT($B$5)*$I1475+SQRT(1-$B$5)*K1475&lt;$C$9,1,0)</f>
        <v>0</v>
      </c>
      <c r="P1475" s="108" t="n">
        <f aca="false">IF(SQRT($B$5)*$I1475+SQRT(1-$B$5)*L1475&lt;$C$10,1,0)</f>
        <v>0</v>
      </c>
      <c r="Q1475" s="108" t="n">
        <f aca="false">IF(SQRT($B$5)*$I1475+SQRT(1-$B$5)*M1475&lt;$C$11,1,0)</f>
        <v>0</v>
      </c>
      <c r="R1475" s="110" t="n">
        <f aca="false">N1475*$D$8+O1475*$D$9+P1475*$D$10+Q1475*$D$11</f>
        <v>0</v>
      </c>
      <c r="S1475" s="108" t="n">
        <f aca="false">SUM(N1475:Q1475)</f>
        <v>0</v>
      </c>
    </row>
    <row r="1476" customFormat="false" ht="15" hidden="false" customHeight="false" outlineLevel="0" collapsed="false">
      <c r="H1476" s="108" t="n">
        <v>1468</v>
      </c>
      <c r="I1476" s="109" t="n">
        <v>0.8661</v>
      </c>
      <c r="J1476" s="109" t="n">
        <v>-1.008</v>
      </c>
      <c r="K1476" s="109" t="n">
        <v>0.7469</v>
      </c>
      <c r="L1476" s="109" t="n">
        <v>-0.1737</v>
      </c>
      <c r="M1476" s="109" t="n">
        <v>-0.2827</v>
      </c>
      <c r="N1476" s="108" t="n">
        <f aca="false">IF(SQRT($B$5)*$I1476+SQRT(1-$B$5)*J1476&lt;$C$8,1,0)</f>
        <v>0</v>
      </c>
      <c r="O1476" s="108" t="n">
        <f aca="false">IF(SQRT($B$5)*$I1476+SQRT(1-$B$5)*K1476&lt;$C$9,1,0)</f>
        <v>0</v>
      </c>
      <c r="P1476" s="108" t="n">
        <f aca="false">IF(SQRT($B$5)*$I1476+SQRT(1-$B$5)*L1476&lt;$C$10,1,0)</f>
        <v>0</v>
      </c>
      <c r="Q1476" s="108" t="n">
        <f aca="false">IF(SQRT($B$5)*$I1476+SQRT(1-$B$5)*M1476&lt;$C$11,1,0)</f>
        <v>0</v>
      </c>
      <c r="R1476" s="110" t="n">
        <f aca="false">N1476*$D$8+O1476*$D$9+P1476*$D$10+Q1476*$D$11</f>
        <v>0</v>
      </c>
      <c r="S1476" s="108" t="n">
        <f aca="false">SUM(N1476:Q1476)</f>
        <v>0</v>
      </c>
    </row>
    <row r="1477" customFormat="false" ht="15" hidden="false" customHeight="false" outlineLevel="0" collapsed="false">
      <c r="H1477" s="108" t="n">
        <v>1469</v>
      </c>
      <c r="I1477" s="109" t="n">
        <v>-0.1032</v>
      </c>
      <c r="J1477" s="109" t="n">
        <v>0.6364</v>
      </c>
      <c r="K1477" s="109" t="n">
        <v>0.4661</v>
      </c>
      <c r="L1477" s="109" t="n">
        <v>-0.9792</v>
      </c>
      <c r="M1477" s="109" t="n">
        <v>1.8188</v>
      </c>
      <c r="N1477" s="108" t="n">
        <f aca="false">IF(SQRT($B$5)*$I1477+SQRT(1-$B$5)*J1477&lt;$C$8,1,0)</f>
        <v>0</v>
      </c>
      <c r="O1477" s="108" t="n">
        <f aca="false">IF(SQRT($B$5)*$I1477+SQRT(1-$B$5)*K1477&lt;$C$9,1,0)</f>
        <v>0</v>
      </c>
      <c r="P1477" s="108" t="n">
        <f aca="false">IF(SQRT($B$5)*$I1477+SQRT(1-$B$5)*L1477&lt;$C$10,1,0)</f>
        <v>0</v>
      </c>
      <c r="Q1477" s="108" t="n">
        <f aca="false">IF(SQRT($B$5)*$I1477+SQRT(1-$B$5)*M1477&lt;$C$11,1,0)</f>
        <v>0</v>
      </c>
      <c r="R1477" s="110" t="n">
        <f aca="false">N1477*$D$8+O1477*$D$9+P1477*$D$10+Q1477*$D$11</f>
        <v>0</v>
      </c>
      <c r="S1477" s="108" t="n">
        <f aca="false">SUM(N1477:Q1477)</f>
        <v>0</v>
      </c>
    </row>
    <row r="1478" customFormat="false" ht="15" hidden="false" customHeight="false" outlineLevel="0" collapsed="false">
      <c r="H1478" s="108" t="n">
        <v>1470</v>
      </c>
      <c r="I1478" s="109" t="n">
        <v>-1.1898</v>
      </c>
      <c r="J1478" s="109" t="n">
        <v>-2.277</v>
      </c>
      <c r="K1478" s="109" t="n">
        <v>0.3169</v>
      </c>
      <c r="L1478" s="109" t="n">
        <v>-2.1124</v>
      </c>
      <c r="M1478" s="109" t="n">
        <v>-0.0222</v>
      </c>
      <c r="N1478" s="108" t="n">
        <f aca="false">IF(SQRT($B$5)*$I1478+SQRT(1-$B$5)*J1478&lt;$C$8,1,0)</f>
        <v>1</v>
      </c>
      <c r="O1478" s="108" t="n">
        <f aca="false">IF(SQRT($B$5)*$I1478+SQRT(1-$B$5)*K1478&lt;$C$9,1,0)</f>
        <v>0</v>
      </c>
      <c r="P1478" s="108" t="n">
        <f aca="false">IF(SQRT($B$5)*$I1478+SQRT(1-$B$5)*L1478&lt;$C$10,1,0)</f>
        <v>1</v>
      </c>
      <c r="Q1478" s="108" t="n">
        <f aca="false">IF(SQRT($B$5)*$I1478+SQRT(1-$B$5)*M1478&lt;$C$11,1,0)</f>
        <v>0</v>
      </c>
      <c r="R1478" s="110" t="n">
        <f aca="false">N1478*$D$8+O1478*$D$9+P1478*$D$10+Q1478*$D$11</f>
        <v>34</v>
      </c>
      <c r="S1478" s="108" t="n">
        <f aca="false">SUM(N1478:Q1478)</f>
        <v>2</v>
      </c>
    </row>
    <row r="1479" customFormat="false" ht="15" hidden="false" customHeight="false" outlineLevel="0" collapsed="false">
      <c r="H1479" s="108" t="n">
        <v>1471</v>
      </c>
      <c r="I1479" s="109" t="n">
        <v>2.4951</v>
      </c>
      <c r="J1479" s="109" t="n">
        <v>0.5752</v>
      </c>
      <c r="K1479" s="109" t="n">
        <v>2.0969</v>
      </c>
      <c r="L1479" s="109" t="n">
        <v>-1.1039</v>
      </c>
      <c r="M1479" s="109" t="n">
        <v>-0.5199</v>
      </c>
      <c r="N1479" s="108" t="n">
        <f aca="false">IF(SQRT($B$5)*$I1479+SQRT(1-$B$5)*J1479&lt;$C$8,1,0)</f>
        <v>0</v>
      </c>
      <c r="O1479" s="108" t="n">
        <f aca="false">IF(SQRT($B$5)*$I1479+SQRT(1-$B$5)*K1479&lt;$C$9,1,0)</f>
        <v>0</v>
      </c>
      <c r="P1479" s="108" t="n">
        <f aca="false">IF(SQRT($B$5)*$I1479+SQRT(1-$B$5)*L1479&lt;$C$10,1,0)</f>
        <v>0</v>
      </c>
      <c r="Q1479" s="108" t="n">
        <f aca="false">IF(SQRT($B$5)*$I1479+SQRT(1-$B$5)*M1479&lt;$C$11,1,0)</f>
        <v>0</v>
      </c>
      <c r="R1479" s="110" t="n">
        <f aca="false">N1479*$D$8+O1479*$D$9+P1479*$D$10+Q1479*$D$11</f>
        <v>0</v>
      </c>
      <c r="S1479" s="108" t="n">
        <f aca="false">SUM(N1479:Q1479)</f>
        <v>0</v>
      </c>
    </row>
    <row r="1480" customFormat="false" ht="15" hidden="false" customHeight="false" outlineLevel="0" collapsed="false">
      <c r="H1480" s="108" t="n">
        <v>1472</v>
      </c>
      <c r="I1480" s="109" t="n">
        <v>-0.3826</v>
      </c>
      <c r="J1480" s="109" t="n">
        <v>-0.8032</v>
      </c>
      <c r="K1480" s="109" t="n">
        <v>-0.5462</v>
      </c>
      <c r="L1480" s="109" t="n">
        <v>-1.271</v>
      </c>
      <c r="M1480" s="109" t="n">
        <v>0.5731</v>
      </c>
      <c r="N1480" s="108" t="n">
        <f aca="false">IF(SQRT($B$5)*$I1480+SQRT(1-$B$5)*J1480&lt;$C$8,1,0)</f>
        <v>0</v>
      </c>
      <c r="O1480" s="108" t="n">
        <f aca="false">IF(SQRT($B$5)*$I1480+SQRT(1-$B$5)*K1480&lt;$C$9,1,0)</f>
        <v>0</v>
      </c>
      <c r="P1480" s="108" t="n">
        <f aca="false">IF(SQRT($B$5)*$I1480+SQRT(1-$B$5)*L1480&lt;$C$10,1,0)</f>
        <v>0</v>
      </c>
      <c r="Q1480" s="108" t="n">
        <f aca="false">IF(SQRT($B$5)*$I1480+SQRT(1-$B$5)*M1480&lt;$C$11,1,0)</f>
        <v>0</v>
      </c>
      <c r="R1480" s="110" t="n">
        <f aca="false">N1480*$D$8+O1480*$D$9+P1480*$D$10+Q1480*$D$11</f>
        <v>0</v>
      </c>
      <c r="S1480" s="108" t="n">
        <f aca="false">SUM(N1480:Q1480)</f>
        <v>0</v>
      </c>
    </row>
    <row r="1481" customFormat="false" ht="15" hidden="false" customHeight="false" outlineLevel="0" collapsed="false">
      <c r="H1481" s="108" t="n">
        <v>1473</v>
      </c>
      <c r="I1481" s="109" t="n">
        <v>1.6649</v>
      </c>
      <c r="J1481" s="109" t="n">
        <v>-0.0406</v>
      </c>
      <c r="K1481" s="109" t="n">
        <v>1.6193</v>
      </c>
      <c r="L1481" s="109" t="n">
        <v>0.0732</v>
      </c>
      <c r="M1481" s="109" t="n">
        <v>-1.7002</v>
      </c>
      <c r="N1481" s="108" t="n">
        <f aca="false">IF(SQRT($B$5)*$I1481+SQRT(1-$B$5)*J1481&lt;$C$8,1,0)</f>
        <v>0</v>
      </c>
      <c r="O1481" s="108" t="n">
        <f aca="false">IF(SQRT($B$5)*$I1481+SQRT(1-$B$5)*K1481&lt;$C$9,1,0)</f>
        <v>0</v>
      </c>
      <c r="P1481" s="108" t="n">
        <f aca="false">IF(SQRT($B$5)*$I1481+SQRT(1-$B$5)*L1481&lt;$C$10,1,0)</f>
        <v>0</v>
      </c>
      <c r="Q1481" s="108" t="n">
        <f aca="false">IF(SQRT($B$5)*$I1481+SQRT(1-$B$5)*M1481&lt;$C$11,1,0)</f>
        <v>0</v>
      </c>
      <c r="R1481" s="110" t="n">
        <f aca="false">N1481*$D$8+O1481*$D$9+P1481*$D$10+Q1481*$D$11</f>
        <v>0</v>
      </c>
      <c r="S1481" s="108" t="n">
        <f aca="false">SUM(N1481:Q1481)</f>
        <v>0</v>
      </c>
    </row>
    <row r="1482" customFormat="false" ht="15" hidden="false" customHeight="false" outlineLevel="0" collapsed="false">
      <c r="H1482" s="108" t="n">
        <v>1474</v>
      </c>
      <c r="I1482" s="109" t="n">
        <v>-1.1759</v>
      </c>
      <c r="J1482" s="109" t="n">
        <v>0.5525</v>
      </c>
      <c r="K1482" s="109" t="n">
        <v>0.1092</v>
      </c>
      <c r="L1482" s="109" t="n">
        <v>0.5392</v>
      </c>
      <c r="M1482" s="109" t="n">
        <v>0.9006</v>
      </c>
      <c r="N1482" s="108" t="n">
        <f aca="false">IF(SQRT($B$5)*$I1482+SQRT(1-$B$5)*J1482&lt;$C$8,1,0)</f>
        <v>0</v>
      </c>
      <c r="O1482" s="108" t="n">
        <f aca="false">IF(SQRT($B$5)*$I1482+SQRT(1-$B$5)*K1482&lt;$C$9,1,0)</f>
        <v>0</v>
      </c>
      <c r="P1482" s="108" t="n">
        <f aca="false">IF(SQRT($B$5)*$I1482+SQRT(1-$B$5)*L1482&lt;$C$10,1,0)</f>
        <v>0</v>
      </c>
      <c r="Q1482" s="108" t="n">
        <f aca="false">IF(SQRT($B$5)*$I1482+SQRT(1-$B$5)*M1482&lt;$C$11,1,0)</f>
        <v>0</v>
      </c>
      <c r="R1482" s="110" t="n">
        <f aca="false">N1482*$D$8+O1482*$D$9+P1482*$D$10+Q1482*$D$11</f>
        <v>0</v>
      </c>
      <c r="S1482" s="108" t="n">
        <f aca="false">SUM(N1482:Q1482)</f>
        <v>0</v>
      </c>
    </row>
    <row r="1483" customFormat="false" ht="15" hidden="false" customHeight="false" outlineLevel="0" collapsed="false">
      <c r="H1483" s="108" t="n">
        <v>1475</v>
      </c>
      <c r="I1483" s="109" t="n">
        <v>-0.9881</v>
      </c>
      <c r="J1483" s="109" t="n">
        <v>-0.2249</v>
      </c>
      <c r="K1483" s="109" t="n">
        <v>-0.134</v>
      </c>
      <c r="L1483" s="109" t="n">
        <v>-0.4276</v>
      </c>
      <c r="M1483" s="109" t="n">
        <v>-0.0252</v>
      </c>
      <c r="N1483" s="108" t="n">
        <f aca="false">IF(SQRT($B$5)*$I1483+SQRT(1-$B$5)*J1483&lt;$C$8,1,0)</f>
        <v>0</v>
      </c>
      <c r="O1483" s="108" t="n">
        <f aca="false">IF(SQRT($B$5)*$I1483+SQRT(1-$B$5)*K1483&lt;$C$9,1,0)</f>
        <v>0</v>
      </c>
      <c r="P1483" s="108" t="n">
        <f aca="false">IF(SQRT($B$5)*$I1483+SQRT(1-$B$5)*L1483&lt;$C$10,1,0)</f>
        <v>0</v>
      </c>
      <c r="Q1483" s="108" t="n">
        <f aca="false">IF(SQRT($B$5)*$I1483+SQRT(1-$B$5)*M1483&lt;$C$11,1,0)</f>
        <v>0</v>
      </c>
      <c r="R1483" s="110" t="n">
        <f aca="false">N1483*$D$8+O1483*$D$9+P1483*$D$10+Q1483*$D$11</f>
        <v>0</v>
      </c>
      <c r="S1483" s="108" t="n">
        <f aca="false">SUM(N1483:Q1483)</f>
        <v>0</v>
      </c>
    </row>
    <row r="1484" customFormat="false" ht="15" hidden="false" customHeight="false" outlineLevel="0" collapsed="false">
      <c r="H1484" s="108" t="n">
        <v>1476</v>
      </c>
      <c r="I1484" s="109" t="n">
        <v>-1.474</v>
      </c>
      <c r="J1484" s="109" t="n">
        <v>1.0061</v>
      </c>
      <c r="K1484" s="109" t="n">
        <v>0.7089</v>
      </c>
      <c r="L1484" s="109" t="n">
        <v>0.7511</v>
      </c>
      <c r="M1484" s="109" t="n">
        <v>1.5944</v>
      </c>
      <c r="N1484" s="108" t="n">
        <f aca="false">IF(SQRT($B$5)*$I1484+SQRT(1-$B$5)*J1484&lt;$C$8,1,0)</f>
        <v>0</v>
      </c>
      <c r="O1484" s="108" t="n">
        <f aca="false">IF(SQRT($B$5)*$I1484+SQRT(1-$B$5)*K1484&lt;$C$9,1,0)</f>
        <v>0</v>
      </c>
      <c r="P1484" s="108" t="n">
        <f aca="false">IF(SQRT($B$5)*$I1484+SQRT(1-$B$5)*L1484&lt;$C$10,1,0)</f>
        <v>0</v>
      </c>
      <c r="Q1484" s="108" t="n">
        <f aca="false">IF(SQRT($B$5)*$I1484+SQRT(1-$B$5)*M1484&lt;$C$11,1,0)</f>
        <v>0</v>
      </c>
      <c r="R1484" s="110" t="n">
        <f aca="false">N1484*$D$8+O1484*$D$9+P1484*$D$10+Q1484*$D$11</f>
        <v>0</v>
      </c>
      <c r="S1484" s="108" t="n">
        <f aca="false">SUM(N1484:Q1484)</f>
        <v>0</v>
      </c>
    </row>
    <row r="1485" customFormat="false" ht="15" hidden="false" customHeight="false" outlineLevel="0" collapsed="false">
      <c r="H1485" s="108" t="n">
        <v>1477</v>
      </c>
      <c r="I1485" s="109" t="n">
        <v>1.5458</v>
      </c>
      <c r="J1485" s="109" t="n">
        <v>2.9272</v>
      </c>
      <c r="K1485" s="109" t="n">
        <v>-1</v>
      </c>
      <c r="L1485" s="109" t="n">
        <v>2.3619</v>
      </c>
      <c r="M1485" s="109" t="n">
        <v>-0.5136</v>
      </c>
      <c r="N1485" s="108" t="n">
        <f aca="false">IF(SQRT($B$5)*$I1485+SQRT(1-$B$5)*J1485&lt;$C$8,1,0)</f>
        <v>0</v>
      </c>
      <c r="O1485" s="108" t="n">
        <f aca="false">IF(SQRT($B$5)*$I1485+SQRT(1-$B$5)*K1485&lt;$C$9,1,0)</f>
        <v>0</v>
      </c>
      <c r="P1485" s="108" t="n">
        <f aca="false">IF(SQRT($B$5)*$I1485+SQRT(1-$B$5)*L1485&lt;$C$10,1,0)</f>
        <v>0</v>
      </c>
      <c r="Q1485" s="108" t="n">
        <f aca="false">IF(SQRT($B$5)*$I1485+SQRT(1-$B$5)*M1485&lt;$C$11,1,0)</f>
        <v>0</v>
      </c>
      <c r="R1485" s="110" t="n">
        <f aca="false">N1485*$D$8+O1485*$D$9+P1485*$D$10+Q1485*$D$11</f>
        <v>0</v>
      </c>
      <c r="S1485" s="108" t="n">
        <f aca="false">SUM(N1485:Q1485)</f>
        <v>0</v>
      </c>
    </row>
    <row r="1486" customFormat="false" ht="15" hidden="false" customHeight="false" outlineLevel="0" collapsed="false">
      <c r="H1486" s="108" t="n">
        <v>1478</v>
      </c>
      <c r="I1486" s="109" t="n">
        <v>0.519</v>
      </c>
      <c r="J1486" s="109" t="n">
        <v>-1.0264</v>
      </c>
      <c r="K1486" s="109" t="n">
        <v>3.0197</v>
      </c>
      <c r="L1486" s="109" t="n">
        <v>0.5377</v>
      </c>
      <c r="M1486" s="109" t="n">
        <v>-0.4996</v>
      </c>
      <c r="N1486" s="108" t="n">
        <f aca="false">IF(SQRT($B$5)*$I1486+SQRT(1-$B$5)*J1486&lt;$C$8,1,0)</f>
        <v>0</v>
      </c>
      <c r="O1486" s="108" t="n">
        <f aca="false">IF(SQRT($B$5)*$I1486+SQRT(1-$B$5)*K1486&lt;$C$9,1,0)</f>
        <v>0</v>
      </c>
      <c r="P1486" s="108" t="n">
        <f aca="false">IF(SQRT($B$5)*$I1486+SQRT(1-$B$5)*L1486&lt;$C$10,1,0)</f>
        <v>0</v>
      </c>
      <c r="Q1486" s="108" t="n">
        <f aca="false">IF(SQRT($B$5)*$I1486+SQRT(1-$B$5)*M1486&lt;$C$11,1,0)</f>
        <v>0</v>
      </c>
      <c r="R1486" s="110" t="n">
        <f aca="false">N1486*$D$8+O1486*$D$9+P1486*$D$10+Q1486*$D$11</f>
        <v>0</v>
      </c>
      <c r="S1486" s="108" t="n">
        <f aca="false">SUM(N1486:Q1486)</f>
        <v>0</v>
      </c>
    </row>
    <row r="1487" customFormat="false" ht="15" hidden="false" customHeight="false" outlineLevel="0" collapsed="false">
      <c r="H1487" s="108" t="n">
        <v>1479</v>
      </c>
      <c r="I1487" s="109" t="n">
        <v>-1.3909</v>
      </c>
      <c r="J1487" s="109" t="n">
        <v>0.5139</v>
      </c>
      <c r="K1487" s="109" t="n">
        <v>0.3957</v>
      </c>
      <c r="L1487" s="109" t="n">
        <v>0.0175</v>
      </c>
      <c r="M1487" s="109" t="n">
        <v>-0.2173</v>
      </c>
      <c r="N1487" s="108" t="n">
        <f aca="false">IF(SQRT($B$5)*$I1487+SQRT(1-$B$5)*J1487&lt;$C$8,1,0)</f>
        <v>0</v>
      </c>
      <c r="O1487" s="108" t="n">
        <f aca="false">IF(SQRT($B$5)*$I1487+SQRT(1-$B$5)*K1487&lt;$C$9,1,0)</f>
        <v>0</v>
      </c>
      <c r="P1487" s="108" t="n">
        <f aca="false">IF(SQRT($B$5)*$I1487+SQRT(1-$B$5)*L1487&lt;$C$10,1,0)</f>
        <v>0</v>
      </c>
      <c r="Q1487" s="108" t="n">
        <f aca="false">IF(SQRT($B$5)*$I1487+SQRT(1-$B$5)*M1487&lt;$C$11,1,0)</f>
        <v>0</v>
      </c>
      <c r="R1487" s="110" t="n">
        <f aca="false">N1487*$D$8+O1487*$D$9+P1487*$D$10+Q1487*$D$11</f>
        <v>0</v>
      </c>
      <c r="S1487" s="108" t="n">
        <f aca="false">SUM(N1487:Q1487)</f>
        <v>0</v>
      </c>
    </row>
    <row r="1488" customFormat="false" ht="15" hidden="false" customHeight="false" outlineLevel="0" collapsed="false">
      <c r="H1488" s="108" t="n">
        <v>1480</v>
      </c>
      <c r="I1488" s="109" t="n">
        <v>0.6211</v>
      </c>
      <c r="J1488" s="109" t="n">
        <v>-0.0272</v>
      </c>
      <c r="K1488" s="109" t="n">
        <v>1.9119</v>
      </c>
      <c r="L1488" s="109" t="n">
        <v>-2.1792</v>
      </c>
      <c r="M1488" s="109" t="n">
        <v>-0.2726</v>
      </c>
      <c r="N1488" s="108" t="n">
        <f aca="false">IF(SQRT($B$5)*$I1488+SQRT(1-$B$5)*J1488&lt;$C$8,1,0)</f>
        <v>0</v>
      </c>
      <c r="O1488" s="108" t="n">
        <f aca="false">IF(SQRT($B$5)*$I1488+SQRT(1-$B$5)*K1488&lt;$C$9,1,0)</f>
        <v>0</v>
      </c>
      <c r="P1488" s="108" t="n">
        <f aca="false">IF(SQRT($B$5)*$I1488+SQRT(1-$B$5)*L1488&lt;$C$10,1,0)</f>
        <v>0</v>
      </c>
      <c r="Q1488" s="108" t="n">
        <f aca="false">IF(SQRT($B$5)*$I1488+SQRT(1-$B$5)*M1488&lt;$C$11,1,0)</f>
        <v>0</v>
      </c>
      <c r="R1488" s="110" t="n">
        <f aca="false">N1488*$D$8+O1488*$D$9+P1488*$D$10+Q1488*$D$11</f>
        <v>0</v>
      </c>
      <c r="S1488" s="108" t="n">
        <f aca="false">SUM(N1488:Q1488)</f>
        <v>0</v>
      </c>
    </row>
    <row r="1489" customFormat="false" ht="15" hidden="false" customHeight="false" outlineLevel="0" collapsed="false">
      <c r="H1489" s="108" t="n">
        <v>1481</v>
      </c>
      <c r="I1489" s="109" t="n">
        <v>0.6637</v>
      </c>
      <c r="J1489" s="109" t="n">
        <v>-1.3954</v>
      </c>
      <c r="K1489" s="109" t="n">
        <v>-0.7364</v>
      </c>
      <c r="L1489" s="109" t="n">
        <v>2.9583</v>
      </c>
      <c r="M1489" s="109" t="n">
        <v>0.1456</v>
      </c>
      <c r="N1489" s="108" t="n">
        <f aca="false">IF(SQRT($B$5)*$I1489+SQRT(1-$B$5)*J1489&lt;$C$8,1,0)</f>
        <v>0</v>
      </c>
      <c r="O1489" s="108" t="n">
        <f aca="false">IF(SQRT($B$5)*$I1489+SQRT(1-$B$5)*K1489&lt;$C$9,1,0)</f>
        <v>0</v>
      </c>
      <c r="P1489" s="108" t="n">
        <f aca="false">IF(SQRT($B$5)*$I1489+SQRT(1-$B$5)*L1489&lt;$C$10,1,0)</f>
        <v>0</v>
      </c>
      <c r="Q1489" s="108" t="n">
        <f aca="false">IF(SQRT($B$5)*$I1489+SQRT(1-$B$5)*M1489&lt;$C$11,1,0)</f>
        <v>0</v>
      </c>
      <c r="R1489" s="110" t="n">
        <f aca="false">N1489*$D$8+O1489*$D$9+P1489*$D$10+Q1489*$D$11</f>
        <v>0</v>
      </c>
      <c r="S1489" s="108" t="n">
        <f aca="false">SUM(N1489:Q1489)</f>
        <v>0</v>
      </c>
    </row>
    <row r="1490" customFormat="false" ht="15" hidden="false" customHeight="false" outlineLevel="0" collapsed="false">
      <c r="H1490" s="108" t="n">
        <v>1482</v>
      </c>
      <c r="I1490" s="109" t="n">
        <v>-0.793</v>
      </c>
      <c r="J1490" s="109" t="n">
        <v>-0.6495</v>
      </c>
      <c r="K1490" s="109" t="n">
        <v>0.1407</v>
      </c>
      <c r="L1490" s="109" t="n">
        <v>-2.5514</v>
      </c>
      <c r="M1490" s="109" t="n">
        <v>1.3312</v>
      </c>
      <c r="N1490" s="108" t="n">
        <f aca="false">IF(SQRT($B$5)*$I1490+SQRT(1-$B$5)*J1490&lt;$C$8,1,0)</f>
        <v>0</v>
      </c>
      <c r="O1490" s="108" t="n">
        <f aca="false">IF(SQRT($B$5)*$I1490+SQRT(1-$B$5)*K1490&lt;$C$9,1,0)</f>
        <v>0</v>
      </c>
      <c r="P1490" s="108" t="n">
        <f aca="false">IF(SQRT($B$5)*$I1490+SQRT(1-$B$5)*L1490&lt;$C$10,1,0)</f>
        <v>1</v>
      </c>
      <c r="Q1490" s="108" t="n">
        <f aca="false">IF(SQRT($B$5)*$I1490+SQRT(1-$B$5)*M1490&lt;$C$11,1,0)</f>
        <v>0</v>
      </c>
      <c r="R1490" s="110" t="n">
        <f aca="false">N1490*$D$8+O1490*$D$9+P1490*$D$10+Q1490*$D$11</f>
        <v>14</v>
      </c>
      <c r="S1490" s="108" t="n">
        <f aca="false">SUM(N1490:Q1490)</f>
        <v>1</v>
      </c>
    </row>
    <row r="1491" customFormat="false" ht="15" hidden="false" customHeight="false" outlineLevel="0" collapsed="false">
      <c r="H1491" s="108" t="n">
        <v>1483</v>
      </c>
      <c r="I1491" s="109" t="n">
        <v>-1.7425</v>
      </c>
      <c r="J1491" s="109" t="n">
        <v>0.7202</v>
      </c>
      <c r="K1491" s="109" t="n">
        <v>0.0234</v>
      </c>
      <c r="L1491" s="109" t="n">
        <v>1.8337</v>
      </c>
      <c r="M1491" s="109" t="n">
        <v>0.0584</v>
      </c>
      <c r="N1491" s="108" t="n">
        <f aca="false">IF(SQRT($B$5)*$I1491+SQRT(1-$B$5)*J1491&lt;$C$8,1,0)</f>
        <v>0</v>
      </c>
      <c r="O1491" s="108" t="n">
        <f aca="false">IF(SQRT($B$5)*$I1491+SQRT(1-$B$5)*K1491&lt;$C$9,1,0)</f>
        <v>0</v>
      </c>
      <c r="P1491" s="108" t="n">
        <f aca="false">IF(SQRT($B$5)*$I1491+SQRT(1-$B$5)*L1491&lt;$C$10,1,0)</f>
        <v>0</v>
      </c>
      <c r="Q1491" s="108" t="n">
        <f aca="false">IF(SQRT($B$5)*$I1491+SQRT(1-$B$5)*M1491&lt;$C$11,1,0)</f>
        <v>0</v>
      </c>
      <c r="R1491" s="110" t="n">
        <f aca="false">N1491*$D$8+O1491*$D$9+P1491*$D$10+Q1491*$D$11</f>
        <v>0</v>
      </c>
      <c r="S1491" s="108" t="n">
        <f aca="false">SUM(N1491:Q1491)</f>
        <v>0</v>
      </c>
    </row>
    <row r="1492" customFormat="false" ht="15" hidden="false" customHeight="false" outlineLevel="0" collapsed="false">
      <c r="H1492" s="108" t="n">
        <v>1484</v>
      </c>
      <c r="I1492" s="109" t="n">
        <v>-2.0473</v>
      </c>
      <c r="J1492" s="109" t="n">
        <v>-0.25</v>
      </c>
      <c r="K1492" s="109" t="n">
        <v>1.9267</v>
      </c>
      <c r="L1492" s="109" t="n">
        <v>0.1486</v>
      </c>
      <c r="M1492" s="109" t="n">
        <v>-0.0192</v>
      </c>
      <c r="N1492" s="108" t="n">
        <f aca="false">IF(SQRT($B$5)*$I1492+SQRT(1-$B$5)*J1492&lt;$C$8,1,0)</f>
        <v>0</v>
      </c>
      <c r="O1492" s="108" t="n">
        <f aca="false">IF(SQRT($B$5)*$I1492+SQRT(1-$B$5)*K1492&lt;$C$9,1,0)</f>
        <v>0</v>
      </c>
      <c r="P1492" s="108" t="n">
        <f aca="false">IF(SQRT($B$5)*$I1492+SQRT(1-$B$5)*L1492&lt;$C$10,1,0)</f>
        <v>0</v>
      </c>
      <c r="Q1492" s="108" t="n">
        <f aca="false">IF(SQRT($B$5)*$I1492+SQRT(1-$B$5)*M1492&lt;$C$11,1,0)</f>
        <v>0</v>
      </c>
      <c r="R1492" s="110" t="n">
        <f aca="false">N1492*$D$8+O1492*$D$9+P1492*$D$10+Q1492*$D$11</f>
        <v>0</v>
      </c>
      <c r="S1492" s="108" t="n">
        <f aca="false">SUM(N1492:Q1492)</f>
        <v>0</v>
      </c>
    </row>
    <row r="1493" customFormat="false" ht="15" hidden="false" customHeight="false" outlineLevel="0" collapsed="false">
      <c r="H1493" s="108" t="n">
        <v>1485</v>
      </c>
      <c r="I1493" s="109" t="n">
        <v>0.1075</v>
      </c>
      <c r="J1493" s="109" t="n">
        <v>2.9087</v>
      </c>
      <c r="K1493" s="109" t="n">
        <v>-0.3839</v>
      </c>
      <c r="L1493" s="109" t="n">
        <v>1.9797</v>
      </c>
      <c r="M1493" s="109" t="n">
        <v>-1.0574</v>
      </c>
      <c r="N1493" s="108" t="n">
        <f aca="false">IF(SQRT($B$5)*$I1493+SQRT(1-$B$5)*J1493&lt;$C$8,1,0)</f>
        <v>0</v>
      </c>
      <c r="O1493" s="108" t="n">
        <f aca="false">IF(SQRT($B$5)*$I1493+SQRT(1-$B$5)*K1493&lt;$C$9,1,0)</f>
        <v>0</v>
      </c>
      <c r="P1493" s="108" t="n">
        <f aca="false">IF(SQRT($B$5)*$I1493+SQRT(1-$B$5)*L1493&lt;$C$10,1,0)</f>
        <v>0</v>
      </c>
      <c r="Q1493" s="108" t="n">
        <f aca="false">IF(SQRT($B$5)*$I1493+SQRT(1-$B$5)*M1493&lt;$C$11,1,0)</f>
        <v>0</v>
      </c>
      <c r="R1493" s="110" t="n">
        <f aca="false">N1493*$D$8+O1493*$D$9+P1493*$D$10+Q1493*$D$11</f>
        <v>0</v>
      </c>
      <c r="S1493" s="108" t="n">
        <f aca="false">SUM(N1493:Q1493)</f>
        <v>0</v>
      </c>
    </row>
    <row r="1494" customFormat="false" ht="15" hidden="false" customHeight="false" outlineLevel="0" collapsed="false">
      <c r="H1494" s="108" t="n">
        <v>1486</v>
      </c>
      <c r="I1494" s="109" t="n">
        <v>-1.0672</v>
      </c>
      <c r="J1494" s="109" t="n">
        <v>0.9948</v>
      </c>
      <c r="K1494" s="109" t="n">
        <v>1.2945</v>
      </c>
      <c r="L1494" s="109" t="n">
        <v>0.7061</v>
      </c>
      <c r="M1494" s="109" t="n">
        <v>-0.516</v>
      </c>
      <c r="N1494" s="108" t="n">
        <f aca="false">IF(SQRT($B$5)*$I1494+SQRT(1-$B$5)*J1494&lt;$C$8,1,0)</f>
        <v>0</v>
      </c>
      <c r="O1494" s="108" t="n">
        <f aca="false">IF(SQRT($B$5)*$I1494+SQRT(1-$B$5)*K1494&lt;$C$9,1,0)</f>
        <v>0</v>
      </c>
      <c r="P1494" s="108" t="n">
        <f aca="false">IF(SQRT($B$5)*$I1494+SQRT(1-$B$5)*L1494&lt;$C$10,1,0)</f>
        <v>0</v>
      </c>
      <c r="Q1494" s="108" t="n">
        <f aca="false">IF(SQRT($B$5)*$I1494+SQRT(1-$B$5)*M1494&lt;$C$11,1,0)</f>
        <v>0</v>
      </c>
      <c r="R1494" s="110" t="n">
        <f aca="false">N1494*$D$8+O1494*$D$9+P1494*$D$10+Q1494*$D$11</f>
        <v>0</v>
      </c>
      <c r="S1494" s="108" t="n">
        <f aca="false">SUM(N1494:Q1494)</f>
        <v>0</v>
      </c>
    </row>
    <row r="1495" customFormat="false" ht="15" hidden="false" customHeight="false" outlineLevel="0" collapsed="false">
      <c r="H1495" s="108" t="n">
        <v>1487</v>
      </c>
      <c r="I1495" s="109" t="n">
        <v>-0.4635</v>
      </c>
      <c r="J1495" s="109" t="n">
        <v>-0.3035</v>
      </c>
      <c r="K1495" s="109" t="n">
        <v>-1.5896</v>
      </c>
      <c r="L1495" s="109" t="n">
        <v>-0.7218</v>
      </c>
      <c r="M1495" s="109" t="n">
        <v>-0.3085</v>
      </c>
      <c r="N1495" s="108" t="n">
        <f aca="false">IF(SQRT($B$5)*$I1495+SQRT(1-$B$5)*J1495&lt;$C$8,1,0)</f>
        <v>0</v>
      </c>
      <c r="O1495" s="108" t="n">
        <f aca="false">IF(SQRT($B$5)*$I1495+SQRT(1-$B$5)*K1495&lt;$C$9,1,0)</f>
        <v>0</v>
      </c>
      <c r="P1495" s="108" t="n">
        <f aca="false">IF(SQRT($B$5)*$I1495+SQRT(1-$B$5)*L1495&lt;$C$10,1,0)</f>
        <v>0</v>
      </c>
      <c r="Q1495" s="108" t="n">
        <f aca="false">IF(SQRT($B$5)*$I1495+SQRT(1-$B$5)*M1495&lt;$C$11,1,0)</f>
        <v>0</v>
      </c>
      <c r="R1495" s="110" t="n">
        <f aca="false">N1495*$D$8+O1495*$D$9+P1495*$D$10+Q1495*$D$11</f>
        <v>0</v>
      </c>
      <c r="S1495" s="108" t="n">
        <f aca="false">SUM(N1495:Q1495)</f>
        <v>0</v>
      </c>
    </row>
    <row r="1496" customFormat="false" ht="15" hidden="false" customHeight="false" outlineLevel="0" collapsed="false">
      <c r="H1496" s="108" t="n">
        <v>1488</v>
      </c>
      <c r="I1496" s="109" t="n">
        <v>-1.3755</v>
      </c>
      <c r="J1496" s="109" t="n">
        <v>-0.7735</v>
      </c>
      <c r="K1496" s="109" t="n">
        <v>-1.6984</v>
      </c>
      <c r="L1496" s="109" t="n">
        <v>1.2113</v>
      </c>
      <c r="M1496" s="109" t="n">
        <v>-0.0794</v>
      </c>
      <c r="N1496" s="108" t="n">
        <f aca="false">IF(SQRT($B$5)*$I1496+SQRT(1-$B$5)*J1496&lt;$C$8,1,0)</f>
        <v>0</v>
      </c>
      <c r="O1496" s="108" t="n">
        <f aca="false">IF(SQRT($B$5)*$I1496+SQRT(1-$B$5)*K1496&lt;$C$9,1,0)</f>
        <v>0</v>
      </c>
      <c r="P1496" s="108" t="n">
        <f aca="false">IF(SQRT($B$5)*$I1496+SQRT(1-$B$5)*L1496&lt;$C$10,1,0)</f>
        <v>0</v>
      </c>
      <c r="Q1496" s="108" t="n">
        <f aca="false">IF(SQRT($B$5)*$I1496+SQRT(1-$B$5)*M1496&lt;$C$11,1,0)</f>
        <v>0</v>
      </c>
      <c r="R1496" s="110" t="n">
        <f aca="false">N1496*$D$8+O1496*$D$9+P1496*$D$10+Q1496*$D$11</f>
        <v>0</v>
      </c>
      <c r="S1496" s="108" t="n">
        <f aca="false">SUM(N1496:Q1496)</f>
        <v>0</v>
      </c>
    </row>
    <row r="1497" customFormat="false" ht="15" hidden="false" customHeight="false" outlineLevel="0" collapsed="false">
      <c r="H1497" s="108" t="n">
        <v>1489</v>
      </c>
      <c r="I1497" s="109" t="n">
        <v>0.1733</v>
      </c>
      <c r="J1497" s="109" t="n">
        <v>-0.799</v>
      </c>
      <c r="K1497" s="109" t="n">
        <v>0.4498</v>
      </c>
      <c r="L1497" s="109" t="n">
        <v>0.1304</v>
      </c>
      <c r="M1497" s="109" t="n">
        <v>1.1909</v>
      </c>
      <c r="N1497" s="108" t="n">
        <f aca="false">IF(SQRT($B$5)*$I1497+SQRT(1-$B$5)*J1497&lt;$C$8,1,0)</f>
        <v>0</v>
      </c>
      <c r="O1497" s="108" t="n">
        <f aca="false">IF(SQRT($B$5)*$I1497+SQRT(1-$B$5)*K1497&lt;$C$9,1,0)</f>
        <v>0</v>
      </c>
      <c r="P1497" s="108" t="n">
        <f aca="false">IF(SQRT($B$5)*$I1497+SQRT(1-$B$5)*L1497&lt;$C$10,1,0)</f>
        <v>0</v>
      </c>
      <c r="Q1497" s="108" t="n">
        <f aca="false">IF(SQRT($B$5)*$I1497+SQRT(1-$B$5)*M1497&lt;$C$11,1,0)</f>
        <v>0</v>
      </c>
      <c r="R1497" s="110" t="n">
        <f aca="false">N1497*$D$8+O1497*$D$9+P1497*$D$10+Q1497*$D$11</f>
        <v>0</v>
      </c>
      <c r="S1497" s="108" t="n">
        <f aca="false">SUM(N1497:Q1497)</f>
        <v>0</v>
      </c>
    </row>
    <row r="1498" customFormat="false" ht="15" hidden="false" customHeight="false" outlineLevel="0" collapsed="false">
      <c r="H1498" s="108" t="n">
        <v>1490</v>
      </c>
      <c r="I1498" s="109" t="n">
        <v>1.131</v>
      </c>
      <c r="J1498" s="109" t="n">
        <v>-1.3951</v>
      </c>
      <c r="K1498" s="109" t="n">
        <v>1.9088</v>
      </c>
      <c r="L1498" s="109" t="n">
        <v>1.3339</v>
      </c>
      <c r="M1498" s="109" t="n">
        <v>-1.4759</v>
      </c>
      <c r="N1498" s="108" t="n">
        <f aca="false">IF(SQRT($B$5)*$I1498+SQRT(1-$B$5)*J1498&lt;$C$8,1,0)</f>
        <v>0</v>
      </c>
      <c r="O1498" s="108" t="n">
        <f aca="false">IF(SQRT($B$5)*$I1498+SQRT(1-$B$5)*K1498&lt;$C$9,1,0)</f>
        <v>0</v>
      </c>
      <c r="P1498" s="108" t="n">
        <f aca="false">IF(SQRT($B$5)*$I1498+SQRT(1-$B$5)*L1498&lt;$C$10,1,0)</f>
        <v>0</v>
      </c>
      <c r="Q1498" s="108" t="n">
        <f aca="false">IF(SQRT($B$5)*$I1498+SQRT(1-$B$5)*M1498&lt;$C$11,1,0)</f>
        <v>0</v>
      </c>
      <c r="R1498" s="110" t="n">
        <f aca="false">N1498*$D$8+O1498*$D$9+P1498*$D$10+Q1498*$D$11</f>
        <v>0</v>
      </c>
      <c r="S1498" s="108" t="n">
        <f aca="false">SUM(N1498:Q1498)</f>
        <v>0</v>
      </c>
    </row>
    <row r="1499" customFormat="false" ht="15" hidden="false" customHeight="false" outlineLevel="0" collapsed="false">
      <c r="H1499" s="108" t="n">
        <v>1491</v>
      </c>
      <c r="I1499" s="109" t="n">
        <v>-0.1891</v>
      </c>
      <c r="J1499" s="109" t="n">
        <v>2.0128</v>
      </c>
      <c r="K1499" s="109" t="n">
        <v>-0.467</v>
      </c>
      <c r="L1499" s="109" t="n">
        <v>2.0715</v>
      </c>
      <c r="M1499" s="109" t="n">
        <v>-1.8399</v>
      </c>
      <c r="N1499" s="108" t="n">
        <f aca="false">IF(SQRT($B$5)*$I1499+SQRT(1-$B$5)*J1499&lt;$C$8,1,0)</f>
        <v>0</v>
      </c>
      <c r="O1499" s="108" t="n">
        <f aca="false">IF(SQRT($B$5)*$I1499+SQRT(1-$B$5)*K1499&lt;$C$9,1,0)</f>
        <v>0</v>
      </c>
      <c r="P1499" s="108" t="n">
        <f aca="false">IF(SQRT($B$5)*$I1499+SQRT(1-$B$5)*L1499&lt;$C$10,1,0)</f>
        <v>0</v>
      </c>
      <c r="Q1499" s="108" t="n">
        <f aca="false">IF(SQRT($B$5)*$I1499+SQRT(1-$B$5)*M1499&lt;$C$11,1,0)</f>
        <v>0</v>
      </c>
      <c r="R1499" s="110" t="n">
        <f aca="false">N1499*$D$8+O1499*$D$9+P1499*$D$10+Q1499*$D$11</f>
        <v>0</v>
      </c>
      <c r="S1499" s="108" t="n">
        <f aca="false">SUM(N1499:Q1499)</f>
        <v>0</v>
      </c>
    </row>
    <row r="1500" customFormat="false" ht="15" hidden="false" customHeight="false" outlineLevel="0" collapsed="false">
      <c r="H1500" s="108" t="n">
        <v>1492</v>
      </c>
      <c r="I1500" s="109" t="n">
        <v>-0.5487</v>
      </c>
      <c r="J1500" s="109" t="n">
        <v>0.1129</v>
      </c>
      <c r="K1500" s="109" t="n">
        <v>-0.1158</v>
      </c>
      <c r="L1500" s="109" t="n">
        <v>0.5449</v>
      </c>
      <c r="M1500" s="109" t="n">
        <v>0.458</v>
      </c>
      <c r="N1500" s="108" t="n">
        <f aca="false">IF(SQRT($B$5)*$I1500+SQRT(1-$B$5)*J1500&lt;$C$8,1,0)</f>
        <v>0</v>
      </c>
      <c r="O1500" s="108" t="n">
        <f aca="false">IF(SQRT($B$5)*$I1500+SQRT(1-$B$5)*K1500&lt;$C$9,1,0)</f>
        <v>0</v>
      </c>
      <c r="P1500" s="108" t="n">
        <f aca="false">IF(SQRT($B$5)*$I1500+SQRT(1-$B$5)*L1500&lt;$C$10,1,0)</f>
        <v>0</v>
      </c>
      <c r="Q1500" s="108" t="n">
        <f aca="false">IF(SQRT($B$5)*$I1500+SQRT(1-$B$5)*M1500&lt;$C$11,1,0)</f>
        <v>0</v>
      </c>
      <c r="R1500" s="110" t="n">
        <f aca="false">N1500*$D$8+O1500*$D$9+P1500*$D$10+Q1500*$D$11</f>
        <v>0</v>
      </c>
      <c r="S1500" s="108" t="n">
        <f aca="false">SUM(N1500:Q1500)</f>
        <v>0</v>
      </c>
    </row>
    <row r="1501" customFormat="false" ht="15" hidden="false" customHeight="false" outlineLevel="0" collapsed="false">
      <c r="H1501" s="108" t="n">
        <v>1493</v>
      </c>
      <c r="I1501" s="109" t="n">
        <v>-1.9844</v>
      </c>
      <c r="J1501" s="109" t="n">
        <v>-0.2361</v>
      </c>
      <c r="K1501" s="109" t="n">
        <v>0.0628</v>
      </c>
      <c r="L1501" s="109" t="n">
        <v>0.7931</v>
      </c>
      <c r="M1501" s="109" t="n">
        <v>1.2019</v>
      </c>
      <c r="N1501" s="108" t="n">
        <f aca="false">IF(SQRT($B$5)*$I1501+SQRT(1-$B$5)*J1501&lt;$C$8,1,0)</f>
        <v>0</v>
      </c>
      <c r="O1501" s="108" t="n">
        <f aca="false">IF(SQRT($B$5)*$I1501+SQRT(1-$B$5)*K1501&lt;$C$9,1,0)</f>
        <v>0</v>
      </c>
      <c r="P1501" s="108" t="n">
        <f aca="false">IF(SQRT($B$5)*$I1501+SQRT(1-$B$5)*L1501&lt;$C$10,1,0)</f>
        <v>0</v>
      </c>
      <c r="Q1501" s="108" t="n">
        <f aca="false">IF(SQRT($B$5)*$I1501+SQRT(1-$B$5)*M1501&lt;$C$11,1,0)</f>
        <v>0</v>
      </c>
      <c r="R1501" s="110" t="n">
        <f aca="false">N1501*$D$8+O1501*$D$9+P1501*$D$10+Q1501*$D$11</f>
        <v>0</v>
      </c>
      <c r="S1501" s="108" t="n">
        <f aca="false">SUM(N1501:Q1501)</f>
        <v>0</v>
      </c>
    </row>
    <row r="1502" customFormat="false" ht="15" hidden="false" customHeight="false" outlineLevel="0" collapsed="false">
      <c r="H1502" s="108" t="n">
        <v>1494</v>
      </c>
      <c r="I1502" s="109" t="n">
        <v>0.8394</v>
      </c>
      <c r="J1502" s="109" t="n">
        <v>-1.0192</v>
      </c>
      <c r="K1502" s="109" t="n">
        <v>-0.5796</v>
      </c>
      <c r="L1502" s="109" t="n">
        <v>-1.1693</v>
      </c>
      <c r="M1502" s="109" t="n">
        <v>2.2239</v>
      </c>
      <c r="N1502" s="108" t="n">
        <f aca="false">IF(SQRT($B$5)*$I1502+SQRT(1-$B$5)*J1502&lt;$C$8,1,0)</f>
        <v>0</v>
      </c>
      <c r="O1502" s="108" t="n">
        <f aca="false">IF(SQRT($B$5)*$I1502+SQRT(1-$B$5)*K1502&lt;$C$9,1,0)</f>
        <v>0</v>
      </c>
      <c r="P1502" s="108" t="n">
        <f aca="false">IF(SQRT($B$5)*$I1502+SQRT(1-$B$5)*L1502&lt;$C$10,1,0)</f>
        <v>0</v>
      </c>
      <c r="Q1502" s="108" t="n">
        <f aca="false">IF(SQRT($B$5)*$I1502+SQRT(1-$B$5)*M1502&lt;$C$11,1,0)</f>
        <v>0</v>
      </c>
      <c r="R1502" s="110" t="n">
        <f aca="false">N1502*$D$8+O1502*$D$9+P1502*$D$10+Q1502*$D$11</f>
        <v>0</v>
      </c>
      <c r="S1502" s="108" t="n">
        <f aca="false">SUM(N1502:Q1502)</f>
        <v>0</v>
      </c>
    </row>
    <row r="1503" customFormat="false" ht="15" hidden="false" customHeight="false" outlineLevel="0" collapsed="false">
      <c r="H1503" s="108" t="n">
        <v>1495</v>
      </c>
      <c r="I1503" s="109" t="n">
        <v>1.8098</v>
      </c>
      <c r="J1503" s="109" t="n">
        <v>0.9088</v>
      </c>
      <c r="K1503" s="109" t="n">
        <v>-0.7494</v>
      </c>
      <c r="L1503" s="109" t="n">
        <v>1.3218</v>
      </c>
      <c r="M1503" s="109" t="n">
        <v>0.7191</v>
      </c>
      <c r="N1503" s="108" t="n">
        <f aca="false">IF(SQRT($B$5)*$I1503+SQRT(1-$B$5)*J1503&lt;$C$8,1,0)</f>
        <v>0</v>
      </c>
      <c r="O1503" s="108" t="n">
        <f aca="false">IF(SQRT($B$5)*$I1503+SQRT(1-$B$5)*K1503&lt;$C$9,1,0)</f>
        <v>0</v>
      </c>
      <c r="P1503" s="108" t="n">
        <f aca="false">IF(SQRT($B$5)*$I1503+SQRT(1-$B$5)*L1503&lt;$C$10,1,0)</f>
        <v>0</v>
      </c>
      <c r="Q1503" s="108" t="n">
        <f aca="false">IF(SQRT($B$5)*$I1503+SQRT(1-$B$5)*M1503&lt;$C$11,1,0)</f>
        <v>0</v>
      </c>
      <c r="R1503" s="110" t="n">
        <f aca="false">N1503*$D$8+O1503*$D$9+P1503*$D$10+Q1503*$D$11</f>
        <v>0</v>
      </c>
      <c r="S1503" s="108" t="n">
        <f aca="false">SUM(N1503:Q1503)</f>
        <v>0</v>
      </c>
    </row>
    <row r="1504" customFormat="false" ht="15" hidden="false" customHeight="false" outlineLevel="0" collapsed="false">
      <c r="H1504" s="108" t="n">
        <v>1496</v>
      </c>
      <c r="I1504" s="109" t="n">
        <v>0.62</v>
      </c>
      <c r="J1504" s="109" t="n">
        <v>-0.8369</v>
      </c>
      <c r="K1504" s="109" t="n">
        <v>0.7706</v>
      </c>
      <c r="L1504" s="109" t="n">
        <v>0.9199</v>
      </c>
      <c r="M1504" s="109" t="n">
        <v>0.0978</v>
      </c>
      <c r="N1504" s="108" t="n">
        <f aca="false">IF(SQRT($B$5)*$I1504+SQRT(1-$B$5)*J1504&lt;$C$8,1,0)</f>
        <v>0</v>
      </c>
      <c r="O1504" s="108" t="n">
        <f aca="false">IF(SQRT($B$5)*$I1504+SQRT(1-$B$5)*K1504&lt;$C$9,1,0)</f>
        <v>0</v>
      </c>
      <c r="P1504" s="108" t="n">
        <f aca="false">IF(SQRT($B$5)*$I1504+SQRT(1-$B$5)*L1504&lt;$C$10,1,0)</f>
        <v>0</v>
      </c>
      <c r="Q1504" s="108" t="n">
        <f aca="false">IF(SQRT($B$5)*$I1504+SQRT(1-$B$5)*M1504&lt;$C$11,1,0)</f>
        <v>0</v>
      </c>
      <c r="R1504" s="110" t="n">
        <f aca="false">N1504*$D$8+O1504*$D$9+P1504*$D$10+Q1504*$D$11</f>
        <v>0</v>
      </c>
      <c r="S1504" s="108" t="n">
        <f aca="false">SUM(N1504:Q1504)</f>
        <v>0</v>
      </c>
    </row>
    <row r="1505" customFormat="false" ht="15" hidden="false" customHeight="false" outlineLevel="0" collapsed="false">
      <c r="H1505" s="108" t="n">
        <v>1497</v>
      </c>
      <c r="I1505" s="109" t="n">
        <v>0.0171</v>
      </c>
      <c r="J1505" s="109" t="n">
        <v>0.45</v>
      </c>
      <c r="K1505" s="109" t="n">
        <v>1.0681</v>
      </c>
      <c r="L1505" s="109" t="n">
        <v>-0.6002</v>
      </c>
      <c r="M1505" s="109" t="n">
        <v>0.6773</v>
      </c>
      <c r="N1505" s="108" t="n">
        <f aca="false">IF(SQRT($B$5)*$I1505+SQRT(1-$B$5)*J1505&lt;$C$8,1,0)</f>
        <v>0</v>
      </c>
      <c r="O1505" s="108" t="n">
        <f aca="false">IF(SQRT($B$5)*$I1505+SQRT(1-$B$5)*K1505&lt;$C$9,1,0)</f>
        <v>0</v>
      </c>
      <c r="P1505" s="108" t="n">
        <f aca="false">IF(SQRT($B$5)*$I1505+SQRT(1-$B$5)*L1505&lt;$C$10,1,0)</f>
        <v>0</v>
      </c>
      <c r="Q1505" s="108" t="n">
        <f aca="false">IF(SQRT($B$5)*$I1505+SQRT(1-$B$5)*M1505&lt;$C$11,1,0)</f>
        <v>0</v>
      </c>
      <c r="R1505" s="110" t="n">
        <f aca="false">N1505*$D$8+O1505*$D$9+P1505*$D$10+Q1505*$D$11</f>
        <v>0</v>
      </c>
      <c r="S1505" s="108" t="n">
        <f aca="false">SUM(N1505:Q1505)</f>
        <v>0</v>
      </c>
    </row>
    <row r="1506" customFormat="false" ht="15" hidden="false" customHeight="false" outlineLevel="0" collapsed="false">
      <c r="H1506" s="108" t="n">
        <v>1498</v>
      </c>
      <c r="I1506" s="109" t="n">
        <v>0.5238</v>
      </c>
      <c r="J1506" s="109" t="n">
        <v>0.6193</v>
      </c>
      <c r="K1506" s="109" t="n">
        <v>-0.7301</v>
      </c>
      <c r="L1506" s="109" t="n">
        <v>-0.6769</v>
      </c>
      <c r="M1506" s="109" t="n">
        <v>-0.0989</v>
      </c>
      <c r="N1506" s="108" t="n">
        <f aca="false">IF(SQRT($B$5)*$I1506+SQRT(1-$B$5)*J1506&lt;$C$8,1,0)</f>
        <v>0</v>
      </c>
      <c r="O1506" s="108" t="n">
        <f aca="false">IF(SQRT($B$5)*$I1506+SQRT(1-$B$5)*K1506&lt;$C$9,1,0)</f>
        <v>0</v>
      </c>
      <c r="P1506" s="108" t="n">
        <f aca="false">IF(SQRT($B$5)*$I1506+SQRT(1-$B$5)*L1506&lt;$C$10,1,0)</f>
        <v>0</v>
      </c>
      <c r="Q1506" s="108" t="n">
        <f aca="false">IF(SQRT($B$5)*$I1506+SQRT(1-$B$5)*M1506&lt;$C$11,1,0)</f>
        <v>0</v>
      </c>
      <c r="R1506" s="110" t="n">
        <f aca="false">N1506*$D$8+O1506*$D$9+P1506*$D$10+Q1506*$D$11</f>
        <v>0</v>
      </c>
      <c r="S1506" s="108" t="n">
        <f aca="false">SUM(N1506:Q1506)</f>
        <v>0</v>
      </c>
    </row>
    <row r="1507" customFormat="false" ht="15" hidden="false" customHeight="false" outlineLevel="0" collapsed="false">
      <c r="H1507" s="108" t="n">
        <v>1499</v>
      </c>
      <c r="I1507" s="109" t="n">
        <v>0.6034</v>
      </c>
      <c r="J1507" s="109" t="n">
        <v>0.267</v>
      </c>
      <c r="K1507" s="109" t="n">
        <v>0.4784</v>
      </c>
      <c r="L1507" s="109" t="n">
        <v>0.2461</v>
      </c>
      <c r="M1507" s="109" t="n">
        <v>-1.1065</v>
      </c>
      <c r="N1507" s="108" t="n">
        <f aca="false">IF(SQRT($B$5)*$I1507+SQRT(1-$B$5)*J1507&lt;$C$8,1,0)</f>
        <v>0</v>
      </c>
      <c r="O1507" s="108" t="n">
        <f aca="false">IF(SQRT($B$5)*$I1507+SQRT(1-$B$5)*K1507&lt;$C$9,1,0)</f>
        <v>0</v>
      </c>
      <c r="P1507" s="108" t="n">
        <f aca="false">IF(SQRT($B$5)*$I1507+SQRT(1-$B$5)*L1507&lt;$C$10,1,0)</f>
        <v>0</v>
      </c>
      <c r="Q1507" s="108" t="n">
        <f aca="false">IF(SQRT($B$5)*$I1507+SQRT(1-$B$5)*M1507&lt;$C$11,1,0)</f>
        <v>0</v>
      </c>
      <c r="R1507" s="110" t="n">
        <f aca="false">N1507*$D$8+O1507*$D$9+P1507*$D$10+Q1507*$D$11</f>
        <v>0</v>
      </c>
      <c r="S1507" s="108" t="n">
        <f aca="false">SUM(N1507:Q1507)</f>
        <v>0</v>
      </c>
    </row>
    <row r="1508" customFormat="false" ht="15" hidden="false" customHeight="false" outlineLevel="0" collapsed="false">
      <c r="H1508" s="108" t="n">
        <v>1500</v>
      </c>
      <c r="I1508" s="109" t="n">
        <v>-0.0525</v>
      </c>
      <c r="J1508" s="109" t="n">
        <v>-0.0919</v>
      </c>
      <c r="K1508" s="109" t="n">
        <v>-0.5714</v>
      </c>
      <c r="L1508" s="109" t="n">
        <v>-0.4298</v>
      </c>
      <c r="M1508" s="109" t="n">
        <v>0.1376</v>
      </c>
      <c r="N1508" s="108" t="n">
        <f aca="false">IF(SQRT($B$5)*$I1508+SQRT(1-$B$5)*J1508&lt;$C$8,1,0)</f>
        <v>0</v>
      </c>
      <c r="O1508" s="108" t="n">
        <f aca="false">IF(SQRT($B$5)*$I1508+SQRT(1-$B$5)*K1508&lt;$C$9,1,0)</f>
        <v>0</v>
      </c>
      <c r="P1508" s="108" t="n">
        <f aca="false">IF(SQRT($B$5)*$I1508+SQRT(1-$B$5)*L1508&lt;$C$10,1,0)</f>
        <v>0</v>
      </c>
      <c r="Q1508" s="108" t="n">
        <f aca="false">IF(SQRT($B$5)*$I1508+SQRT(1-$B$5)*M1508&lt;$C$11,1,0)</f>
        <v>0</v>
      </c>
      <c r="R1508" s="110" t="n">
        <f aca="false">N1508*$D$8+O1508*$D$9+P1508*$D$10+Q1508*$D$11</f>
        <v>0</v>
      </c>
      <c r="S1508" s="108" t="n">
        <f aca="false">SUM(N1508:Q1508)</f>
        <v>0</v>
      </c>
    </row>
    <row r="1509" customFormat="false" ht="15" hidden="false" customHeight="false" outlineLevel="0" collapsed="false">
      <c r="H1509" s="108" t="n">
        <v>1501</v>
      </c>
      <c r="I1509" s="109" t="n">
        <v>-1.0277</v>
      </c>
      <c r="J1509" s="109" t="n">
        <v>0.6853</v>
      </c>
      <c r="K1509" s="109" t="n">
        <v>2.3154</v>
      </c>
      <c r="L1509" s="109" t="n">
        <v>-0.1975</v>
      </c>
      <c r="M1509" s="109" t="n">
        <v>-0.4478</v>
      </c>
      <c r="N1509" s="108" t="n">
        <f aca="false">IF(SQRT($B$5)*$I1509+SQRT(1-$B$5)*J1509&lt;$C$8,1,0)</f>
        <v>0</v>
      </c>
      <c r="O1509" s="108" t="n">
        <f aca="false">IF(SQRT($B$5)*$I1509+SQRT(1-$B$5)*K1509&lt;$C$9,1,0)</f>
        <v>0</v>
      </c>
      <c r="P1509" s="108" t="n">
        <f aca="false">IF(SQRT($B$5)*$I1509+SQRT(1-$B$5)*L1509&lt;$C$10,1,0)</f>
        <v>0</v>
      </c>
      <c r="Q1509" s="108" t="n">
        <f aca="false">IF(SQRT($B$5)*$I1509+SQRT(1-$B$5)*M1509&lt;$C$11,1,0)</f>
        <v>0</v>
      </c>
      <c r="R1509" s="110" t="n">
        <f aca="false">N1509*$D$8+O1509*$D$9+P1509*$D$10+Q1509*$D$11</f>
        <v>0</v>
      </c>
      <c r="S1509" s="108" t="n">
        <f aca="false">SUM(N1509:Q1509)</f>
        <v>0</v>
      </c>
    </row>
    <row r="1510" customFormat="false" ht="15" hidden="false" customHeight="false" outlineLevel="0" collapsed="false">
      <c r="H1510" s="108" t="n">
        <v>1502</v>
      </c>
      <c r="I1510" s="109" t="n">
        <v>0.8728</v>
      </c>
      <c r="J1510" s="109" t="n">
        <v>-0.3186</v>
      </c>
      <c r="K1510" s="109" t="n">
        <v>-0.0709</v>
      </c>
      <c r="L1510" s="109" t="n">
        <v>-1.3028</v>
      </c>
      <c r="M1510" s="109" t="n">
        <v>0.3759</v>
      </c>
      <c r="N1510" s="108" t="n">
        <f aca="false">IF(SQRT($B$5)*$I1510+SQRT(1-$B$5)*J1510&lt;$C$8,1,0)</f>
        <v>0</v>
      </c>
      <c r="O1510" s="108" t="n">
        <f aca="false">IF(SQRT($B$5)*$I1510+SQRT(1-$B$5)*K1510&lt;$C$9,1,0)</f>
        <v>0</v>
      </c>
      <c r="P1510" s="108" t="n">
        <f aca="false">IF(SQRT($B$5)*$I1510+SQRT(1-$B$5)*L1510&lt;$C$10,1,0)</f>
        <v>0</v>
      </c>
      <c r="Q1510" s="108" t="n">
        <f aca="false">IF(SQRT($B$5)*$I1510+SQRT(1-$B$5)*M1510&lt;$C$11,1,0)</f>
        <v>0</v>
      </c>
      <c r="R1510" s="110" t="n">
        <f aca="false">N1510*$D$8+O1510*$D$9+P1510*$D$10+Q1510*$D$11</f>
        <v>0</v>
      </c>
      <c r="S1510" s="108" t="n">
        <f aca="false">SUM(N1510:Q1510)</f>
        <v>0</v>
      </c>
    </row>
    <row r="1511" customFormat="false" ht="15" hidden="false" customHeight="false" outlineLevel="0" collapsed="false">
      <c r="H1511" s="108" t="n">
        <v>1503</v>
      </c>
      <c r="I1511" s="109" t="n">
        <v>-1.6032</v>
      </c>
      <c r="J1511" s="109" t="n">
        <v>1.5277</v>
      </c>
      <c r="K1511" s="109" t="n">
        <v>1.3282</v>
      </c>
      <c r="L1511" s="109" t="n">
        <v>0.7262</v>
      </c>
      <c r="M1511" s="109" t="n">
        <v>1.4855</v>
      </c>
      <c r="N1511" s="108" t="n">
        <f aca="false">IF(SQRT($B$5)*$I1511+SQRT(1-$B$5)*J1511&lt;$C$8,1,0)</f>
        <v>0</v>
      </c>
      <c r="O1511" s="108" t="n">
        <f aca="false">IF(SQRT($B$5)*$I1511+SQRT(1-$B$5)*K1511&lt;$C$9,1,0)</f>
        <v>0</v>
      </c>
      <c r="P1511" s="108" t="n">
        <f aca="false">IF(SQRT($B$5)*$I1511+SQRT(1-$B$5)*L1511&lt;$C$10,1,0)</f>
        <v>0</v>
      </c>
      <c r="Q1511" s="108" t="n">
        <f aca="false">IF(SQRT($B$5)*$I1511+SQRT(1-$B$5)*M1511&lt;$C$11,1,0)</f>
        <v>0</v>
      </c>
      <c r="R1511" s="110" t="n">
        <f aca="false">N1511*$D$8+O1511*$D$9+P1511*$D$10+Q1511*$D$11</f>
        <v>0</v>
      </c>
      <c r="S1511" s="108" t="n">
        <f aca="false">SUM(N1511:Q1511)</f>
        <v>0</v>
      </c>
    </row>
    <row r="1512" customFormat="false" ht="15" hidden="false" customHeight="false" outlineLevel="0" collapsed="false">
      <c r="H1512" s="108" t="n">
        <v>1504</v>
      </c>
      <c r="I1512" s="109" t="n">
        <v>-0.4446</v>
      </c>
      <c r="J1512" s="109" t="n">
        <v>0.9652</v>
      </c>
      <c r="K1512" s="109" t="n">
        <v>-0.125</v>
      </c>
      <c r="L1512" s="109" t="n">
        <v>-1.5445</v>
      </c>
      <c r="M1512" s="109" t="n">
        <v>-1.1176</v>
      </c>
      <c r="N1512" s="108" t="n">
        <f aca="false">IF(SQRT($B$5)*$I1512+SQRT(1-$B$5)*J1512&lt;$C$8,1,0)</f>
        <v>0</v>
      </c>
      <c r="O1512" s="108" t="n">
        <f aca="false">IF(SQRT($B$5)*$I1512+SQRT(1-$B$5)*K1512&lt;$C$9,1,0)</f>
        <v>0</v>
      </c>
      <c r="P1512" s="108" t="n">
        <f aca="false">IF(SQRT($B$5)*$I1512+SQRT(1-$B$5)*L1512&lt;$C$10,1,0)</f>
        <v>0</v>
      </c>
      <c r="Q1512" s="108" t="n">
        <f aca="false">IF(SQRT($B$5)*$I1512+SQRT(1-$B$5)*M1512&lt;$C$11,1,0)</f>
        <v>0</v>
      </c>
      <c r="R1512" s="110" t="n">
        <f aca="false">N1512*$D$8+O1512*$D$9+P1512*$D$10+Q1512*$D$11</f>
        <v>0</v>
      </c>
      <c r="S1512" s="108" t="n">
        <f aca="false">SUM(N1512:Q1512)</f>
        <v>0</v>
      </c>
    </row>
    <row r="1513" customFormat="false" ht="15" hidden="false" customHeight="false" outlineLevel="0" collapsed="false">
      <c r="H1513" s="108" t="n">
        <v>1505</v>
      </c>
      <c r="I1513" s="109" t="n">
        <v>-0.7318</v>
      </c>
      <c r="J1513" s="109" t="n">
        <v>-1.8664</v>
      </c>
      <c r="K1513" s="109" t="n">
        <v>1.2708</v>
      </c>
      <c r="L1513" s="109" t="n">
        <v>0.0115</v>
      </c>
      <c r="M1513" s="109" t="n">
        <v>-1.822</v>
      </c>
      <c r="N1513" s="108" t="n">
        <f aca="false">IF(SQRT($B$5)*$I1513+SQRT(1-$B$5)*J1513&lt;$C$8,1,0)</f>
        <v>0</v>
      </c>
      <c r="O1513" s="108" t="n">
        <f aca="false">IF(SQRT($B$5)*$I1513+SQRT(1-$B$5)*K1513&lt;$C$9,1,0)</f>
        <v>0</v>
      </c>
      <c r="P1513" s="108" t="n">
        <f aca="false">IF(SQRT($B$5)*$I1513+SQRT(1-$B$5)*L1513&lt;$C$10,1,0)</f>
        <v>0</v>
      </c>
      <c r="Q1513" s="108" t="n">
        <f aca="false">IF(SQRT($B$5)*$I1513+SQRT(1-$B$5)*M1513&lt;$C$11,1,0)</f>
        <v>0</v>
      </c>
      <c r="R1513" s="110" t="n">
        <f aca="false">N1513*$D$8+O1513*$D$9+P1513*$D$10+Q1513*$D$11</f>
        <v>0</v>
      </c>
      <c r="S1513" s="108" t="n">
        <f aca="false">SUM(N1513:Q1513)</f>
        <v>0</v>
      </c>
    </row>
    <row r="1514" customFormat="false" ht="15" hidden="false" customHeight="false" outlineLevel="0" collapsed="false">
      <c r="H1514" s="108" t="n">
        <v>1506</v>
      </c>
      <c r="I1514" s="109" t="n">
        <v>0.6823</v>
      </c>
      <c r="J1514" s="109" t="n">
        <v>0.8934</v>
      </c>
      <c r="K1514" s="109" t="n">
        <v>1.2333</v>
      </c>
      <c r="L1514" s="109" t="n">
        <v>-1.958</v>
      </c>
      <c r="M1514" s="109" t="n">
        <v>0.3939</v>
      </c>
      <c r="N1514" s="108" t="n">
        <f aca="false">IF(SQRT($B$5)*$I1514+SQRT(1-$B$5)*J1514&lt;$C$8,1,0)</f>
        <v>0</v>
      </c>
      <c r="O1514" s="108" t="n">
        <f aca="false">IF(SQRT($B$5)*$I1514+SQRT(1-$B$5)*K1514&lt;$C$9,1,0)</f>
        <v>0</v>
      </c>
      <c r="P1514" s="108" t="n">
        <f aca="false">IF(SQRT($B$5)*$I1514+SQRT(1-$B$5)*L1514&lt;$C$10,1,0)</f>
        <v>0</v>
      </c>
      <c r="Q1514" s="108" t="n">
        <f aca="false">IF(SQRT($B$5)*$I1514+SQRT(1-$B$5)*M1514&lt;$C$11,1,0)</f>
        <v>0</v>
      </c>
      <c r="R1514" s="110" t="n">
        <f aca="false">N1514*$D$8+O1514*$D$9+P1514*$D$10+Q1514*$D$11</f>
        <v>0</v>
      </c>
      <c r="S1514" s="108" t="n">
        <f aca="false">SUM(N1514:Q1514)</f>
        <v>0</v>
      </c>
    </row>
    <row r="1515" customFormat="false" ht="15" hidden="false" customHeight="false" outlineLevel="0" collapsed="false">
      <c r="H1515" s="108" t="n">
        <v>1507</v>
      </c>
      <c r="I1515" s="109" t="n">
        <v>-0.015</v>
      </c>
      <c r="J1515" s="109" t="n">
        <v>-0.3313</v>
      </c>
      <c r="K1515" s="109" t="n">
        <v>-0.2198</v>
      </c>
      <c r="L1515" s="109" t="n">
        <v>0.2476</v>
      </c>
      <c r="M1515" s="109" t="n">
        <v>-0.169</v>
      </c>
      <c r="N1515" s="108" t="n">
        <f aca="false">IF(SQRT($B$5)*$I1515+SQRT(1-$B$5)*J1515&lt;$C$8,1,0)</f>
        <v>0</v>
      </c>
      <c r="O1515" s="108" t="n">
        <f aca="false">IF(SQRT($B$5)*$I1515+SQRT(1-$B$5)*K1515&lt;$C$9,1,0)</f>
        <v>0</v>
      </c>
      <c r="P1515" s="108" t="n">
        <f aca="false">IF(SQRT($B$5)*$I1515+SQRT(1-$B$5)*L1515&lt;$C$10,1,0)</f>
        <v>0</v>
      </c>
      <c r="Q1515" s="108" t="n">
        <f aca="false">IF(SQRT($B$5)*$I1515+SQRT(1-$B$5)*M1515&lt;$C$11,1,0)</f>
        <v>0</v>
      </c>
      <c r="R1515" s="110" t="n">
        <f aca="false">N1515*$D$8+O1515*$D$9+P1515*$D$10+Q1515*$D$11</f>
        <v>0</v>
      </c>
      <c r="S1515" s="108" t="n">
        <f aca="false">SUM(N1515:Q1515)</f>
        <v>0</v>
      </c>
    </row>
    <row r="1516" customFormat="false" ht="15" hidden="false" customHeight="false" outlineLevel="0" collapsed="false">
      <c r="H1516" s="108" t="n">
        <v>1508</v>
      </c>
      <c r="I1516" s="109" t="n">
        <v>-1.2556</v>
      </c>
      <c r="J1516" s="109" t="n">
        <v>0.0555</v>
      </c>
      <c r="K1516" s="109" t="n">
        <v>0.1873</v>
      </c>
      <c r="L1516" s="109" t="n">
        <v>-0.431</v>
      </c>
      <c r="M1516" s="109" t="n">
        <v>-0.9369</v>
      </c>
      <c r="N1516" s="108" t="n">
        <f aca="false">IF(SQRT($B$5)*$I1516+SQRT(1-$B$5)*J1516&lt;$C$8,1,0)</f>
        <v>0</v>
      </c>
      <c r="O1516" s="108" t="n">
        <f aca="false">IF(SQRT($B$5)*$I1516+SQRT(1-$B$5)*K1516&lt;$C$9,1,0)</f>
        <v>0</v>
      </c>
      <c r="P1516" s="108" t="n">
        <f aca="false">IF(SQRT($B$5)*$I1516+SQRT(1-$B$5)*L1516&lt;$C$10,1,0)</f>
        <v>0</v>
      </c>
      <c r="Q1516" s="108" t="n">
        <f aca="false">IF(SQRT($B$5)*$I1516+SQRT(1-$B$5)*M1516&lt;$C$11,1,0)</f>
        <v>0</v>
      </c>
      <c r="R1516" s="110" t="n">
        <f aca="false">N1516*$D$8+O1516*$D$9+P1516*$D$10+Q1516*$D$11</f>
        <v>0</v>
      </c>
      <c r="S1516" s="108" t="n">
        <f aca="false">SUM(N1516:Q1516)</f>
        <v>0</v>
      </c>
    </row>
    <row r="1517" customFormat="false" ht="15" hidden="false" customHeight="false" outlineLevel="0" collapsed="false">
      <c r="H1517" s="108" t="n">
        <v>1509</v>
      </c>
      <c r="I1517" s="109" t="n">
        <v>-0.4931</v>
      </c>
      <c r="J1517" s="109" t="n">
        <v>-0.0677</v>
      </c>
      <c r="K1517" s="109" t="n">
        <v>-0.2839</v>
      </c>
      <c r="L1517" s="109" t="n">
        <v>-0.6135</v>
      </c>
      <c r="M1517" s="109" t="n">
        <v>-1.1908</v>
      </c>
      <c r="N1517" s="108" t="n">
        <f aca="false">IF(SQRT($B$5)*$I1517+SQRT(1-$B$5)*J1517&lt;$C$8,1,0)</f>
        <v>0</v>
      </c>
      <c r="O1517" s="108" t="n">
        <f aca="false">IF(SQRT($B$5)*$I1517+SQRT(1-$B$5)*K1517&lt;$C$9,1,0)</f>
        <v>0</v>
      </c>
      <c r="P1517" s="108" t="n">
        <f aca="false">IF(SQRT($B$5)*$I1517+SQRT(1-$B$5)*L1517&lt;$C$10,1,0)</f>
        <v>0</v>
      </c>
      <c r="Q1517" s="108" t="n">
        <f aca="false">IF(SQRT($B$5)*$I1517+SQRT(1-$B$5)*M1517&lt;$C$11,1,0)</f>
        <v>0</v>
      </c>
      <c r="R1517" s="110" t="n">
        <f aca="false">N1517*$D$8+O1517*$D$9+P1517*$D$10+Q1517*$D$11</f>
        <v>0</v>
      </c>
      <c r="S1517" s="108" t="n">
        <f aca="false">SUM(N1517:Q1517)</f>
        <v>0</v>
      </c>
    </row>
    <row r="1518" customFormat="false" ht="15" hidden="false" customHeight="false" outlineLevel="0" collapsed="false">
      <c r="H1518" s="108" t="n">
        <v>1510</v>
      </c>
      <c r="I1518" s="109" t="n">
        <v>-0.8562</v>
      </c>
      <c r="J1518" s="109" t="n">
        <v>-0.4254</v>
      </c>
      <c r="K1518" s="109" t="n">
        <v>-0.2575</v>
      </c>
      <c r="L1518" s="109" t="n">
        <v>-1.0452</v>
      </c>
      <c r="M1518" s="109" t="n">
        <v>-0.0891</v>
      </c>
      <c r="N1518" s="108" t="n">
        <f aca="false">IF(SQRT($B$5)*$I1518+SQRT(1-$B$5)*J1518&lt;$C$8,1,0)</f>
        <v>0</v>
      </c>
      <c r="O1518" s="108" t="n">
        <f aca="false">IF(SQRT($B$5)*$I1518+SQRT(1-$B$5)*K1518&lt;$C$9,1,0)</f>
        <v>0</v>
      </c>
      <c r="P1518" s="108" t="n">
        <f aca="false">IF(SQRT($B$5)*$I1518+SQRT(1-$B$5)*L1518&lt;$C$10,1,0)</f>
        <v>0</v>
      </c>
      <c r="Q1518" s="108" t="n">
        <f aca="false">IF(SQRT($B$5)*$I1518+SQRT(1-$B$5)*M1518&lt;$C$11,1,0)</f>
        <v>0</v>
      </c>
      <c r="R1518" s="110" t="n">
        <f aca="false">N1518*$D$8+O1518*$D$9+P1518*$D$10+Q1518*$D$11</f>
        <v>0</v>
      </c>
      <c r="S1518" s="108" t="n">
        <f aca="false">SUM(N1518:Q1518)</f>
        <v>0</v>
      </c>
    </row>
    <row r="1519" customFormat="false" ht="15" hidden="false" customHeight="false" outlineLevel="0" collapsed="false">
      <c r="H1519" s="108" t="n">
        <v>1511</v>
      </c>
      <c r="I1519" s="109" t="n">
        <v>-0.3841</v>
      </c>
      <c r="J1519" s="109" t="n">
        <v>-1.2346</v>
      </c>
      <c r="K1519" s="109" t="n">
        <v>-0.1396</v>
      </c>
      <c r="L1519" s="109" t="n">
        <v>1.857</v>
      </c>
      <c r="M1519" s="109" t="n">
        <v>0.7724</v>
      </c>
      <c r="N1519" s="108" t="n">
        <f aca="false">IF(SQRT($B$5)*$I1519+SQRT(1-$B$5)*J1519&lt;$C$8,1,0)</f>
        <v>0</v>
      </c>
      <c r="O1519" s="108" t="n">
        <f aca="false">IF(SQRT($B$5)*$I1519+SQRT(1-$B$5)*K1519&lt;$C$9,1,0)</f>
        <v>0</v>
      </c>
      <c r="P1519" s="108" t="n">
        <f aca="false">IF(SQRT($B$5)*$I1519+SQRT(1-$B$5)*L1519&lt;$C$10,1,0)</f>
        <v>0</v>
      </c>
      <c r="Q1519" s="108" t="n">
        <f aca="false">IF(SQRT($B$5)*$I1519+SQRT(1-$B$5)*M1519&lt;$C$11,1,0)</f>
        <v>0</v>
      </c>
      <c r="R1519" s="110" t="n">
        <f aca="false">N1519*$D$8+O1519*$D$9+P1519*$D$10+Q1519*$D$11</f>
        <v>0</v>
      </c>
      <c r="S1519" s="108" t="n">
        <f aca="false">SUM(N1519:Q1519)</f>
        <v>0</v>
      </c>
    </row>
    <row r="1520" customFormat="false" ht="15" hidden="false" customHeight="false" outlineLevel="0" collapsed="false">
      <c r="H1520" s="108" t="n">
        <v>1512</v>
      </c>
      <c r="I1520" s="109" t="n">
        <v>0.1616</v>
      </c>
      <c r="J1520" s="109" t="n">
        <v>1.004</v>
      </c>
      <c r="K1520" s="109" t="n">
        <v>0.8025</v>
      </c>
      <c r="L1520" s="109" t="n">
        <v>0.8</v>
      </c>
      <c r="M1520" s="109" t="n">
        <v>1.461</v>
      </c>
      <c r="N1520" s="108" t="n">
        <f aca="false">IF(SQRT($B$5)*$I1520+SQRT(1-$B$5)*J1520&lt;$C$8,1,0)</f>
        <v>0</v>
      </c>
      <c r="O1520" s="108" t="n">
        <f aca="false">IF(SQRT($B$5)*$I1520+SQRT(1-$B$5)*K1520&lt;$C$9,1,0)</f>
        <v>0</v>
      </c>
      <c r="P1520" s="108" t="n">
        <f aca="false">IF(SQRT($B$5)*$I1520+SQRT(1-$B$5)*L1520&lt;$C$10,1,0)</f>
        <v>0</v>
      </c>
      <c r="Q1520" s="108" t="n">
        <f aca="false">IF(SQRT($B$5)*$I1520+SQRT(1-$B$5)*M1520&lt;$C$11,1,0)</f>
        <v>0</v>
      </c>
      <c r="R1520" s="110" t="n">
        <f aca="false">N1520*$D$8+O1520*$D$9+P1520*$D$10+Q1520*$D$11</f>
        <v>0</v>
      </c>
      <c r="S1520" s="108" t="n">
        <f aca="false">SUM(N1520:Q1520)</f>
        <v>0</v>
      </c>
    </row>
    <row r="1521" customFormat="false" ht="15" hidden="false" customHeight="false" outlineLevel="0" collapsed="false">
      <c r="H1521" s="108" t="n">
        <v>1513</v>
      </c>
      <c r="I1521" s="109" t="n">
        <v>0.0023</v>
      </c>
      <c r="J1521" s="109" t="n">
        <v>-0.9807</v>
      </c>
      <c r="K1521" s="109" t="n">
        <v>1.6197</v>
      </c>
      <c r="L1521" s="109" t="n">
        <v>-0.1099</v>
      </c>
      <c r="M1521" s="109" t="n">
        <v>0.8226</v>
      </c>
      <c r="N1521" s="108" t="n">
        <f aca="false">IF(SQRT($B$5)*$I1521+SQRT(1-$B$5)*J1521&lt;$C$8,1,0)</f>
        <v>0</v>
      </c>
      <c r="O1521" s="108" t="n">
        <f aca="false">IF(SQRT($B$5)*$I1521+SQRT(1-$B$5)*K1521&lt;$C$9,1,0)</f>
        <v>0</v>
      </c>
      <c r="P1521" s="108" t="n">
        <f aca="false">IF(SQRT($B$5)*$I1521+SQRT(1-$B$5)*L1521&lt;$C$10,1,0)</f>
        <v>0</v>
      </c>
      <c r="Q1521" s="108" t="n">
        <f aca="false">IF(SQRT($B$5)*$I1521+SQRT(1-$B$5)*M1521&lt;$C$11,1,0)</f>
        <v>0</v>
      </c>
      <c r="R1521" s="110" t="n">
        <f aca="false">N1521*$D$8+O1521*$D$9+P1521*$D$10+Q1521*$D$11</f>
        <v>0</v>
      </c>
      <c r="S1521" s="108" t="n">
        <f aca="false">SUM(N1521:Q1521)</f>
        <v>0</v>
      </c>
    </row>
    <row r="1522" customFormat="false" ht="15" hidden="false" customHeight="false" outlineLevel="0" collapsed="false">
      <c r="H1522" s="108" t="n">
        <v>1514</v>
      </c>
      <c r="I1522" s="109" t="n">
        <v>-1.3885</v>
      </c>
      <c r="J1522" s="109" t="n">
        <v>-0.0854</v>
      </c>
      <c r="K1522" s="109" t="n">
        <v>-1.0824</v>
      </c>
      <c r="L1522" s="109" t="n">
        <v>-0.6012</v>
      </c>
      <c r="M1522" s="109" t="n">
        <v>-1.4057</v>
      </c>
      <c r="N1522" s="108" t="n">
        <f aca="false">IF(SQRT($B$5)*$I1522+SQRT(1-$B$5)*J1522&lt;$C$8,1,0)</f>
        <v>0</v>
      </c>
      <c r="O1522" s="108" t="n">
        <f aca="false">IF(SQRT($B$5)*$I1522+SQRT(1-$B$5)*K1522&lt;$C$9,1,0)</f>
        <v>0</v>
      </c>
      <c r="P1522" s="108" t="n">
        <f aca="false">IF(SQRT($B$5)*$I1522+SQRT(1-$B$5)*L1522&lt;$C$10,1,0)</f>
        <v>0</v>
      </c>
      <c r="Q1522" s="108" t="n">
        <f aca="false">IF(SQRT($B$5)*$I1522+SQRT(1-$B$5)*M1522&lt;$C$11,1,0)</f>
        <v>0</v>
      </c>
      <c r="R1522" s="110" t="n">
        <f aca="false">N1522*$D$8+O1522*$D$9+P1522*$D$10+Q1522*$D$11</f>
        <v>0</v>
      </c>
      <c r="S1522" s="108" t="n">
        <f aca="false">SUM(N1522:Q1522)</f>
        <v>0</v>
      </c>
    </row>
    <row r="1523" customFormat="false" ht="15" hidden="false" customHeight="false" outlineLevel="0" collapsed="false">
      <c r="H1523" s="108" t="n">
        <v>1515</v>
      </c>
      <c r="I1523" s="109" t="n">
        <v>-0.4555</v>
      </c>
      <c r="J1523" s="109" t="n">
        <v>0.38</v>
      </c>
      <c r="K1523" s="109" t="n">
        <v>1.5331</v>
      </c>
      <c r="L1523" s="109" t="n">
        <v>-0.6367</v>
      </c>
      <c r="M1523" s="109" t="n">
        <v>0.6697</v>
      </c>
      <c r="N1523" s="108" t="n">
        <f aca="false">IF(SQRT($B$5)*$I1523+SQRT(1-$B$5)*J1523&lt;$C$8,1,0)</f>
        <v>0</v>
      </c>
      <c r="O1523" s="108" t="n">
        <f aca="false">IF(SQRT($B$5)*$I1523+SQRT(1-$B$5)*K1523&lt;$C$9,1,0)</f>
        <v>0</v>
      </c>
      <c r="P1523" s="108" t="n">
        <f aca="false">IF(SQRT($B$5)*$I1523+SQRT(1-$B$5)*L1523&lt;$C$10,1,0)</f>
        <v>0</v>
      </c>
      <c r="Q1523" s="108" t="n">
        <f aca="false">IF(SQRT($B$5)*$I1523+SQRT(1-$B$5)*M1523&lt;$C$11,1,0)</f>
        <v>0</v>
      </c>
      <c r="R1523" s="110" t="n">
        <f aca="false">N1523*$D$8+O1523*$D$9+P1523*$D$10+Q1523*$D$11</f>
        <v>0</v>
      </c>
      <c r="S1523" s="108" t="n">
        <f aca="false">SUM(N1523:Q1523)</f>
        <v>0</v>
      </c>
    </row>
    <row r="1524" customFormat="false" ht="15" hidden="false" customHeight="false" outlineLevel="0" collapsed="false">
      <c r="H1524" s="108" t="n">
        <v>1516</v>
      </c>
      <c r="I1524" s="109" t="n">
        <v>0.3688</v>
      </c>
      <c r="J1524" s="109" t="n">
        <v>0.2691</v>
      </c>
      <c r="K1524" s="109" t="n">
        <v>-1.1359</v>
      </c>
      <c r="L1524" s="109" t="n">
        <v>0.5982</v>
      </c>
      <c r="M1524" s="109" t="n">
        <v>0.2341</v>
      </c>
      <c r="N1524" s="108" t="n">
        <f aca="false">IF(SQRT($B$5)*$I1524+SQRT(1-$B$5)*J1524&lt;$C$8,1,0)</f>
        <v>0</v>
      </c>
      <c r="O1524" s="108" t="n">
        <f aca="false">IF(SQRT($B$5)*$I1524+SQRT(1-$B$5)*K1524&lt;$C$9,1,0)</f>
        <v>0</v>
      </c>
      <c r="P1524" s="108" t="n">
        <f aca="false">IF(SQRT($B$5)*$I1524+SQRT(1-$B$5)*L1524&lt;$C$10,1,0)</f>
        <v>0</v>
      </c>
      <c r="Q1524" s="108" t="n">
        <f aca="false">IF(SQRT($B$5)*$I1524+SQRT(1-$B$5)*M1524&lt;$C$11,1,0)</f>
        <v>0</v>
      </c>
      <c r="R1524" s="110" t="n">
        <f aca="false">N1524*$D$8+O1524*$D$9+P1524*$D$10+Q1524*$D$11</f>
        <v>0</v>
      </c>
      <c r="S1524" s="108" t="n">
        <f aca="false">SUM(N1524:Q1524)</f>
        <v>0</v>
      </c>
    </row>
    <row r="1525" customFormat="false" ht="15" hidden="false" customHeight="false" outlineLevel="0" collapsed="false">
      <c r="H1525" s="108" t="n">
        <v>1517</v>
      </c>
      <c r="I1525" s="109" t="n">
        <v>-0.4417</v>
      </c>
      <c r="J1525" s="109" t="n">
        <v>-1.4723</v>
      </c>
      <c r="K1525" s="109" t="n">
        <v>0.904</v>
      </c>
      <c r="L1525" s="109" t="n">
        <v>0.877</v>
      </c>
      <c r="M1525" s="109" t="n">
        <v>-0.6179</v>
      </c>
      <c r="N1525" s="108" t="n">
        <f aca="false">IF(SQRT($B$5)*$I1525+SQRT(1-$B$5)*J1525&lt;$C$8,1,0)</f>
        <v>0</v>
      </c>
      <c r="O1525" s="108" t="n">
        <f aca="false">IF(SQRT($B$5)*$I1525+SQRT(1-$B$5)*K1525&lt;$C$9,1,0)</f>
        <v>0</v>
      </c>
      <c r="P1525" s="108" t="n">
        <f aca="false">IF(SQRT($B$5)*$I1525+SQRT(1-$B$5)*L1525&lt;$C$10,1,0)</f>
        <v>0</v>
      </c>
      <c r="Q1525" s="108" t="n">
        <f aca="false">IF(SQRT($B$5)*$I1525+SQRT(1-$B$5)*M1525&lt;$C$11,1,0)</f>
        <v>0</v>
      </c>
      <c r="R1525" s="110" t="n">
        <f aca="false">N1525*$D$8+O1525*$D$9+P1525*$D$10+Q1525*$D$11</f>
        <v>0</v>
      </c>
      <c r="S1525" s="108" t="n">
        <f aca="false">SUM(N1525:Q1525)</f>
        <v>0</v>
      </c>
    </row>
    <row r="1526" customFormat="false" ht="15" hidden="false" customHeight="false" outlineLevel="0" collapsed="false">
      <c r="H1526" s="108" t="n">
        <v>1518</v>
      </c>
      <c r="I1526" s="109" t="n">
        <v>-0.6684</v>
      </c>
      <c r="J1526" s="109" t="n">
        <v>-2.1684</v>
      </c>
      <c r="K1526" s="109" t="n">
        <v>0.1501</v>
      </c>
      <c r="L1526" s="109" t="n">
        <v>0.9454</v>
      </c>
      <c r="M1526" s="109" t="n">
        <v>1.0539</v>
      </c>
      <c r="N1526" s="108" t="n">
        <f aca="false">IF(SQRT($B$5)*$I1526+SQRT(1-$B$5)*J1526&lt;$C$8,1,0)</f>
        <v>1</v>
      </c>
      <c r="O1526" s="108" t="n">
        <f aca="false">IF(SQRT($B$5)*$I1526+SQRT(1-$B$5)*K1526&lt;$C$9,1,0)</f>
        <v>0</v>
      </c>
      <c r="P1526" s="108" t="n">
        <f aca="false">IF(SQRT($B$5)*$I1526+SQRT(1-$B$5)*L1526&lt;$C$10,1,0)</f>
        <v>0</v>
      </c>
      <c r="Q1526" s="108" t="n">
        <f aca="false">IF(SQRT($B$5)*$I1526+SQRT(1-$B$5)*M1526&lt;$C$11,1,0)</f>
        <v>0</v>
      </c>
      <c r="R1526" s="110" t="n">
        <f aca="false">N1526*$D$8+O1526*$D$9+P1526*$D$10+Q1526*$D$11</f>
        <v>20</v>
      </c>
      <c r="S1526" s="108" t="n">
        <f aca="false">SUM(N1526:Q1526)</f>
        <v>1</v>
      </c>
    </row>
    <row r="1527" customFormat="false" ht="15" hidden="false" customHeight="false" outlineLevel="0" collapsed="false">
      <c r="H1527" s="108" t="n">
        <v>1519</v>
      </c>
      <c r="I1527" s="109" t="n">
        <v>-0.1281</v>
      </c>
      <c r="J1527" s="109" t="n">
        <v>-0.1845</v>
      </c>
      <c r="K1527" s="109" t="n">
        <v>-1.0903</v>
      </c>
      <c r="L1527" s="109" t="n">
        <v>-1.1191</v>
      </c>
      <c r="M1527" s="109" t="n">
        <v>-1.6392</v>
      </c>
      <c r="N1527" s="108" t="n">
        <f aca="false">IF(SQRT($B$5)*$I1527+SQRT(1-$B$5)*J1527&lt;$C$8,1,0)</f>
        <v>0</v>
      </c>
      <c r="O1527" s="108" t="n">
        <f aca="false">IF(SQRT($B$5)*$I1527+SQRT(1-$B$5)*K1527&lt;$C$9,1,0)</f>
        <v>0</v>
      </c>
      <c r="P1527" s="108" t="n">
        <f aca="false">IF(SQRT($B$5)*$I1527+SQRT(1-$B$5)*L1527&lt;$C$10,1,0)</f>
        <v>0</v>
      </c>
      <c r="Q1527" s="108" t="n">
        <f aca="false">IF(SQRT($B$5)*$I1527+SQRT(1-$B$5)*M1527&lt;$C$11,1,0)</f>
        <v>0</v>
      </c>
      <c r="R1527" s="110" t="n">
        <f aca="false">N1527*$D$8+O1527*$D$9+P1527*$D$10+Q1527*$D$11</f>
        <v>0</v>
      </c>
      <c r="S1527" s="108" t="n">
        <f aca="false">SUM(N1527:Q1527)</f>
        <v>0</v>
      </c>
    </row>
    <row r="1528" customFormat="false" ht="15" hidden="false" customHeight="false" outlineLevel="0" collapsed="false">
      <c r="H1528" s="108" t="n">
        <v>1520</v>
      </c>
      <c r="I1528" s="109" t="n">
        <v>0.6329</v>
      </c>
      <c r="J1528" s="109" t="n">
        <v>-1.133</v>
      </c>
      <c r="K1528" s="109" t="n">
        <v>-0.0666</v>
      </c>
      <c r="L1528" s="109" t="n">
        <v>1.4526</v>
      </c>
      <c r="M1528" s="109" t="n">
        <v>-0.6901</v>
      </c>
      <c r="N1528" s="108" t="n">
        <f aca="false">IF(SQRT($B$5)*$I1528+SQRT(1-$B$5)*J1528&lt;$C$8,1,0)</f>
        <v>0</v>
      </c>
      <c r="O1528" s="108" t="n">
        <f aca="false">IF(SQRT($B$5)*$I1528+SQRT(1-$B$5)*K1528&lt;$C$9,1,0)</f>
        <v>0</v>
      </c>
      <c r="P1528" s="108" t="n">
        <f aca="false">IF(SQRT($B$5)*$I1528+SQRT(1-$B$5)*L1528&lt;$C$10,1,0)</f>
        <v>0</v>
      </c>
      <c r="Q1528" s="108" t="n">
        <f aca="false">IF(SQRT($B$5)*$I1528+SQRT(1-$B$5)*M1528&lt;$C$11,1,0)</f>
        <v>0</v>
      </c>
      <c r="R1528" s="110" t="n">
        <f aca="false">N1528*$D$8+O1528*$D$9+P1528*$D$10+Q1528*$D$11</f>
        <v>0</v>
      </c>
      <c r="S1528" s="108" t="n">
        <f aca="false">SUM(N1528:Q1528)</f>
        <v>0</v>
      </c>
    </row>
    <row r="1529" customFormat="false" ht="15" hidden="false" customHeight="false" outlineLevel="0" collapsed="false">
      <c r="H1529" s="108" t="n">
        <v>1521</v>
      </c>
      <c r="I1529" s="109" t="n">
        <v>-0.6459</v>
      </c>
      <c r="J1529" s="109" t="n">
        <v>-0.1842</v>
      </c>
      <c r="K1529" s="109" t="n">
        <v>-0.3827</v>
      </c>
      <c r="L1529" s="109" t="n">
        <v>-1.614</v>
      </c>
      <c r="M1529" s="109" t="n">
        <v>1.4467</v>
      </c>
      <c r="N1529" s="108" t="n">
        <f aca="false">IF(SQRT($B$5)*$I1529+SQRT(1-$B$5)*J1529&lt;$C$8,1,0)</f>
        <v>0</v>
      </c>
      <c r="O1529" s="108" t="n">
        <f aca="false">IF(SQRT($B$5)*$I1529+SQRT(1-$B$5)*K1529&lt;$C$9,1,0)</f>
        <v>0</v>
      </c>
      <c r="P1529" s="108" t="n">
        <f aca="false">IF(SQRT($B$5)*$I1529+SQRT(1-$B$5)*L1529&lt;$C$10,1,0)</f>
        <v>0</v>
      </c>
      <c r="Q1529" s="108" t="n">
        <f aca="false">IF(SQRT($B$5)*$I1529+SQRT(1-$B$5)*M1529&lt;$C$11,1,0)</f>
        <v>0</v>
      </c>
      <c r="R1529" s="110" t="n">
        <f aca="false">N1529*$D$8+O1529*$D$9+P1529*$D$10+Q1529*$D$11</f>
        <v>0</v>
      </c>
      <c r="S1529" s="108" t="n">
        <f aca="false">SUM(N1529:Q1529)</f>
        <v>0</v>
      </c>
    </row>
    <row r="1530" customFormat="false" ht="15" hidden="false" customHeight="false" outlineLevel="0" collapsed="false">
      <c r="H1530" s="108" t="n">
        <v>1522</v>
      </c>
      <c r="I1530" s="109" t="n">
        <v>0.774</v>
      </c>
      <c r="J1530" s="109" t="n">
        <v>-0.0675</v>
      </c>
      <c r="K1530" s="109" t="n">
        <v>-1.0666</v>
      </c>
      <c r="L1530" s="109" t="n">
        <v>-0.327</v>
      </c>
      <c r="M1530" s="109" t="n">
        <v>-0.1343</v>
      </c>
      <c r="N1530" s="108" t="n">
        <f aca="false">IF(SQRT($B$5)*$I1530+SQRT(1-$B$5)*J1530&lt;$C$8,1,0)</f>
        <v>0</v>
      </c>
      <c r="O1530" s="108" t="n">
        <f aca="false">IF(SQRT($B$5)*$I1530+SQRT(1-$B$5)*K1530&lt;$C$9,1,0)</f>
        <v>0</v>
      </c>
      <c r="P1530" s="108" t="n">
        <f aca="false">IF(SQRT($B$5)*$I1530+SQRT(1-$B$5)*L1530&lt;$C$10,1,0)</f>
        <v>0</v>
      </c>
      <c r="Q1530" s="108" t="n">
        <f aca="false">IF(SQRT($B$5)*$I1530+SQRT(1-$B$5)*M1530&lt;$C$11,1,0)</f>
        <v>0</v>
      </c>
      <c r="R1530" s="110" t="n">
        <f aca="false">N1530*$D$8+O1530*$D$9+P1530*$D$10+Q1530*$D$11</f>
        <v>0</v>
      </c>
      <c r="S1530" s="108" t="n">
        <f aca="false">SUM(N1530:Q1530)</f>
        <v>0</v>
      </c>
    </row>
    <row r="1531" customFormat="false" ht="15" hidden="false" customHeight="false" outlineLevel="0" collapsed="false">
      <c r="H1531" s="108" t="n">
        <v>1523</v>
      </c>
      <c r="I1531" s="109" t="n">
        <v>0.1112</v>
      </c>
      <c r="J1531" s="109" t="n">
        <v>2.0144</v>
      </c>
      <c r="K1531" s="109" t="n">
        <v>0.2793</v>
      </c>
      <c r="L1531" s="109" t="n">
        <v>-0.1055</v>
      </c>
      <c r="M1531" s="109" t="n">
        <v>0.2808</v>
      </c>
      <c r="N1531" s="108" t="n">
        <f aca="false">IF(SQRT($B$5)*$I1531+SQRT(1-$B$5)*J1531&lt;$C$8,1,0)</f>
        <v>0</v>
      </c>
      <c r="O1531" s="108" t="n">
        <f aca="false">IF(SQRT($B$5)*$I1531+SQRT(1-$B$5)*K1531&lt;$C$9,1,0)</f>
        <v>0</v>
      </c>
      <c r="P1531" s="108" t="n">
        <f aca="false">IF(SQRT($B$5)*$I1531+SQRT(1-$B$5)*L1531&lt;$C$10,1,0)</f>
        <v>0</v>
      </c>
      <c r="Q1531" s="108" t="n">
        <f aca="false">IF(SQRT($B$5)*$I1531+SQRT(1-$B$5)*M1531&lt;$C$11,1,0)</f>
        <v>0</v>
      </c>
      <c r="R1531" s="110" t="n">
        <f aca="false">N1531*$D$8+O1531*$D$9+P1531*$D$10+Q1531*$D$11</f>
        <v>0</v>
      </c>
      <c r="S1531" s="108" t="n">
        <f aca="false">SUM(N1531:Q1531)</f>
        <v>0</v>
      </c>
    </row>
    <row r="1532" customFormat="false" ht="15" hidden="false" customHeight="false" outlineLevel="0" collapsed="false">
      <c r="H1532" s="108" t="n">
        <v>1524</v>
      </c>
      <c r="I1532" s="109" t="n">
        <v>0.4356</v>
      </c>
      <c r="J1532" s="109" t="n">
        <v>-0.5633</v>
      </c>
      <c r="K1532" s="109" t="n">
        <v>-0.5311</v>
      </c>
      <c r="L1532" s="109" t="n">
        <v>-0.8644</v>
      </c>
      <c r="M1532" s="109" t="n">
        <v>0.8951</v>
      </c>
      <c r="N1532" s="108" t="n">
        <f aca="false">IF(SQRT($B$5)*$I1532+SQRT(1-$B$5)*J1532&lt;$C$8,1,0)</f>
        <v>0</v>
      </c>
      <c r="O1532" s="108" t="n">
        <f aca="false">IF(SQRT($B$5)*$I1532+SQRT(1-$B$5)*K1532&lt;$C$9,1,0)</f>
        <v>0</v>
      </c>
      <c r="P1532" s="108" t="n">
        <f aca="false">IF(SQRT($B$5)*$I1532+SQRT(1-$B$5)*L1532&lt;$C$10,1,0)</f>
        <v>0</v>
      </c>
      <c r="Q1532" s="108" t="n">
        <f aca="false">IF(SQRT($B$5)*$I1532+SQRT(1-$B$5)*M1532&lt;$C$11,1,0)</f>
        <v>0</v>
      </c>
      <c r="R1532" s="110" t="n">
        <f aca="false">N1532*$D$8+O1532*$D$9+P1532*$D$10+Q1532*$D$11</f>
        <v>0</v>
      </c>
      <c r="S1532" s="108" t="n">
        <f aca="false">SUM(N1532:Q1532)</f>
        <v>0</v>
      </c>
    </row>
    <row r="1533" customFormat="false" ht="15" hidden="false" customHeight="false" outlineLevel="0" collapsed="false">
      <c r="H1533" s="108" t="n">
        <v>1525</v>
      </c>
      <c r="I1533" s="109" t="n">
        <v>-2.2347</v>
      </c>
      <c r="J1533" s="109" t="n">
        <v>-0.2934</v>
      </c>
      <c r="K1533" s="109" t="n">
        <v>0.0041</v>
      </c>
      <c r="L1533" s="109" t="n">
        <v>0.8175</v>
      </c>
      <c r="M1533" s="109" t="n">
        <v>-1.3255</v>
      </c>
      <c r="N1533" s="108" t="n">
        <f aca="false">IF(SQRT($B$5)*$I1533+SQRT(1-$B$5)*J1533&lt;$C$8,1,0)</f>
        <v>0</v>
      </c>
      <c r="O1533" s="108" t="n">
        <f aca="false">IF(SQRT($B$5)*$I1533+SQRT(1-$B$5)*K1533&lt;$C$9,1,0)</f>
        <v>0</v>
      </c>
      <c r="P1533" s="108" t="n">
        <f aca="false">IF(SQRT($B$5)*$I1533+SQRT(1-$B$5)*L1533&lt;$C$10,1,0)</f>
        <v>0</v>
      </c>
      <c r="Q1533" s="108" t="n">
        <f aca="false">IF(SQRT($B$5)*$I1533+SQRT(1-$B$5)*M1533&lt;$C$11,1,0)</f>
        <v>1</v>
      </c>
      <c r="R1533" s="110" t="n">
        <f aca="false">N1533*$D$8+O1533*$D$9+P1533*$D$10+Q1533*$D$11</f>
        <v>17.5</v>
      </c>
      <c r="S1533" s="108" t="n">
        <f aca="false">SUM(N1533:Q1533)</f>
        <v>1</v>
      </c>
    </row>
    <row r="1534" customFormat="false" ht="15" hidden="false" customHeight="false" outlineLevel="0" collapsed="false">
      <c r="H1534" s="108" t="n">
        <v>1526</v>
      </c>
      <c r="I1534" s="109" t="n">
        <v>-1.3925</v>
      </c>
      <c r="J1534" s="109" t="n">
        <v>-0.4238</v>
      </c>
      <c r="K1534" s="109" t="n">
        <v>-0.2641</v>
      </c>
      <c r="L1534" s="109" t="n">
        <v>1.3533</v>
      </c>
      <c r="M1534" s="109" t="n">
        <v>-0.2652</v>
      </c>
      <c r="N1534" s="108" t="n">
        <f aca="false">IF(SQRT($B$5)*$I1534+SQRT(1-$B$5)*J1534&lt;$C$8,1,0)</f>
        <v>0</v>
      </c>
      <c r="O1534" s="108" t="n">
        <f aca="false">IF(SQRT($B$5)*$I1534+SQRT(1-$B$5)*K1534&lt;$C$9,1,0)</f>
        <v>0</v>
      </c>
      <c r="P1534" s="108" t="n">
        <f aca="false">IF(SQRT($B$5)*$I1534+SQRT(1-$B$5)*L1534&lt;$C$10,1,0)</f>
        <v>0</v>
      </c>
      <c r="Q1534" s="108" t="n">
        <f aca="false">IF(SQRT($B$5)*$I1534+SQRT(1-$B$5)*M1534&lt;$C$11,1,0)</f>
        <v>0</v>
      </c>
      <c r="R1534" s="110" t="n">
        <f aca="false">N1534*$D$8+O1534*$D$9+P1534*$D$10+Q1534*$D$11</f>
        <v>0</v>
      </c>
      <c r="S1534" s="108" t="n">
        <f aca="false">SUM(N1534:Q1534)</f>
        <v>0</v>
      </c>
    </row>
    <row r="1535" customFormat="false" ht="15" hidden="false" customHeight="false" outlineLevel="0" collapsed="false">
      <c r="H1535" s="108" t="n">
        <v>1527</v>
      </c>
      <c r="I1535" s="109" t="n">
        <v>1.0575</v>
      </c>
      <c r="J1535" s="109" t="n">
        <v>-0.1073</v>
      </c>
      <c r="K1535" s="109" t="n">
        <v>0.3861</v>
      </c>
      <c r="L1535" s="109" t="n">
        <v>1.3102</v>
      </c>
      <c r="M1535" s="109" t="n">
        <v>0.1071</v>
      </c>
      <c r="N1535" s="108" t="n">
        <f aca="false">IF(SQRT($B$5)*$I1535+SQRT(1-$B$5)*J1535&lt;$C$8,1,0)</f>
        <v>0</v>
      </c>
      <c r="O1535" s="108" t="n">
        <f aca="false">IF(SQRT($B$5)*$I1535+SQRT(1-$B$5)*K1535&lt;$C$9,1,0)</f>
        <v>0</v>
      </c>
      <c r="P1535" s="108" t="n">
        <f aca="false">IF(SQRT($B$5)*$I1535+SQRT(1-$B$5)*L1535&lt;$C$10,1,0)</f>
        <v>0</v>
      </c>
      <c r="Q1535" s="108" t="n">
        <f aca="false">IF(SQRT($B$5)*$I1535+SQRT(1-$B$5)*M1535&lt;$C$11,1,0)</f>
        <v>0</v>
      </c>
      <c r="R1535" s="110" t="n">
        <f aca="false">N1535*$D$8+O1535*$D$9+P1535*$D$10+Q1535*$D$11</f>
        <v>0</v>
      </c>
      <c r="S1535" s="108" t="n">
        <f aca="false">SUM(N1535:Q1535)</f>
        <v>0</v>
      </c>
    </row>
    <row r="1536" customFormat="false" ht="15" hidden="false" customHeight="false" outlineLevel="0" collapsed="false">
      <c r="H1536" s="108" t="n">
        <v>1528</v>
      </c>
      <c r="I1536" s="109" t="n">
        <v>-1.3357</v>
      </c>
      <c r="J1536" s="109" t="n">
        <v>0.3654</v>
      </c>
      <c r="K1536" s="109" t="n">
        <v>-1.2001</v>
      </c>
      <c r="L1536" s="109" t="n">
        <v>-0.5422</v>
      </c>
      <c r="M1536" s="109" t="n">
        <v>0.6586</v>
      </c>
      <c r="N1536" s="108" t="n">
        <f aca="false">IF(SQRT($B$5)*$I1536+SQRT(1-$B$5)*J1536&lt;$C$8,1,0)</f>
        <v>0</v>
      </c>
      <c r="O1536" s="108" t="n">
        <f aca="false">IF(SQRT($B$5)*$I1536+SQRT(1-$B$5)*K1536&lt;$C$9,1,0)</f>
        <v>0</v>
      </c>
      <c r="P1536" s="108" t="n">
        <f aca="false">IF(SQRT($B$5)*$I1536+SQRT(1-$B$5)*L1536&lt;$C$10,1,0)</f>
        <v>0</v>
      </c>
      <c r="Q1536" s="108" t="n">
        <f aca="false">IF(SQRT($B$5)*$I1536+SQRT(1-$B$5)*M1536&lt;$C$11,1,0)</f>
        <v>0</v>
      </c>
      <c r="R1536" s="110" t="n">
        <f aca="false">N1536*$D$8+O1536*$D$9+P1536*$D$10+Q1536*$D$11</f>
        <v>0</v>
      </c>
      <c r="S1536" s="108" t="n">
        <f aca="false">SUM(N1536:Q1536)</f>
        <v>0</v>
      </c>
    </row>
    <row r="1537" customFormat="false" ht="15" hidden="false" customHeight="false" outlineLevel="0" collapsed="false">
      <c r="H1537" s="108" t="n">
        <v>1529</v>
      </c>
      <c r="I1537" s="109" t="n">
        <v>-1.5572</v>
      </c>
      <c r="J1537" s="109" t="n">
        <v>-0.4269</v>
      </c>
      <c r="K1537" s="109" t="n">
        <v>-0.7692</v>
      </c>
      <c r="L1537" s="109" t="n">
        <v>-0.6627</v>
      </c>
      <c r="M1537" s="109" t="n">
        <v>-0.9356</v>
      </c>
      <c r="N1537" s="108" t="n">
        <f aca="false">IF(SQRT($B$5)*$I1537+SQRT(1-$B$5)*J1537&lt;$C$8,1,0)</f>
        <v>0</v>
      </c>
      <c r="O1537" s="108" t="n">
        <f aca="false">IF(SQRT($B$5)*$I1537+SQRT(1-$B$5)*K1537&lt;$C$9,1,0)</f>
        <v>0</v>
      </c>
      <c r="P1537" s="108" t="n">
        <f aca="false">IF(SQRT($B$5)*$I1537+SQRT(1-$B$5)*L1537&lt;$C$10,1,0)</f>
        <v>0</v>
      </c>
      <c r="Q1537" s="108" t="n">
        <f aca="false">IF(SQRT($B$5)*$I1537+SQRT(1-$B$5)*M1537&lt;$C$11,1,0)</f>
        <v>0</v>
      </c>
      <c r="R1537" s="110" t="n">
        <f aca="false">N1537*$D$8+O1537*$D$9+P1537*$D$10+Q1537*$D$11</f>
        <v>0</v>
      </c>
      <c r="S1537" s="108" t="n">
        <f aca="false">SUM(N1537:Q1537)</f>
        <v>0</v>
      </c>
    </row>
    <row r="1538" customFormat="false" ht="15" hidden="false" customHeight="false" outlineLevel="0" collapsed="false">
      <c r="H1538" s="108" t="n">
        <v>1530</v>
      </c>
      <c r="I1538" s="109" t="n">
        <v>0.2343</v>
      </c>
      <c r="J1538" s="109" t="n">
        <v>2.3128</v>
      </c>
      <c r="K1538" s="109" t="n">
        <v>-0.263</v>
      </c>
      <c r="L1538" s="109" t="n">
        <v>-0.5603</v>
      </c>
      <c r="M1538" s="109" t="n">
        <v>-0.4408</v>
      </c>
      <c r="N1538" s="108" t="n">
        <f aca="false">IF(SQRT($B$5)*$I1538+SQRT(1-$B$5)*J1538&lt;$C$8,1,0)</f>
        <v>0</v>
      </c>
      <c r="O1538" s="108" t="n">
        <f aca="false">IF(SQRT($B$5)*$I1538+SQRT(1-$B$5)*K1538&lt;$C$9,1,0)</f>
        <v>0</v>
      </c>
      <c r="P1538" s="108" t="n">
        <f aca="false">IF(SQRT($B$5)*$I1538+SQRT(1-$B$5)*L1538&lt;$C$10,1,0)</f>
        <v>0</v>
      </c>
      <c r="Q1538" s="108" t="n">
        <f aca="false">IF(SQRT($B$5)*$I1538+SQRT(1-$B$5)*M1538&lt;$C$11,1,0)</f>
        <v>0</v>
      </c>
      <c r="R1538" s="110" t="n">
        <f aca="false">N1538*$D$8+O1538*$D$9+P1538*$D$10+Q1538*$D$11</f>
        <v>0</v>
      </c>
      <c r="S1538" s="108" t="n">
        <f aca="false">SUM(N1538:Q1538)</f>
        <v>0</v>
      </c>
    </row>
    <row r="1539" customFormat="false" ht="15" hidden="false" customHeight="false" outlineLevel="0" collapsed="false">
      <c r="H1539" s="108" t="n">
        <v>1531</v>
      </c>
      <c r="I1539" s="109" t="n">
        <v>-0.3627</v>
      </c>
      <c r="J1539" s="109" t="n">
        <v>-0.9077</v>
      </c>
      <c r="K1539" s="109" t="n">
        <v>1.5523</v>
      </c>
      <c r="L1539" s="109" t="n">
        <v>-0.0242</v>
      </c>
      <c r="M1539" s="109" t="n">
        <v>-0.6453</v>
      </c>
      <c r="N1539" s="108" t="n">
        <f aca="false">IF(SQRT($B$5)*$I1539+SQRT(1-$B$5)*J1539&lt;$C$8,1,0)</f>
        <v>0</v>
      </c>
      <c r="O1539" s="108" t="n">
        <f aca="false">IF(SQRT($B$5)*$I1539+SQRT(1-$B$5)*K1539&lt;$C$9,1,0)</f>
        <v>0</v>
      </c>
      <c r="P1539" s="108" t="n">
        <f aca="false">IF(SQRT($B$5)*$I1539+SQRT(1-$B$5)*L1539&lt;$C$10,1,0)</f>
        <v>0</v>
      </c>
      <c r="Q1539" s="108" t="n">
        <f aca="false">IF(SQRT($B$5)*$I1539+SQRT(1-$B$5)*M1539&lt;$C$11,1,0)</f>
        <v>0</v>
      </c>
      <c r="R1539" s="110" t="n">
        <f aca="false">N1539*$D$8+O1539*$D$9+P1539*$D$10+Q1539*$D$11</f>
        <v>0</v>
      </c>
      <c r="S1539" s="108" t="n">
        <f aca="false">SUM(N1539:Q1539)</f>
        <v>0</v>
      </c>
    </row>
    <row r="1540" customFormat="false" ht="15" hidden="false" customHeight="false" outlineLevel="0" collapsed="false">
      <c r="H1540" s="108" t="n">
        <v>1532</v>
      </c>
      <c r="I1540" s="109" t="n">
        <v>0.4054</v>
      </c>
      <c r="J1540" s="109" t="n">
        <v>-0.6454</v>
      </c>
      <c r="K1540" s="109" t="n">
        <v>0.7447</v>
      </c>
      <c r="L1540" s="109" t="n">
        <v>-1.2021</v>
      </c>
      <c r="M1540" s="109" t="n">
        <v>-1.4922</v>
      </c>
      <c r="N1540" s="108" t="n">
        <f aca="false">IF(SQRT($B$5)*$I1540+SQRT(1-$B$5)*J1540&lt;$C$8,1,0)</f>
        <v>0</v>
      </c>
      <c r="O1540" s="108" t="n">
        <f aca="false">IF(SQRT($B$5)*$I1540+SQRT(1-$B$5)*K1540&lt;$C$9,1,0)</f>
        <v>0</v>
      </c>
      <c r="P1540" s="108" t="n">
        <f aca="false">IF(SQRT($B$5)*$I1540+SQRT(1-$B$5)*L1540&lt;$C$10,1,0)</f>
        <v>0</v>
      </c>
      <c r="Q1540" s="108" t="n">
        <f aca="false">IF(SQRT($B$5)*$I1540+SQRT(1-$B$5)*M1540&lt;$C$11,1,0)</f>
        <v>0</v>
      </c>
      <c r="R1540" s="110" t="n">
        <f aca="false">N1540*$D$8+O1540*$D$9+P1540*$D$10+Q1540*$D$11</f>
        <v>0</v>
      </c>
      <c r="S1540" s="108" t="n">
        <f aca="false">SUM(N1540:Q1540)</f>
        <v>0</v>
      </c>
    </row>
    <row r="1541" customFormat="false" ht="15" hidden="false" customHeight="false" outlineLevel="0" collapsed="false">
      <c r="H1541" s="108" t="n">
        <v>1533</v>
      </c>
      <c r="I1541" s="109" t="n">
        <v>0.0251</v>
      </c>
      <c r="J1541" s="109" t="n">
        <v>1.3077</v>
      </c>
      <c r="K1541" s="109" t="n">
        <v>-1.8273</v>
      </c>
      <c r="L1541" s="109" t="n">
        <v>-2.9694</v>
      </c>
      <c r="M1541" s="109" t="n">
        <v>-0.3253</v>
      </c>
      <c r="N1541" s="108" t="n">
        <f aca="false">IF(SQRT($B$5)*$I1541+SQRT(1-$B$5)*J1541&lt;$C$8,1,0)</f>
        <v>0</v>
      </c>
      <c r="O1541" s="108" t="n">
        <f aca="false">IF(SQRT($B$5)*$I1541+SQRT(1-$B$5)*K1541&lt;$C$9,1,0)</f>
        <v>0</v>
      </c>
      <c r="P1541" s="108" t="n">
        <f aca="false">IF(SQRT($B$5)*$I1541+SQRT(1-$B$5)*L1541&lt;$C$10,1,0)</f>
        <v>1</v>
      </c>
      <c r="Q1541" s="108" t="n">
        <f aca="false">IF(SQRT($B$5)*$I1541+SQRT(1-$B$5)*M1541&lt;$C$11,1,0)</f>
        <v>0</v>
      </c>
      <c r="R1541" s="110" t="n">
        <f aca="false">N1541*$D$8+O1541*$D$9+P1541*$D$10+Q1541*$D$11</f>
        <v>14</v>
      </c>
      <c r="S1541" s="108" t="n">
        <f aca="false">SUM(N1541:Q1541)</f>
        <v>1</v>
      </c>
    </row>
    <row r="1542" customFormat="false" ht="15" hidden="false" customHeight="false" outlineLevel="0" collapsed="false">
      <c r="H1542" s="108" t="n">
        <v>1534</v>
      </c>
      <c r="I1542" s="109" t="n">
        <v>0.7484</v>
      </c>
      <c r="J1542" s="109" t="n">
        <v>0.8118</v>
      </c>
      <c r="K1542" s="109" t="n">
        <v>-0.7407</v>
      </c>
      <c r="L1542" s="109" t="n">
        <v>-1.0366</v>
      </c>
      <c r="M1542" s="109" t="n">
        <v>-0.1916</v>
      </c>
      <c r="N1542" s="108" t="n">
        <f aca="false">IF(SQRT($B$5)*$I1542+SQRT(1-$B$5)*J1542&lt;$C$8,1,0)</f>
        <v>0</v>
      </c>
      <c r="O1542" s="108" t="n">
        <f aca="false">IF(SQRT($B$5)*$I1542+SQRT(1-$B$5)*K1542&lt;$C$9,1,0)</f>
        <v>0</v>
      </c>
      <c r="P1542" s="108" t="n">
        <f aca="false">IF(SQRT($B$5)*$I1542+SQRT(1-$B$5)*L1542&lt;$C$10,1,0)</f>
        <v>0</v>
      </c>
      <c r="Q1542" s="108" t="n">
        <f aca="false">IF(SQRT($B$5)*$I1542+SQRT(1-$B$5)*M1542&lt;$C$11,1,0)</f>
        <v>0</v>
      </c>
      <c r="R1542" s="110" t="n">
        <f aca="false">N1542*$D$8+O1542*$D$9+P1542*$D$10+Q1542*$D$11</f>
        <v>0</v>
      </c>
      <c r="S1542" s="108" t="n">
        <f aca="false">SUM(N1542:Q1542)</f>
        <v>0</v>
      </c>
    </row>
    <row r="1543" customFormat="false" ht="15" hidden="false" customHeight="false" outlineLevel="0" collapsed="false">
      <c r="H1543" s="108" t="n">
        <v>1535</v>
      </c>
      <c r="I1543" s="109" t="n">
        <v>-0.5077</v>
      </c>
      <c r="J1543" s="109" t="n">
        <v>-0.5466</v>
      </c>
      <c r="K1543" s="109" t="n">
        <v>0.2806</v>
      </c>
      <c r="L1543" s="109" t="n">
        <v>0.1609</v>
      </c>
      <c r="M1543" s="109" t="n">
        <v>-0.3162</v>
      </c>
      <c r="N1543" s="108" t="n">
        <f aca="false">IF(SQRT($B$5)*$I1543+SQRT(1-$B$5)*J1543&lt;$C$8,1,0)</f>
        <v>0</v>
      </c>
      <c r="O1543" s="108" t="n">
        <f aca="false">IF(SQRT($B$5)*$I1543+SQRT(1-$B$5)*K1543&lt;$C$9,1,0)</f>
        <v>0</v>
      </c>
      <c r="P1543" s="108" t="n">
        <f aca="false">IF(SQRT($B$5)*$I1543+SQRT(1-$B$5)*L1543&lt;$C$10,1,0)</f>
        <v>0</v>
      </c>
      <c r="Q1543" s="108" t="n">
        <f aca="false">IF(SQRT($B$5)*$I1543+SQRT(1-$B$5)*M1543&lt;$C$11,1,0)</f>
        <v>0</v>
      </c>
      <c r="R1543" s="110" t="n">
        <f aca="false">N1543*$D$8+O1543*$D$9+P1543*$D$10+Q1543*$D$11</f>
        <v>0</v>
      </c>
      <c r="S1543" s="108" t="n">
        <f aca="false">SUM(N1543:Q1543)</f>
        <v>0</v>
      </c>
    </row>
    <row r="1544" customFormat="false" ht="15" hidden="false" customHeight="false" outlineLevel="0" collapsed="false">
      <c r="H1544" s="108" t="n">
        <v>1536</v>
      </c>
      <c r="I1544" s="109" t="n">
        <v>-0.3394</v>
      </c>
      <c r="J1544" s="109" t="n">
        <v>0.2301</v>
      </c>
      <c r="K1544" s="109" t="n">
        <v>-0.0454</v>
      </c>
      <c r="L1544" s="109" t="n">
        <v>-1.7919</v>
      </c>
      <c r="M1544" s="109" t="n">
        <v>0.782</v>
      </c>
      <c r="N1544" s="108" t="n">
        <f aca="false">IF(SQRT($B$5)*$I1544+SQRT(1-$B$5)*J1544&lt;$C$8,1,0)</f>
        <v>0</v>
      </c>
      <c r="O1544" s="108" t="n">
        <f aca="false">IF(SQRT($B$5)*$I1544+SQRT(1-$B$5)*K1544&lt;$C$9,1,0)</f>
        <v>0</v>
      </c>
      <c r="P1544" s="108" t="n">
        <f aca="false">IF(SQRT($B$5)*$I1544+SQRT(1-$B$5)*L1544&lt;$C$10,1,0)</f>
        <v>1</v>
      </c>
      <c r="Q1544" s="108" t="n">
        <f aca="false">IF(SQRT($B$5)*$I1544+SQRT(1-$B$5)*M1544&lt;$C$11,1,0)</f>
        <v>0</v>
      </c>
      <c r="R1544" s="110" t="n">
        <f aca="false">N1544*$D$8+O1544*$D$9+P1544*$D$10+Q1544*$D$11</f>
        <v>14</v>
      </c>
      <c r="S1544" s="108" t="n">
        <f aca="false">SUM(N1544:Q1544)</f>
        <v>1</v>
      </c>
    </row>
    <row r="1545" customFormat="false" ht="15" hidden="false" customHeight="false" outlineLevel="0" collapsed="false">
      <c r="H1545" s="108" t="n">
        <v>1537</v>
      </c>
      <c r="I1545" s="109" t="n">
        <v>-1.0205</v>
      </c>
      <c r="J1545" s="109" t="n">
        <v>2.5044</v>
      </c>
      <c r="K1545" s="109" t="n">
        <v>-0.1824</v>
      </c>
      <c r="L1545" s="109" t="n">
        <v>-1.1097</v>
      </c>
      <c r="M1545" s="109" t="n">
        <v>1.1291</v>
      </c>
      <c r="N1545" s="108" t="n">
        <f aca="false">IF(SQRT($B$5)*$I1545+SQRT(1-$B$5)*J1545&lt;$C$8,1,0)</f>
        <v>0</v>
      </c>
      <c r="O1545" s="108" t="n">
        <f aca="false">IF(SQRT($B$5)*$I1545+SQRT(1-$B$5)*K1545&lt;$C$9,1,0)</f>
        <v>0</v>
      </c>
      <c r="P1545" s="108" t="n">
        <f aca="false">IF(SQRT($B$5)*$I1545+SQRT(1-$B$5)*L1545&lt;$C$10,1,0)</f>
        <v>0</v>
      </c>
      <c r="Q1545" s="108" t="n">
        <f aca="false">IF(SQRT($B$5)*$I1545+SQRT(1-$B$5)*M1545&lt;$C$11,1,0)</f>
        <v>0</v>
      </c>
      <c r="R1545" s="110" t="n">
        <f aca="false">N1545*$D$8+O1545*$D$9+P1545*$D$10+Q1545*$D$11</f>
        <v>0</v>
      </c>
      <c r="S1545" s="108" t="n">
        <f aca="false">SUM(N1545:Q1545)</f>
        <v>0</v>
      </c>
    </row>
    <row r="1546" customFormat="false" ht="15" hidden="false" customHeight="false" outlineLevel="0" collapsed="false">
      <c r="H1546" s="108" t="n">
        <v>1538</v>
      </c>
      <c r="I1546" s="109" t="n">
        <v>-0.3054</v>
      </c>
      <c r="J1546" s="109" t="n">
        <v>-0.8912</v>
      </c>
      <c r="K1546" s="109" t="n">
        <v>0.3694</v>
      </c>
      <c r="L1546" s="109" t="n">
        <v>-0.6625</v>
      </c>
      <c r="M1546" s="109" t="n">
        <v>1.2567</v>
      </c>
      <c r="N1546" s="108" t="n">
        <f aca="false">IF(SQRT($B$5)*$I1546+SQRT(1-$B$5)*J1546&lt;$C$8,1,0)</f>
        <v>0</v>
      </c>
      <c r="O1546" s="108" t="n">
        <f aca="false">IF(SQRT($B$5)*$I1546+SQRT(1-$B$5)*K1546&lt;$C$9,1,0)</f>
        <v>0</v>
      </c>
      <c r="P1546" s="108" t="n">
        <f aca="false">IF(SQRT($B$5)*$I1546+SQRT(1-$B$5)*L1546&lt;$C$10,1,0)</f>
        <v>0</v>
      </c>
      <c r="Q1546" s="108" t="n">
        <f aca="false">IF(SQRT($B$5)*$I1546+SQRT(1-$B$5)*M1546&lt;$C$11,1,0)</f>
        <v>0</v>
      </c>
      <c r="R1546" s="110" t="n">
        <f aca="false">N1546*$D$8+O1546*$D$9+P1546*$D$10+Q1546*$D$11</f>
        <v>0</v>
      </c>
      <c r="S1546" s="108" t="n">
        <f aca="false">SUM(N1546:Q1546)</f>
        <v>0</v>
      </c>
    </row>
    <row r="1547" customFormat="false" ht="15" hidden="false" customHeight="false" outlineLevel="0" collapsed="false">
      <c r="H1547" s="108" t="n">
        <v>1539</v>
      </c>
      <c r="I1547" s="109" t="n">
        <v>0.5992</v>
      </c>
      <c r="J1547" s="109" t="n">
        <v>2.0621</v>
      </c>
      <c r="K1547" s="109" t="n">
        <v>-0.5949</v>
      </c>
      <c r="L1547" s="109" t="n">
        <v>-0.4912</v>
      </c>
      <c r="M1547" s="109" t="n">
        <v>-1.1171</v>
      </c>
      <c r="N1547" s="108" t="n">
        <f aca="false">IF(SQRT($B$5)*$I1547+SQRT(1-$B$5)*J1547&lt;$C$8,1,0)</f>
        <v>0</v>
      </c>
      <c r="O1547" s="108" t="n">
        <f aca="false">IF(SQRT($B$5)*$I1547+SQRT(1-$B$5)*K1547&lt;$C$9,1,0)</f>
        <v>0</v>
      </c>
      <c r="P1547" s="108" t="n">
        <f aca="false">IF(SQRT($B$5)*$I1547+SQRT(1-$B$5)*L1547&lt;$C$10,1,0)</f>
        <v>0</v>
      </c>
      <c r="Q1547" s="108" t="n">
        <f aca="false">IF(SQRT($B$5)*$I1547+SQRT(1-$B$5)*M1547&lt;$C$11,1,0)</f>
        <v>0</v>
      </c>
      <c r="R1547" s="110" t="n">
        <f aca="false">N1547*$D$8+O1547*$D$9+P1547*$D$10+Q1547*$D$11</f>
        <v>0</v>
      </c>
      <c r="S1547" s="108" t="n">
        <f aca="false">SUM(N1547:Q1547)</f>
        <v>0</v>
      </c>
    </row>
    <row r="1548" customFormat="false" ht="15" hidden="false" customHeight="false" outlineLevel="0" collapsed="false">
      <c r="H1548" s="108" t="n">
        <v>1540</v>
      </c>
      <c r="I1548" s="109" t="n">
        <v>-1.3658</v>
      </c>
      <c r="J1548" s="109" t="n">
        <v>-1.7683</v>
      </c>
      <c r="K1548" s="109" t="n">
        <v>-1.3302</v>
      </c>
      <c r="L1548" s="109" t="n">
        <v>0.9321</v>
      </c>
      <c r="M1548" s="109" t="n">
        <v>1.0873</v>
      </c>
      <c r="N1548" s="108" t="n">
        <f aca="false">IF(SQRT($B$5)*$I1548+SQRT(1-$B$5)*J1548&lt;$C$8,1,0)</f>
        <v>1</v>
      </c>
      <c r="O1548" s="108" t="n">
        <f aca="false">IF(SQRT($B$5)*$I1548+SQRT(1-$B$5)*K1548&lt;$C$9,1,0)</f>
        <v>0</v>
      </c>
      <c r="P1548" s="108" t="n">
        <f aca="false">IF(SQRT($B$5)*$I1548+SQRT(1-$B$5)*L1548&lt;$C$10,1,0)</f>
        <v>0</v>
      </c>
      <c r="Q1548" s="108" t="n">
        <f aca="false">IF(SQRT($B$5)*$I1548+SQRT(1-$B$5)*M1548&lt;$C$11,1,0)</f>
        <v>0</v>
      </c>
      <c r="R1548" s="110" t="n">
        <f aca="false">N1548*$D$8+O1548*$D$9+P1548*$D$10+Q1548*$D$11</f>
        <v>20</v>
      </c>
      <c r="S1548" s="108" t="n">
        <f aca="false">SUM(N1548:Q1548)</f>
        <v>1</v>
      </c>
    </row>
    <row r="1549" customFormat="false" ht="15" hidden="false" customHeight="false" outlineLevel="0" collapsed="false">
      <c r="H1549" s="108" t="n">
        <v>1541</v>
      </c>
      <c r="I1549" s="109" t="n">
        <v>0.5264</v>
      </c>
      <c r="J1549" s="109" t="n">
        <v>-0.771</v>
      </c>
      <c r="K1549" s="109" t="n">
        <v>-1.1388</v>
      </c>
      <c r="L1549" s="109" t="n">
        <v>0.1356</v>
      </c>
      <c r="M1549" s="109" t="n">
        <v>-0.0976</v>
      </c>
      <c r="N1549" s="108" t="n">
        <f aca="false">IF(SQRT($B$5)*$I1549+SQRT(1-$B$5)*J1549&lt;$C$8,1,0)</f>
        <v>0</v>
      </c>
      <c r="O1549" s="108" t="n">
        <f aca="false">IF(SQRT($B$5)*$I1549+SQRT(1-$B$5)*K1549&lt;$C$9,1,0)</f>
        <v>0</v>
      </c>
      <c r="P1549" s="108" t="n">
        <f aca="false">IF(SQRT($B$5)*$I1549+SQRT(1-$B$5)*L1549&lt;$C$10,1,0)</f>
        <v>0</v>
      </c>
      <c r="Q1549" s="108" t="n">
        <f aca="false">IF(SQRT($B$5)*$I1549+SQRT(1-$B$5)*M1549&lt;$C$11,1,0)</f>
        <v>0</v>
      </c>
      <c r="R1549" s="110" t="n">
        <f aca="false">N1549*$D$8+O1549*$D$9+P1549*$D$10+Q1549*$D$11</f>
        <v>0</v>
      </c>
      <c r="S1549" s="108" t="n">
        <f aca="false">SUM(N1549:Q1549)</f>
        <v>0</v>
      </c>
    </row>
    <row r="1550" customFormat="false" ht="15" hidden="false" customHeight="false" outlineLevel="0" collapsed="false">
      <c r="H1550" s="108" t="n">
        <v>1542</v>
      </c>
      <c r="I1550" s="109" t="n">
        <v>-0.5172</v>
      </c>
      <c r="J1550" s="109" t="n">
        <v>-0.1912</v>
      </c>
      <c r="K1550" s="109" t="n">
        <v>-1.47</v>
      </c>
      <c r="L1550" s="109" t="n">
        <v>-1.8015</v>
      </c>
      <c r="M1550" s="109" t="n">
        <v>-0.9037</v>
      </c>
      <c r="N1550" s="108" t="n">
        <f aca="false">IF(SQRT($B$5)*$I1550+SQRT(1-$B$5)*J1550&lt;$C$8,1,0)</f>
        <v>0</v>
      </c>
      <c r="O1550" s="108" t="n">
        <f aca="false">IF(SQRT($B$5)*$I1550+SQRT(1-$B$5)*K1550&lt;$C$9,1,0)</f>
        <v>0</v>
      </c>
      <c r="P1550" s="108" t="n">
        <f aca="false">IF(SQRT($B$5)*$I1550+SQRT(1-$B$5)*L1550&lt;$C$10,1,0)</f>
        <v>1</v>
      </c>
      <c r="Q1550" s="108" t="n">
        <f aca="false">IF(SQRT($B$5)*$I1550+SQRT(1-$B$5)*M1550&lt;$C$11,1,0)</f>
        <v>0</v>
      </c>
      <c r="R1550" s="110" t="n">
        <f aca="false">N1550*$D$8+O1550*$D$9+P1550*$D$10+Q1550*$D$11</f>
        <v>14</v>
      </c>
      <c r="S1550" s="108" t="n">
        <f aca="false">SUM(N1550:Q1550)</f>
        <v>1</v>
      </c>
    </row>
    <row r="1551" customFormat="false" ht="15" hidden="false" customHeight="false" outlineLevel="0" collapsed="false">
      <c r="H1551" s="108" t="n">
        <v>1543</v>
      </c>
      <c r="I1551" s="109" t="n">
        <v>-1.834</v>
      </c>
      <c r="J1551" s="109" t="n">
        <v>-3.0976</v>
      </c>
      <c r="K1551" s="109" t="n">
        <v>-0.2352</v>
      </c>
      <c r="L1551" s="109" t="n">
        <v>-0.2474</v>
      </c>
      <c r="M1551" s="109" t="n">
        <v>-1.3559</v>
      </c>
      <c r="N1551" s="108" t="n">
        <f aca="false">IF(SQRT($B$5)*$I1551+SQRT(1-$B$5)*J1551&lt;$C$8,1,0)</f>
        <v>1</v>
      </c>
      <c r="O1551" s="108" t="n">
        <f aca="false">IF(SQRT($B$5)*$I1551+SQRT(1-$B$5)*K1551&lt;$C$9,1,0)</f>
        <v>0</v>
      </c>
      <c r="P1551" s="108" t="n">
        <f aca="false">IF(SQRT($B$5)*$I1551+SQRT(1-$B$5)*L1551&lt;$C$10,1,0)</f>
        <v>0</v>
      </c>
      <c r="Q1551" s="108" t="n">
        <f aca="false">IF(SQRT($B$5)*$I1551+SQRT(1-$B$5)*M1551&lt;$C$11,1,0)</f>
        <v>1</v>
      </c>
      <c r="R1551" s="110" t="n">
        <f aca="false">N1551*$D$8+O1551*$D$9+P1551*$D$10+Q1551*$D$11</f>
        <v>37.5</v>
      </c>
      <c r="S1551" s="108" t="n">
        <f aca="false">SUM(N1551:Q1551)</f>
        <v>2</v>
      </c>
    </row>
    <row r="1552" customFormat="false" ht="15" hidden="false" customHeight="false" outlineLevel="0" collapsed="false">
      <c r="H1552" s="108" t="n">
        <v>1544</v>
      </c>
      <c r="I1552" s="109" t="n">
        <v>-0.0003</v>
      </c>
      <c r="J1552" s="109" t="n">
        <v>0.1958</v>
      </c>
      <c r="K1552" s="109" t="n">
        <v>1.3045</v>
      </c>
      <c r="L1552" s="109" t="n">
        <v>0.0811</v>
      </c>
      <c r="M1552" s="109" t="n">
        <v>-0.8287</v>
      </c>
      <c r="N1552" s="108" t="n">
        <f aca="false">IF(SQRT($B$5)*$I1552+SQRT(1-$B$5)*J1552&lt;$C$8,1,0)</f>
        <v>0</v>
      </c>
      <c r="O1552" s="108" t="n">
        <f aca="false">IF(SQRT($B$5)*$I1552+SQRT(1-$B$5)*K1552&lt;$C$9,1,0)</f>
        <v>0</v>
      </c>
      <c r="P1552" s="108" t="n">
        <f aca="false">IF(SQRT($B$5)*$I1552+SQRT(1-$B$5)*L1552&lt;$C$10,1,0)</f>
        <v>0</v>
      </c>
      <c r="Q1552" s="108" t="n">
        <f aca="false">IF(SQRT($B$5)*$I1552+SQRT(1-$B$5)*M1552&lt;$C$11,1,0)</f>
        <v>0</v>
      </c>
      <c r="R1552" s="110" t="n">
        <f aca="false">N1552*$D$8+O1552*$D$9+P1552*$D$10+Q1552*$D$11</f>
        <v>0</v>
      </c>
      <c r="S1552" s="108" t="n">
        <f aca="false">SUM(N1552:Q1552)</f>
        <v>0</v>
      </c>
    </row>
    <row r="1553" customFormat="false" ht="15" hidden="false" customHeight="false" outlineLevel="0" collapsed="false">
      <c r="H1553" s="108" t="n">
        <v>1545</v>
      </c>
      <c r="I1553" s="109" t="n">
        <v>-0.9172</v>
      </c>
      <c r="J1553" s="109" t="n">
        <v>0.3903</v>
      </c>
      <c r="K1553" s="109" t="n">
        <v>-1.2786</v>
      </c>
      <c r="L1553" s="109" t="n">
        <v>-0.1158</v>
      </c>
      <c r="M1553" s="109" t="n">
        <v>-1.7988</v>
      </c>
      <c r="N1553" s="108" t="n">
        <f aca="false">IF(SQRT($B$5)*$I1553+SQRT(1-$B$5)*J1553&lt;$C$8,1,0)</f>
        <v>0</v>
      </c>
      <c r="O1553" s="108" t="n">
        <f aca="false">IF(SQRT($B$5)*$I1553+SQRT(1-$B$5)*K1553&lt;$C$9,1,0)</f>
        <v>0</v>
      </c>
      <c r="P1553" s="108" t="n">
        <f aca="false">IF(SQRT($B$5)*$I1553+SQRT(1-$B$5)*L1553&lt;$C$10,1,0)</f>
        <v>0</v>
      </c>
      <c r="Q1553" s="108" t="n">
        <f aca="false">IF(SQRT($B$5)*$I1553+SQRT(1-$B$5)*M1553&lt;$C$11,1,0)</f>
        <v>1</v>
      </c>
      <c r="R1553" s="110" t="n">
        <f aca="false">N1553*$D$8+O1553*$D$9+P1553*$D$10+Q1553*$D$11</f>
        <v>17.5</v>
      </c>
      <c r="S1553" s="108" t="n">
        <f aca="false">SUM(N1553:Q1553)</f>
        <v>1</v>
      </c>
    </row>
    <row r="1554" customFormat="false" ht="15" hidden="false" customHeight="false" outlineLevel="0" collapsed="false">
      <c r="H1554" s="108" t="n">
        <v>1546</v>
      </c>
      <c r="I1554" s="109" t="n">
        <v>-0.2432</v>
      </c>
      <c r="J1554" s="109" t="n">
        <v>0.028</v>
      </c>
      <c r="K1554" s="109" t="n">
        <v>0.2631</v>
      </c>
      <c r="L1554" s="109" t="n">
        <v>-0.6153</v>
      </c>
      <c r="M1554" s="109" t="n">
        <v>0.0919</v>
      </c>
      <c r="N1554" s="108" t="n">
        <f aca="false">IF(SQRT($B$5)*$I1554+SQRT(1-$B$5)*J1554&lt;$C$8,1,0)</f>
        <v>0</v>
      </c>
      <c r="O1554" s="108" t="n">
        <f aca="false">IF(SQRT($B$5)*$I1554+SQRT(1-$B$5)*K1554&lt;$C$9,1,0)</f>
        <v>0</v>
      </c>
      <c r="P1554" s="108" t="n">
        <f aca="false">IF(SQRT($B$5)*$I1554+SQRT(1-$B$5)*L1554&lt;$C$10,1,0)</f>
        <v>0</v>
      </c>
      <c r="Q1554" s="108" t="n">
        <f aca="false">IF(SQRT($B$5)*$I1554+SQRT(1-$B$5)*M1554&lt;$C$11,1,0)</f>
        <v>0</v>
      </c>
      <c r="R1554" s="110" t="n">
        <f aca="false">N1554*$D$8+O1554*$D$9+P1554*$D$10+Q1554*$D$11</f>
        <v>0</v>
      </c>
      <c r="S1554" s="108" t="n">
        <f aca="false">SUM(N1554:Q1554)</f>
        <v>0</v>
      </c>
    </row>
    <row r="1555" customFormat="false" ht="15" hidden="false" customHeight="false" outlineLevel="0" collapsed="false">
      <c r="H1555" s="108" t="n">
        <v>1547</v>
      </c>
      <c r="I1555" s="109" t="n">
        <v>-1.0302</v>
      </c>
      <c r="J1555" s="109" t="n">
        <v>-1.1264</v>
      </c>
      <c r="K1555" s="109" t="n">
        <v>0.907</v>
      </c>
      <c r="L1555" s="109" t="n">
        <v>0.0142</v>
      </c>
      <c r="M1555" s="109" t="n">
        <v>-0.5342</v>
      </c>
      <c r="N1555" s="108" t="n">
        <f aca="false">IF(SQRT($B$5)*$I1555+SQRT(1-$B$5)*J1555&lt;$C$8,1,0)</f>
        <v>0</v>
      </c>
      <c r="O1555" s="108" t="n">
        <f aca="false">IF(SQRT($B$5)*$I1555+SQRT(1-$B$5)*K1555&lt;$C$9,1,0)</f>
        <v>0</v>
      </c>
      <c r="P1555" s="108" t="n">
        <f aca="false">IF(SQRT($B$5)*$I1555+SQRT(1-$B$5)*L1555&lt;$C$10,1,0)</f>
        <v>0</v>
      </c>
      <c r="Q1555" s="108" t="n">
        <f aca="false">IF(SQRT($B$5)*$I1555+SQRT(1-$B$5)*M1555&lt;$C$11,1,0)</f>
        <v>0</v>
      </c>
      <c r="R1555" s="110" t="n">
        <f aca="false">N1555*$D$8+O1555*$D$9+P1555*$D$10+Q1555*$D$11</f>
        <v>0</v>
      </c>
      <c r="S1555" s="108" t="n">
        <f aca="false">SUM(N1555:Q1555)</f>
        <v>0</v>
      </c>
    </row>
    <row r="1556" customFormat="false" ht="15" hidden="false" customHeight="false" outlineLevel="0" collapsed="false">
      <c r="H1556" s="108" t="n">
        <v>1548</v>
      </c>
      <c r="I1556" s="109" t="n">
        <v>-0.4542</v>
      </c>
      <c r="J1556" s="109" t="n">
        <v>0.2337</v>
      </c>
      <c r="K1556" s="109" t="n">
        <v>0.0102</v>
      </c>
      <c r="L1556" s="109" t="n">
        <v>-1.2795</v>
      </c>
      <c r="M1556" s="109" t="n">
        <v>1.3331</v>
      </c>
      <c r="N1556" s="108" t="n">
        <f aca="false">IF(SQRT($B$5)*$I1556+SQRT(1-$B$5)*J1556&lt;$C$8,1,0)</f>
        <v>0</v>
      </c>
      <c r="O1556" s="108" t="n">
        <f aca="false">IF(SQRT($B$5)*$I1556+SQRT(1-$B$5)*K1556&lt;$C$9,1,0)</f>
        <v>0</v>
      </c>
      <c r="P1556" s="108" t="n">
        <f aca="false">IF(SQRT($B$5)*$I1556+SQRT(1-$B$5)*L1556&lt;$C$10,1,0)</f>
        <v>0</v>
      </c>
      <c r="Q1556" s="108" t="n">
        <f aca="false">IF(SQRT($B$5)*$I1556+SQRT(1-$B$5)*M1556&lt;$C$11,1,0)</f>
        <v>0</v>
      </c>
      <c r="R1556" s="110" t="n">
        <f aca="false">N1556*$D$8+O1556*$D$9+P1556*$D$10+Q1556*$D$11</f>
        <v>0</v>
      </c>
      <c r="S1556" s="108" t="n">
        <f aca="false">SUM(N1556:Q1556)</f>
        <v>0</v>
      </c>
    </row>
    <row r="1557" customFormat="false" ht="15" hidden="false" customHeight="false" outlineLevel="0" collapsed="false">
      <c r="H1557" s="108" t="n">
        <v>1549</v>
      </c>
      <c r="I1557" s="109" t="n">
        <v>-0.2801</v>
      </c>
      <c r="J1557" s="109" t="n">
        <v>1.6259</v>
      </c>
      <c r="K1557" s="109" t="n">
        <v>1.214</v>
      </c>
      <c r="L1557" s="109" t="n">
        <v>-0.1017</v>
      </c>
      <c r="M1557" s="109" t="n">
        <v>0.584</v>
      </c>
      <c r="N1557" s="108" t="n">
        <f aca="false">IF(SQRT($B$5)*$I1557+SQRT(1-$B$5)*J1557&lt;$C$8,1,0)</f>
        <v>0</v>
      </c>
      <c r="O1557" s="108" t="n">
        <f aca="false">IF(SQRT($B$5)*$I1557+SQRT(1-$B$5)*K1557&lt;$C$9,1,0)</f>
        <v>0</v>
      </c>
      <c r="P1557" s="108" t="n">
        <f aca="false">IF(SQRT($B$5)*$I1557+SQRT(1-$B$5)*L1557&lt;$C$10,1,0)</f>
        <v>0</v>
      </c>
      <c r="Q1557" s="108" t="n">
        <f aca="false">IF(SQRT($B$5)*$I1557+SQRT(1-$B$5)*M1557&lt;$C$11,1,0)</f>
        <v>0</v>
      </c>
      <c r="R1557" s="110" t="n">
        <f aca="false">N1557*$D$8+O1557*$D$9+P1557*$D$10+Q1557*$D$11</f>
        <v>0</v>
      </c>
      <c r="S1557" s="108" t="n">
        <f aca="false">SUM(N1557:Q1557)</f>
        <v>0</v>
      </c>
    </row>
    <row r="1558" customFormat="false" ht="15" hidden="false" customHeight="false" outlineLevel="0" collapsed="false">
      <c r="H1558" s="108" t="n">
        <v>1550</v>
      </c>
      <c r="I1558" s="109" t="n">
        <v>-1.8265</v>
      </c>
      <c r="J1558" s="109" t="n">
        <v>-0.1085</v>
      </c>
      <c r="K1558" s="109" t="n">
        <v>0.2393</v>
      </c>
      <c r="L1558" s="109" t="n">
        <v>1.2422</v>
      </c>
      <c r="M1558" s="109" t="n">
        <v>-0.3556</v>
      </c>
      <c r="N1558" s="108" t="n">
        <f aca="false">IF(SQRT($B$5)*$I1558+SQRT(1-$B$5)*J1558&lt;$C$8,1,0)</f>
        <v>0</v>
      </c>
      <c r="O1558" s="108" t="n">
        <f aca="false">IF(SQRT($B$5)*$I1558+SQRT(1-$B$5)*K1558&lt;$C$9,1,0)</f>
        <v>0</v>
      </c>
      <c r="P1558" s="108" t="n">
        <f aca="false">IF(SQRT($B$5)*$I1558+SQRT(1-$B$5)*L1558&lt;$C$10,1,0)</f>
        <v>0</v>
      </c>
      <c r="Q1558" s="108" t="n">
        <f aca="false">IF(SQRT($B$5)*$I1558+SQRT(1-$B$5)*M1558&lt;$C$11,1,0)</f>
        <v>0</v>
      </c>
      <c r="R1558" s="110" t="n">
        <f aca="false">N1558*$D$8+O1558*$D$9+P1558*$D$10+Q1558*$D$11</f>
        <v>0</v>
      </c>
      <c r="S1558" s="108" t="n">
        <f aca="false">SUM(N1558:Q1558)</f>
        <v>0</v>
      </c>
    </row>
    <row r="1559" customFormat="false" ht="15" hidden="false" customHeight="false" outlineLevel="0" collapsed="false">
      <c r="H1559" s="108" t="n">
        <v>1551</v>
      </c>
      <c r="I1559" s="109" t="n">
        <v>1.9139</v>
      </c>
      <c r="J1559" s="109" t="n">
        <v>-0.3315</v>
      </c>
      <c r="K1559" s="109" t="n">
        <v>0.947</v>
      </c>
      <c r="L1559" s="109" t="n">
        <v>1.3534</v>
      </c>
      <c r="M1559" s="109" t="n">
        <v>-0.2216</v>
      </c>
      <c r="N1559" s="108" t="n">
        <f aca="false">IF(SQRT($B$5)*$I1559+SQRT(1-$B$5)*J1559&lt;$C$8,1,0)</f>
        <v>0</v>
      </c>
      <c r="O1559" s="108" t="n">
        <f aca="false">IF(SQRT($B$5)*$I1559+SQRT(1-$B$5)*K1559&lt;$C$9,1,0)</f>
        <v>0</v>
      </c>
      <c r="P1559" s="108" t="n">
        <f aca="false">IF(SQRT($B$5)*$I1559+SQRT(1-$B$5)*L1559&lt;$C$10,1,0)</f>
        <v>0</v>
      </c>
      <c r="Q1559" s="108" t="n">
        <f aca="false">IF(SQRT($B$5)*$I1559+SQRT(1-$B$5)*M1559&lt;$C$11,1,0)</f>
        <v>0</v>
      </c>
      <c r="R1559" s="110" t="n">
        <f aca="false">N1559*$D$8+O1559*$D$9+P1559*$D$10+Q1559*$D$11</f>
        <v>0</v>
      </c>
      <c r="S1559" s="108" t="n">
        <f aca="false">SUM(N1559:Q1559)</f>
        <v>0</v>
      </c>
    </row>
    <row r="1560" customFormat="false" ht="15" hidden="false" customHeight="false" outlineLevel="0" collapsed="false">
      <c r="H1560" s="108" t="n">
        <v>1552</v>
      </c>
      <c r="I1560" s="109" t="n">
        <v>1.4389</v>
      </c>
      <c r="J1560" s="109" t="n">
        <v>0.5611</v>
      </c>
      <c r="K1560" s="109" t="n">
        <v>1.101</v>
      </c>
      <c r="L1560" s="109" t="n">
        <v>-0.8828</v>
      </c>
      <c r="M1560" s="109" t="n">
        <v>-0.9006</v>
      </c>
      <c r="N1560" s="108" t="n">
        <f aca="false">IF(SQRT($B$5)*$I1560+SQRT(1-$B$5)*J1560&lt;$C$8,1,0)</f>
        <v>0</v>
      </c>
      <c r="O1560" s="108" t="n">
        <f aca="false">IF(SQRT($B$5)*$I1560+SQRT(1-$B$5)*K1560&lt;$C$9,1,0)</f>
        <v>0</v>
      </c>
      <c r="P1560" s="108" t="n">
        <f aca="false">IF(SQRT($B$5)*$I1560+SQRT(1-$B$5)*L1560&lt;$C$10,1,0)</f>
        <v>0</v>
      </c>
      <c r="Q1560" s="108" t="n">
        <f aca="false">IF(SQRT($B$5)*$I1560+SQRT(1-$B$5)*M1560&lt;$C$11,1,0)</f>
        <v>0</v>
      </c>
      <c r="R1560" s="110" t="n">
        <f aca="false">N1560*$D$8+O1560*$D$9+P1560*$D$10+Q1560*$D$11</f>
        <v>0</v>
      </c>
      <c r="S1560" s="108" t="n">
        <f aca="false">SUM(N1560:Q1560)</f>
        <v>0</v>
      </c>
    </row>
    <row r="1561" customFormat="false" ht="15" hidden="false" customHeight="false" outlineLevel="0" collapsed="false">
      <c r="H1561" s="108" t="n">
        <v>1553</v>
      </c>
      <c r="I1561" s="109" t="n">
        <v>1.6611</v>
      </c>
      <c r="J1561" s="109" t="n">
        <v>1.4623</v>
      </c>
      <c r="K1561" s="109" t="n">
        <v>1.3234</v>
      </c>
      <c r="L1561" s="109" t="n">
        <v>0.3274</v>
      </c>
      <c r="M1561" s="109" t="n">
        <v>0.5879</v>
      </c>
      <c r="N1561" s="108" t="n">
        <f aca="false">IF(SQRT($B$5)*$I1561+SQRT(1-$B$5)*J1561&lt;$C$8,1,0)</f>
        <v>0</v>
      </c>
      <c r="O1561" s="108" t="n">
        <f aca="false">IF(SQRT($B$5)*$I1561+SQRT(1-$B$5)*K1561&lt;$C$9,1,0)</f>
        <v>0</v>
      </c>
      <c r="P1561" s="108" t="n">
        <f aca="false">IF(SQRT($B$5)*$I1561+SQRT(1-$B$5)*L1561&lt;$C$10,1,0)</f>
        <v>0</v>
      </c>
      <c r="Q1561" s="108" t="n">
        <f aca="false">IF(SQRT($B$5)*$I1561+SQRT(1-$B$5)*M1561&lt;$C$11,1,0)</f>
        <v>0</v>
      </c>
      <c r="R1561" s="110" t="n">
        <f aca="false">N1561*$D$8+O1561*$D$9+P1561*$D$10+Q1561*$D$11</f>
        <v>0</v>
      </c>
      <c r="S1561" s="108" t="n">
        <f aca="false">SUM(N1561:Q1561)</f>
        <v>0</v>
      </c>
    </row>
    <row r="1562" customFormat="false" ht="15" hidden="false" customHeight="false" outlineLevel="0" collapsed="false">
      <c r="H1562" s="108" t="n">
        <v>1554</v>
      </c>
      <c r="I1562" s="109" t="n">
        <v>-0.2317</v>
      </c>
      <c r="J1562" s="109" t="n">
        <v>-0.3391</v>
      </c>
      <c r="K1562" s="109" t="n">
        <v>-0.6618</v>
      </c>
      <c r="L1562" s="109" t="n">
        <v>-0.8676</v>
      </c>
      <c r="M1562" s="109" t="n">
        <v>0.104</v>
      </c>
      <c r="N1562" s="108" t="n">
        <f aca="false">IF(SQRT($B$5)*$I1562+SQRT(1-$B$5)*J1562&lt;$C$8,1,0)</f>
        <v>0</v>
      </c>
      <c r="O1562" s="108" t="n">
        <f aca="false">IF(SQRT($B$5)*$I1562+SQRT(1-$B$5)*K1562&lt;$C$9,1,0)</f>
        <v>0</v>
      </c>
      <c r="P1562" s="108" t="n">
        <f aca="false">IF(SQRT($B$5)*$I1562+SQRT(1-$B$5)*L1562&lt;$C$10,1,0)</f>
        <v>0</v>
      </c>
      <c r="Q1562" s="108" t="n">
        <f aca="false">IF(SQRT($B$5)*$I1562+SQRT(1-$B$5)*M1562&lt;$C$11,1,0)</f>
        <v>0</v>
      </c>
      <c r="R1562" s="110" t="n">
        <f aca="false">N1562*$D$8+O1562*$D$9+P1562*$D$10+Q1562*$D$11</f>
        <v>0</v>
      </c>
      <c r="S1562" s="108" t="n">
        <f aca="false">SUM(N1562:Q1562)</f>
        <v>0</v>
      </c>
    </row>
    <row r="1563" customFormat="false" ht="15" hidden="false" customHeight="false" outlineLevel="0" collapsed="false">
      <c r="H1563" s="108" t="n">
        <v>1555</v>
      </c>
      <c r="I1563" s="109" t="n">
        <v>0.1155</v>
      </c>
      <c r="J1563" s="109" t="n">
        <v>-0.7315</v>
      </c>
      <c r="K1563" s="109" t="n">
        <v>-0.5062</v>
      </c>
      <c r="L1563" s="109" t="n">
        <v>1.7705</v>
      </c>
      <c r="M1563" s="109" t="n">
        <v>0.5807</v>
      </c>
      <c r="N1563" s="108" t="n">
        <f aca="false">IF(SQRT($B$5)*$I1563+SQRT(1-$B$5)*J1563&lt;$C$8,1,0)</f>
        <v>0</v>
      </c>
      <c r="O1563" s="108" t="n">
        <f aca="false">IF(SQRT($B$5)*$I1563+SQRT(1-$B$5)*K1563&lt;$C$9,1,0)</f>
        <v>0</v>
      </c>
      <c r="P1563" s="108" t="n">
        <f aca="false">IF(SQRT($B$5)*$I1563+SQRT(1-$B$5)*L1563&lt;$C$10,1,0)</f>
        <v>0</v>
      </c>
      <c r="Q1563" s="108" t="n">
        <f aca="false">IF(SQRT($B$5)*$I1563+SQRT(1-$B$5)*M1563&lt;$C$11,1,0)</f>
        <v>0</v>
      </c>
      <c r="R1563" s="110" t="n">
        <f aca="false">N1563*$D$8+O1563*$D$9+P1563*$D$10+Q1563*$D$11</f>
        <v>0</v>
      </c>
      <c r="S1563" s="108" t="n">
        <f aca="false">SUM(N1563:Q1563)</f>
        <v>0</v>
      </c>
    </row>
    <row r="1564" customFormat="false" ht="15" hidden="false" customHeight="false" outlineLevel="0" collapsed="false">
      <c r="H1564" s="108" t="n">
        <v>1556</v>
      </c>
      <c r="I1564" s="109" t="n">
        <v>0.557</v>
      </c>
      <c r="J1564" s="109" t="n">
        <v>1.7348</v>
      </c>
      <c r="K1564" s="109" t="n">
        <v>0.0696</v>
      </c>
      <c r="L1564" s="109" t="n">
        <v>0.7013</v>
      </c>
      <c r="M1564" s="109" t="n">
        <v>2.1348</v>
      </c>
      <c r="N1564" s="108" t="n">
        <f aca="false">IF(SQRT($B$5)*$I1564+SQRT(1-$B$5)*J1564&lt;$C$8,1,0)</f>
        <v>0</v>
      </c>
      <c r="O1564" s="108" t="n">
        <f aca="false">IF(SQRT($B$5)*$I1564+SQRT(1-$B$5)*K1564&lt;$C$9,1,0)</f>
        <v>0</v>
      </c>
      <c r="P1564" s="108" t="n">
        <f aca="false">IF(SQRT($B$5)*$I1564+SQRT(1-$B$5)*L1564&lt;$C$10,1,0)</f>
        <v>0</v>
      </c>
      <c r="Q1564" s="108" t="n">
        <f aca="false">IF(SQRT($B$5)*$I1564+SQRT(1-$B$5)*M1564&lt;$C$11,1,0)</f>
        <v>0</v>
      </c>
      <c r="R1564" s="110" t="n">
        <f aca="false">N1564*$D$8+O1564*$D$9+P1564*$D$10+Q1564*$D$11</f>
        <v>0</v>
      </c>
      <c r="S1564" s="108" t="n">
        <f aca="false">SUM(N1564:Q1564)</f>
        <v>0</v>
      </c>
    </row>
    <row r="1565" customFormat="false" ht="15" hidden="false" customHeight="false" outlineLevel="0" collapsed="false">
      <c r="H1565" s="108" t="n">
        <v>1557</v>
      </c>
      <c r="I1565" s="109" t="n">
        <v>-0.2614</v>
      </c>
      <c r="J1565" s="109" t="n">
        <v>-0.0414</v>
      </c>
      <c r="K1565" s="109" t="n">
        <v>1.5402</v>
      </c>
      <c r="L1565" s="109" t="n">
        <v>-0.3945</v>
      </c>
      <c r="M1565" s="109" t="n">
        <v>1.7919</v>
      </c>
      <c r="N1565" s="108" t="n">
        <f aca="false">IF(SQRT($B$5)*$I1565+SQRT(1-$B$5)*J1565&lt;$C$8,1,0)</f>
        <v>0</v>
      </c>
      <c r="O1565" s="108" t="n">
        <f aca="false">IF(SQRT($B$5)*$I1565+SQRT(1-$B$5)*K1565&lt;$C$9,1,0)</f>
        <v>0</v>
      </c>
      <c r="P1565" s="108" t="n">
        <f aca="false">IF(SQRT($B$5)*$I1565+SQRT(1-$B$5)*L1565&lt;$C$10,1,0)</f>
        <v>0</v>
      </c>
      <c r="Q1565" s="108" t="n">
        <f aca="false">IF(SQRT($B$5)*$I1565+SQRT(1-$B$5)*M1565&lt;$C$11,1,0)</f>
        <v>0</v>
      </c>
      <c r="R1565" s="110" t="n">
        <f aca="false">N1565*$D$8+O1565*$D$9+P1565*$D$10+Q1565*$D$11</f>
        <v>0</v>
      </c>
      <c r="S1565" s="108" t="n">
        <f aca="false">SUM(N1565:Q1565)</f>
        <v>0</v>
      </c>
    </row>
    <row r="1566" customFormat="false" ht="15" hidden="false" customHeight="false" outlineLevel="0" collapsed="false">
      <c r="H1566" s="108" t="n">
        <v>1558</v>
      </c>
      <c r="I1566" s="109" t="n">
        <v>-0.911</v>
      </c>
      <c r="J1566" s="109" t="n">
        <v>-0.3672</v>
      </c>
      <c r="K1566" s="109" t="n">
        <v>1.0121</v>
      </c>
      <c r="L1566" s="109" t="n">
        <v>-0.3459</v>
      </c>
      <c r="M1566" s="109" t="n">
        <v>-0.0192</v>
      </c>
      <c r="N1566" s="108" t="n">
        <f aca="false">IF(SQRT($B$5)*$I1566+SQRT(1-$B$5)*J1566&lt;$C$8,1,0)</f>
        <v>0</v>
      </c>
      <c r="O1566" s="108" t="n">
        <f aca="false">IF(SQRT($B$5)*$I1566+SQRT(1-$B$5)*K1566&lt;$C$9,1,0)</f>
        <v>0</v>
      </c>
      <c r="P1566" s="108" t="n">
        <f aca="false">IF(SQRT($B$5)*$I1566+SQRT(1-$B$5)*L1566&lt;$C$10,1,0)</f>
        <v>0</v>
      </c>
      <c r="Q1566" s="108" t="n">
        <f aca="false">IF(SQRT($B$5)*$I1566+SQRT(1-$B$5)*M1566&lt;$C$11,1,0)</f>
        <v>0</v>
      </c>
      <c r="R1566" s="110" t="n">
        <f aca="false">N1566*$D$8+O1566*$D$9+P1566*$D$10+Q1566*$D$11</f>
        <v>0</v>
      </c>
      <c r="S1566" s="108" t="n">
        <f aca="false">SUM(N1566:Q1566)</f>
        <v>0</v>
      </c>
    </row>
    <row r="1567" customFormat="false" ht="15" hidden="false" customHeight="false" outlineLevel="0" collapsed="false">
      <c r="H1567" s="108" t="n">
        <v>1559</v>
      </c>
      <c r="I1567" s="109" t="n">
        <v>1.6228</v>
      </c>
      <c r="J1567" s="109" t="n">
        <v>-0.9447</v>
      </c>
      <c r="K1567" s="109" t="n">
        <v>0.3018</v>
      </c>
      <c r="L1567" s="109" t="n">
        <v>0.1747</v>
      </c>
      <c r="M1567" s="109" t="n">
        <v>0.2568</v>
      </c>
      <c r="N1567" s="108" t="n">
        <f aca="false">IF(SQRT($B$5)*$I1567+SQRT(1-$B$5)*J1567&lt;$C$8,1,0)</f>
        <v>0</v>
      </c>
      <c r="O1567" s="108" t="n">
        <f aca="false">IF(SQRT($B$5)*$I1567+SQRT(1-$B$5)*K1567&lt;$C$9,1,0)</f>
        <v>0</v>
      </c>
      <c r="P1567" s="108" t="n">
        <f aca="false">IF(SQRT($B$5)*$I1567+SQRT(1-$B$5)*L1567&lt;$C$10,1,0)</f>
        <v>0</v>
      </c>
      <c r="Q1567" s="108" t="n">
        <f aca="false">IF(SQRT($B$5)*$I1567+SQRT(1-$B$5)*M1567&lt;$C$11,1,0)</f>
        <v>0</v>
      </c>
      <c r="R1567" s="110" t="n">
        <f aca="false">N1567*$D$8+O1567*$D$9+P1567*$D$10+Q1567*$D$11</f>
        <v>0</v>
      </c>
      <c r="S1567" s="108" t="n">
        <f aca="false">SUM(N1567:Q1567)</f>
        <v>0</v>
      </c>
    </row>
    <row r="1568" customFormat="false" ht="15" hidden="false" customHeight="false" outlineLevel="0" collapsed="false">
      <c r="H1568" s="108" t="n">
        <v>1560</v>
      </c>
      <c r="I1568" s="109" t="n">
        <v>1.9874</v>
      </c>
      <c r="J1568" s="109" t="n">
        <v>-1.3512</v>
      </c>
      <c r="K1568" s="109" t="n">
        <v>-0.0035</v>
      </c>
      <c r="L1568" s="109" t="n">
        <v>-1.2345</v>
      </c>
      <c r="M1568" s="109" t="n">
        <v>1.3758</v>
      </c>
      <c r="N1568" s="108" t="n">
        <f aca="false">IF(SQRT($B$5)*$I1568+SQRT(1-$B$5)*J1568&lt;$C$8,1,0)</f>
        <v>0</v>
      </c>
      <c r="O1568" s="108" t="n">
        <f aca="false">IF(SQRT($B$5)*$I1568+SQRT(1-$B$5)*K1568&lt;$C$9,1,0)</f>
        <v>0</v>
      </c>
      <c r="P1568" s="108" t="n">
        <f aca="false">IF(SQRT($B$5)*$I1568+SQRT(1-$B$5)*L1568&lt;$C$10,1,0)</f>
        <v>0</v>
      </c>
      <c r="Q1568" s="108" t="n">
        <f aca="false">IF(SQRT($B$5)*$I1568+SQRT(1-$B$5)*M1568&lt;$C$11,1,0)</f>
        <v>0</v>
      </c>
      <c r="R1568" s="110" t="n">
        <f aca="false">N1568*$D$8+O1568*$D$9+P1568*$D$10+Q1568*$D$11</f>
        <v>0</v>
      </c>
      <c r="S1568" s="108" t="n">
        <f aca="false">SUM(N1568:Q1568)</f>
        <v>0</v>
      </c>
    </row>
    <row r="1569" customFormat="false" ht="15" hidden="false" customHeight="false" outlineLevel="0" collapsed="false">
      <c r="H1569" s="108" t="n">
        <v>1561</v>
      </c>
      <c r="I1569" s="109" t="n">
        <v>0.2905</v>
      </c>
      <c r="J1569" s="109" t="n">
        <v>0.3991</v>
      </c>
      <c r="K1569" s="109" t="n">
        <v>-0.0731</v>
      </c>
      <c r="L1569" s="109" t="n">
        <v>-1.4535</v>
      </c>
      <c r="M1569" s="109" t="n">
        <v>-1.0729</v>
      </c>
      <c r="N1569" s="108" t="n">
        <f aca="false">IF(SQRT($B$5)*$I1569+SQRT(1-$B$5)*J1569&lt;$C$8,1,0)</f>
        <v>0</v>
      </c>
      <c r="O1569" s="108" t="n">
        <f aca="false">IF(SQRT($B$5)*$I1569+SQRT(1-$B$5)*K1569&lt;$C$9,1,0)</f>
        <v>0</v>
      </c>
      <c r="P1569" s="108" t="n">
        <f aca="false">IF(SQRT($B$5)*$I1569+SQRT(1-$B$5)*L1569&lt;$C$10,1,0)</f>
        <v>0</v>
      </c>
      <c r="Q1569" s="108" t="n">
        <f aca="false">IF(SQRT($B$5)*$I1569+SQRT(1-$B$5)*M1569&lt;$C$11,1,0)</f>
        <v>0</v>
      </c>
      <c r="R1569" s="110" t="n">
        <f aca="false">N1569*$D$8+O1569*$D$9+P1569*$D$10+Q1569*$D$11</f>
        <v>0</v>
      </c>
      <c r="S1569" s="108" t="n">
        <f aca="false">SUM(N1569:Q1569)</f>
        <v>0</v>
      </c>
    </row>
    <row r="1570" customFormat="false" ht="15" hidden="false" customHeight="false" outlineLevel="0" collapsed="false">
      <c r="H1570" s="108" t="n">
        <v>1562</v>
      </c>
      <c r="I1570" s="109" t="n">
        <v>0.7037</v>
      </c>
      <c r="J1570" s="109" t="n">
        <v>0.0382</v>
      </c>
      <c r="K1570" s="109" t="n">
        <v>0.4117</v>
      </c>
      <c r="L1570" s="109" t="n">
        <v>0.1458</v>
      </c>
      <c r="M1570" s="109" t="n">
        <v>-1.2663</v>
      </c>
      <c r="N1570" s="108" t="n">
        <f aca="false">IF(SQRT($B$5)*$I1570+SQRT(1-$B$5)*J1570&lt;$C$8,1,0)</f>
        <v>0</v>
      </c>
      <c r="O1570" s="108" t="n">
        <f aca="false">IF(SQRT($B$5)*$I1570+SQRT(1-$B$5)*K1570&lt;$C$9,1,0)</f>
        <v>0</v>
      </c>
      <c r="P1570" s="108" t="n">
        <f aca="false">IF(SQRT($B$5)*$I1570+SQRT(1-$B$5)*L1570&lt;$C$10,1,0)</f>
        <v>0</v>
      </c>
      <c r="Q1570" s="108" t="n">
        <f aca="false">IF(SQRT($B$5)*$I1570+SQRT(1-$B$5)*M1570&lt;$C$11,1,0)</f>
        <v>0</v>
      </c>
      <c r="R1570" s="110" t="n">
        <f aca="false">N1570*$D$8+O1570*$D$9+P1570*$D$10+Q1570*$D$11</f>
        <v>0</v>
      </c>
      <c r="S1570" s="108" t="n">
        <f aca="false">SUM(N1570:Q1570)</f>
        <v>0</v>
      </c>
    </row>
    <row r="1571" customFormat="false" ht="15" hidden="false" customHeight="false" outlineLevel="0" collapsed="false">
      <c r="H1571" s="108" t="n">
        <v>1563</v>
      </c>
      <c r="I1571" s="109" t="n">
        <v>0.4677</v>
      </c>
      <c r="J1571" s="109" t="n">
        <v>0.2076</v>
      </c>
      <c r="K1571" s="109" t="n">
        <v>1.9285</v>
      </c>
      <c r="L1571" s="109" t="n">
        <v>1.3965</v>
      </c>
      <c r="M1571" s="109" t="n">
        <v>0.5587</v>
      </c>
      <c r="N1571" s="108" t="n">
        <f aca="false">IF(SQRT($B$5)*$I1571+SQRT(1-$B$5)*J1571&lt;$C$8,1,0)</f>
        <v>0</v>
      </c>
      <c r="O1571" s="108" t="n">
        <f aca="false">IF(SQRT($B$5)*$I1571+SQRT(1-$B$5)*K1571&lt;$C$9,1,0)</f>
        <v>0</v>
      </c>
      <c r="P1571" s="108" t="n">
        <f aca="false">IF(SQRT($B$5)*$I1571+SQRT(1-$B$5)*L1571&lt;$C$10,1,0)</f>
        <v>0</v>
      </c>
      <c r="Q1571" s="108" t="n">
        <f aca="false">IF(SQRT($B$5)*$I1571+SQRT(1-$B$5)*M1571&lt;$C$11,1,0)</f>
        <v>0</v>
      </c>
      <c r="R1571" s="110" t="n">
        <f aca="false">N1571*$D$8+O1571*$D$9+P1571*$D$10+Q1571*$D$11</f>
        <v>0</v>
      </c>
      <c r="S1571" s="108" t="n">
        <f aca="false">SUM(N1571:Q1571)</f>
        <v>0</v>
      </c>
    </row>
    <row r="1572" customFormat="false" ht="15" hidden="false" customHeight="false" outlineLevel="0" collapsed="false">
      <c r="H1572" s="108" t="n">
        <v>1564</v>
      </c>
      <c r="I1572" s="109" t="n">
        <v>-0.059</v>
      </c>
      <c r="J1572" s="109" t="n">
        <v>-1.2019</v>
      </c>
      <c r="K1572" s="109" t="n">
        <v>0.7114</v>
      </c>
      <c r="L1572" s="109" t="n">
        <v>-0.0322</v>
      </c>
      <c r="M1572" s="109" t="n">
        <v>-0.1526</v>
      </c>
      <c r="N1572" s="108" t="n">
        <f aca="false">IF(SQRT($B$5)*$I1572+SQRT(1-$B$5)*J1572&lt;$C$8,1,0)</f>
        <v>0</v>
      </c>
      <c r="O1572" s="108" t="n">
        <f aca="false">IF(SQRT($B$5)*$I1572+SQRT(1-$B$5)*K1572&lt;$C$9,1,0)</f>
        <v>0</v>
      </c>
      <c r="P1572" s="108" t="n">
        <f aca="false">IF(SQRT($B$5)*$I1572+SQRT(1-$B$5)*L1572&lt;$C$10,1,0)</f>
        <v>0</v>
      </c>
      <c r="Q1572" s="108" t="n">
        <f aca="false">IF(SQRT($B$5)*$I1572+SQRT(1-$B$5)*M1572&lt;$C$11,1,0)</f>
        <v>0</v>
      </c>
      <c r="R1572" s="110" t="n">
        <f aca="false">N1572*$D$8+O1572*$D$9+P1572*$D$10+Q1572*$D$11</f>
        <v>0</v>
      </c>
      <c r="S1572" s="108" t="n">
        <f aca="false">SUM(N1572:Q1572)</f>
        <v>0</v>
      </c>
    </row>
    <row r="1573" customFormat="false" ht="15" hidden="false" customHeight="false" outlineLevel="0" collapsed="false">
      <c r="H1573" s="108" t="n">
        <v>1565</v>
      </c>
      <c r="I1573" s="109" t="n">
        <v>-0.223</v>
      </c>
      <c r="J1573" s="109" t="n">
        <v>-0.3253</v>
      </c>
      <c r="K1573" s="109" t="n">
        <v>-0.1957</v>
      </c>
      <c r="L1573" s="109" t="n">
        <v>0.2337</v>
      </c>
      <c r="M1573" s="109" t="n">
        <v>-1.2036</v>
      </c>
      <c r="N1573" s="108" t="n">
        <f aca="false">IF(SQRT($B$5)*$I1573+SQRT(1-$B$5)*J1573&lt;$C$8,1,0)</f>
        <v>0</v>
      </c>
      <c r="O1573" s="108" t="n">
        <f aca="false">IF(SQRT($B$5)*$I1573+SQRT(1-$B$5)*K1573&lt;$C$9,1,0)</f>
        <v>0</v>
      </c>
      <c r="P1573" s="108" t="n">
        <f aca="false">IF(SQRT($B$5)*$I1573+SQRT(1-$B$5)*L1573&lt;$C$10,1,0)</f>
        <v>0</v>
      </c>
      <c r="Q1573" s="108" t="n">
        <f aca="false">IF(SQRT($B$5)*$I1573+SQRT(1-$B$5)*M1573&lt;$C$11,1,0)</f>
        <v>0</v>
      </c>
      <c r="R1573" s="110" t="n">
        <f aca="false">N1573*$D$8+O1573*$D$9+P1573*$D$10+Q1573*$D$11</f>
        <v>0</v>
      </c>
      <c r="S1573" s="108" t="n">
        <f aca="false">SUM(N1573:Q1573)</f>
        <v>0</v>
      </c>
    </row>
    <row r="1574" customFormat="false" ht="15" hidden="false" customHeight="false" outlineLevel="0" collapsed="false">
      <c r="H1574" s="108" t="n">
        <v>1566</v>
      </c>
      <c r="I1574" s="109" t="n">
        <v>1.5738</v>
      </c>
      <c r="J1574" s="109" t="n">
        <v>-0.1347</v>
      </c>
      <c r="K1574" s="109" t="n">
        <v>-0.877</v>
      </c>
      <c r="L1574" s="109" t="n">
        <v>0.1156</v>
      </c>
      <c r="M1574" s="109" t="n">
        <v>-0.2469</v>
      </c>
      <c r="N1574" s="108" t="n">
        <f aca="false">IF(SQRT($B$5)*$I1574+SQRT(1-$B$5)*J1574&lt;$C$8,1,0)</f>
        <v>0</v>
      </c>
      <c r="O1574" s="108" t="n">
        <f aca="false">IF(SQRT($B$5)*$I1574+SQRT(1-$B$5)*K1574&lt;$C$9,1,0)</f>
        <v>0</v>
      </c>
      <c r="P1574" s="108" t="n">
        <f aca="false">IF(SQRT($B$5)*$I1574+SQRT(1-$B$5)*L1574&lt;$C$10,1,0)</f>
        <v>0</v>
      </c>
      <c r="Q1574" s="108" t="n">
        <f aca="false">IF(SQRT($B$5)*$I1574+SQRT(1-$B$5)*M1574&lt;$C$11,1,0)</f>
        <v>0</v>
      </c>
      <c r="R1574" s="110" t="n">
        <f aca="false">N1574*$D$8+O1574*$D$9+P1574*$D$10+Q1574*$D$11</f>
        <v>0</v>
      </c>
      <c r="S1574" s="108" t="n">
        <f aca="false">SUM(N1574:Q1574)</f>
        <v>0</v>
      </c>
    </row>
    <row r="1575" customFormat="false" ht="15" hidden="false" customHeight="false" outlineLevel="0" collapsed="false">
      <c r="H1575" s="108" t="n">
        <v>1567</v>
      </c>
      <c r="I1575" s="109" t="n">
        <v>0.5309</v>
      </c>
      <c r="J1575" s="109" t="n">
        <v>-0.2508</v>
      </c>
      <c r="K1575" s="109" t="n">
        <v>0.1142</v>
      </c>
      <c r="L1575" s="109" t="n">
        <v>-0.3352</v>
      </c>
      <c r="M1575" s="109" t="n">
        <v>0.8256</v>
      </c>
      <c r="N1575" s="108" t="n">
        <f aca="false">IF(SQRT($B$5)*$I1575+SQRT(1-$B$5)*J1575&lt;$C$8,1,0)</f>
        <v>0</v>
      </c>
      <c r="O1575" s="108" t="n">
        <f aca="false">IF(SQRT($B$5)*$I1575+SQRT(1-$B$5)*K1575&lt;$C$9,1,0)</f>
        <v>0</v>
      </c>
      <c r="P1575" s="108" t="n">
        <f aca="false">IF(SQRT($B$5)*$I1575+SQRT(1-$B$5)*L1575&lt;$C$10,1,0)</f>
        <v>0</v>
      </c>
      <c r="Q1575" s="108" t="n">
        <f aca="false">IF(SQRT($B$5)*$I1575+SQRT(1-$B$5)*M1575&lt;$C$11,1,0)</f>
        <v>0</v>
      </c>
      <c r="R1575" s="110" t="n">
        <f aca="false">N1575*$D$8+O1575*$D$9+P1575*$D$10+Q1575*$D$11</f>
        <v>0</v>
      </c>
      <c r="S1575" s="108" t="n">
        <f aca="false">SUM(N1575:Q1575)</f>
        <v>0</v>
      </c>
    </row>
    <row r="1576" customFormat="false" ht="15" hidden="false" customHeight="false" outlineLevel="0" collapsed="false">
      <c r="H1576" s="108" t="n">
        <v>1568</v>
      </c>
      <c r="I1576" s="109" t="n">
        <v>-0.6546</v>
      </c>
      <c r="J1576" s="109" t="n">
        <v>-0.7745</v>
      </c>
      <c r="K1576" s="109" t="n">
        <v>-0.1561</v>
      </c>
      <c r="L1576" s="109" t="n">
        <v>0.515</v>
      </c>
      <c r="M1576" s="109" t="n">
        <v>-1.5677</v>
      </c>
      <c r="N1576" s="108" t="n">
        <f aca="false">IF(SQRT($B$5)*$I1576+SQRT(1-$B$5)*J1576&lt;$C$8,1,0)</f>
        <v>0</v>
      </c>
      <c r="O1576" s="108" t="n">
        <f aca="false">IF(SQRT($B$5)*$I1576+SQRT(1-$B$5)*K1576&lt;$C$9,1,0)</f>
        <v>0</v>
      </c>
      <c r="P1576" s="108" t="n">
        <f aca="false">IF(SQRT($B$5)*$I1576+SQRT(1-$B$5)*L1576&lt;$C$10,1,0)</f>
        <v>0</v>
      </c>
      <c r="Q1576" s="108" t="n">
        <f aca="false">IF(SQRT($B$5)*$I1576+SQRT(1-$B$5)*M1576&lt;$C$11,1,0)</f>
        <v>0</v>
      </c>
      <c r="R1576" s="110" t="n">
        <f aca="false">N1576*$D$8+O1576*$D$9+P1576*$D$10+Q1576*$D$11</f>
        <v>0</v>
      </c>
      <c r="S1576" s="108" t="n">
        <f aca="false">SUM(N1576:Q1576)</f>
        <v>0</v>
      </c>
    </row>
    <row r="1577" customFormat="false" ht="15" hidden="false" customHeight="false" outlineLevel="0" collapsed="false">
      <c r="H1577" s="108" t="n">
        <v>1569</v>
      </c>
      <c r="I1577" s="109" t="n">
        <v>-1.2687</v>
      </c>
      <c r="J1577" s="109" t="n">
        <v>-0.1655</v>
      </c>
      <c r="K1577" s="109" t="n">
        <v>1.2822</v>
      </c>
      <c r="L1577" s="109" t="n">
        <v>1.0108</v>
      </c>
      <c r="M1577" s="109" t="n">
        <v>-0.2666</v>
      </c>
      <c r="N1577" s="108" t="n">
        <f aca="false">IF(SQRT($B$5)*$I1577+SQRT(1-$B$5)*J1577&lt;$C$8,1,0)</f>
        <v>0</v>
      </c>
      <c r="O1577" s="108" t="n">
        <f aca="false">IF(SQRT($B$5)*$I1577+SQRT(1-$B$5)*K1577&lt;$C$9,1,0)</f>
        <v>0</v>
      </c>
      <c r="P1577" s="108" t="n">
        <f aca="false">IF(SQRT($B$5)*$I1577+SQRT(1-$B$5)*L1577&lt;$C$10,1,0)</f>
        <v>0</v>
      </c>
      <c r="Q1577" s="108" t="n">
        <f aca="false">IF(SQRT($B$5)*$I1577+SQRT(1-$B$5)*M1577&lt;$C$11,1,0)</f>
        <v>0</v>
      </c>
      <c r="R1577" s="110" t="n">
        <f aca="false">N1577*$D$8+O1577*$D$9+P1577*$D$10+Q1577*$D$11</f>
        <v>0</v>
      </c>
      <c r="S1577" s="108" t="n">
        <f aca="false">SUM(N1577:Q1577)</f>
        <v>0</v>
      </c>
    </row>
    <row r="1578" customFormat="false" ht="15" hidden="false" customHeight="false" outlineLevel="0" collapsed="false">
      <c r="H1578" s="108" t="n">
        <v>1570</v>
      </c>
      <c r="I1578" s="109" t="n">
        <v>-1.6058</v>
      </c>
      <c r="J1578" s="109" t="n">
        <v>1.9669</v>
      </c>
      <c r="K1578" s="109" t="n">
        <v>-1.4746</v>
      </c>
      <c r="L1578" s="109" t="n">
        <v>0.3094</v>
      </c>
      <c r="M1578" s="109" t="n">
        <v>-1.3261</v>
      </c>
      <c r="N1578" s="108" t="n">
        <f aca="false">IF(SQRT($B$5)*$I1578+SQRT(1-$B$5)*J1578&lt;$C$8,1,0)</f>
        <v>0</v>
      </c>
      <c r="O1578" s="108" t="n">
        <f aca="false">IF(SQRT($B$5)*$I1578+SQRT(1-$B$5)*K1578&lt;$C$9,1,0)</f>
        <v>0</v>
      </c>
      <c r="P1578" s="108" t="n">
        <f aca="false">IF(SQRT($B$5)*$I1578+SQRT(1-$B$5)*L1578&lt;$C$10,1,0)</f>
        <v>0</v>
      </c>
      <c r="Q1578" s="108" t="n">
        <f aca="false">IF(SQRT($B$5)*$I1578+SQRT(1-$B$5)*M1578&lt;$C$11,1,0)</f>
        <v>0</v>
      </c>
      <c r="R1578" s="110" t="n">
        <f aca="false">N1578*$D$8+O1578*$D$9+P1578*$D$10+Q1578*$D$11</f>
        <v>0</v>
      </c>
      <c r="S1578" s="108" t="n">
        <f aca="false">SUM(N1578:Q1578)</f>
        <v>0</v>
      </c>
    </row>
    <row r="1579" customFormat="false" ht="15" hidden="false" customHeight="false" outlineLevel="0" collapsed="false">
      <c r="H1579" s="108" t="n">
        <v>1571</v>
      </c>
      <c r="I1579" s="109" t="n">
        <v>-0.7337</v>
      </c>
      <c r="J1579" s="109" t="n">
        <v>0.5554</v>
      </c>
      <c r="K1579" s="109" t="n">
        <v>-0.7433</v>
      </c>
      <c r="L1579" s="109" t="n">
        <v>-0.4178</v>
      </c>
      <c r="M1579" s="109" t="n">
        <v>-0.4132</v>
      </c>
      <c r="N1579" s="108" t="n">
        <f aca="false">IF(SQRT($B$5)*$I1579+SQRT(1-$B$5)*J1579&lt;$C$8,1,0)</f>
        <v>0</v>
      </c>
      <c r="O1579" s="108" t="n">
        <f aca="false">IF(SQRT($B$5)*$I1579+SQRT(1-$B$5)*K1579&lt;$C$9,1,0)</f>
        <v>0</v>
      </c>
      <c r="P1579" s="108" t="n">
        <f aca="false">IF(SQRT($B$5)*$I1579+SQRT(1-$B$5)*L1579&lt;$C$10,1,0)</f>
        <v>0</v>
      </c>
      <c r="Q1579" s="108" t="n">
        <f aca="false">IF(SQRT($B$5)*$I1579+SQRT(1-$B$5)*M1579&lt;$C$11,1,0)</f>
        <v>0</v>
      </c>
      <c r="R1579" s="110" t="n">
        <f aca="false">N1579*$D$8+O1579*$D$9+P1579*$D$10+Q1579*$D$11</f>
        <v>0</v>
      </c>
      <c r="S1579" s="108" t="n">
        <f aca="false">SUM(N1579:Q1579)</f>
        <v>0</v>
      </c>
    </row>
    <row r="1580" customFormat="false" ht="15" hidden="false" customHeight="false" outlineLevel="0" collapsed="false">
      <c r="H1580" s="108" t="n">
        <v>1572</v>
      </c>
      <c r="I1580" s="109" t="n">
        <v>-0.3202</v>
      </c>
      <c r="J1580" s="109" t="n">
        <v>2.0603</v>
      </c>
      <c r="K1580" s="109" t="n">
        <v>-0.4236</v>
      </c>
      <c r="L1580" s="109" t="n">
        <v>-1.0454</v>
      </c>
      <c r="M1580" s="109" t="n">
        <v>1.2791</v>
      </c>
      <c r="N1580" s="108" t="n">
        <f aca="false">IF(SQRT($B$5)*$I1580+SQRT(1-$B$5)*J1580&lt;$C$8,1,0)</f>
        <v>0</v>
      </c>
      <c r="O1580" s="108" t="n">
        <f aca="false">IF(SQRT($B$5)*$I1580+SQRT(1-$B$5)*K1580&lt;$C$9,1,0)</f>
        <v>0</v>
      </c>
      <c r="P1580" s="108" t="n">
        <f aca="false">IF(SQRT($B$5)*$I1580+SQRT(1-$B$5)*L1580&lt;$C$10,1,0)</f>
        <v>0</v>
      </c>
      <c r="Q1580" s="108" t="n">
        <f aca="false">IF(SQRT($B$5)*$I1580+SQRT(1-$B$5)*M1580&lt;$C$11,1,0)</f>
        <v>0</v>
      </c>
      <c r="R1580" s="110" t="n">
        <f aca="false">N1580*$D$8+O1580*$D$9+P1580*$D$10+Q1580*$D$11</f>
        <v>0</v>
      </c>
      <c r="S1580" s="108" t="n">
        <f aca="false">SUM(N1580:Q1580)</f>
        <v>0</v>
      </c>
    </row>
    <row r="1581" customFormat="false" ht="15" hidden="false" customHeight="false" outlineLevel="0" collapsed="false">
      <c r="H1581" s="108" t="n">
        <v>1573</v>
      </c>
      <c r="I1581" s="109" t="n">
        <v>-2.061</v>
      </c>
      <c r="J1581" s="109" t="n">
        <v>0.4323</v>
      </c>
      <c r="K1581" s="109" t="n">
        <v>1.4412</v>
      </c>
      <c r="L1581" s="109" t="n">
        <v>1.0898</v>
      </c>
      <c r="M1581" s="109" t="n">
        <v>0.5606</v>
      </c>
      <c r="N1581" s="108" t="n">
        <f aca="false">IF(SQRT($B$5)*$I1581+SQRT(1-$B$5)*J1581&lt;$C$8,1,0)</f>
        <v>0</v>
      </c>
      <c r="O1581" s="108" t="n">
        <f aca="false">IF(SQRT($B$5)*$I1581+SQRT(1-$B$5)*K1581&lt;$C$9,1,0)</f>
        <v>0</v>
      </c>
      <c r="P1581" s="108" t="n">
        <f aca="false">IF(SQRT($B$5)*$I1581+SQRT(1-$B$5)*L1581&lt;$C$10,1,0)</f>
        <v>0</v>
      </c>
      <c r="Q1581" s="108" t="n">
        <f aca="false">IF(SQRT($B$5)*$I1581+SQRT(1-$B$5)*M1581&lt;$C$11,1,0)</f>
        <v>0</v>
      </c>
      <c r="R1581" s="110" t="n">
        <f aca="false">N1581*$D$8+O1581*$D$9+P1581*$D$10+Q1581*$D$11</f>
        <v>0</v>
      </c>
      <c r="S1581" s="108" t="n">
        <f aca="false">SUM(N1581:Q1581)</f>
        <v>0</v>
      </c>
    </row>
    <row r="1582" customFormat="false" ht="15" hidden="false" customHeight="false" outlineLevel="0" collapsed="false">
      <c r="H1582" s="108" t="n">
        <v>1574</v>
      </c>
      <c r="I1582" s="109" t="n">
        <v>-0.7756</v>
      </c>
      <c r="J1582" s="109" t="n">
        <v>0.6947</v>
      </c>
      <c r="K1582" s="109" t="n">
        <v>-1.0584</v>
      </c>
      <c r="L1582" s="109" t="n">
        <v>-0.9209</v>
      </c>
      <c r="M1582" s="109" t="n">
        <v>2.3192</v>
      </c>
      <c r="N1582" s="108" t="n">
        <f aca="false">IF(SQRT($B$5)*$I1582+SQRT(1-$B$5)*J1582&lt;$C$8,1,0)</f>
        <v>0</v>
      </c>
      <c r="O1582" s="108" t="n">
        <f aca="false">IF(SQRT($B$5)*$I1582+SQRT(1-$B$5)*K1582&lt;$C$9,1,0)</f>
        <v>0</v>
      </c>
      <c r="P1582" s="108" t="n">
        <f aca="false">IF(SQRT($B$5)*$I1582+SQRT(1-$B$5)*L1582&lt;$C$10,1,0)</f>
        <v>0</v>
      </c>
      <c r="Q1582" s="108" t="n">
        <f aca="false">IF(SQRT($B$5)*$I1582+SQRT(1-$B$5)*M1582&lt;$C$11,1,0)</f>
        <v>0</v>
      </c>
      <c r="R1582" s="110" t="n">
        <f aca="false">N1582*$D$8+O1582*$D$9+P1582*$D$10+Q1582*$D$11</f>
        <v>0</v>
      </c>
      <c r="S1582" s="108" t="n">
        <f aca="false">SUM(N1582:Q1582)</f>
        <v>0</v>
      </c>
    </row>
    <row r="1583" customFormat="false" ht="15" hidden="false" customHeight="false" outlineLevel="0" collapsed="false">
      <c r="H1583" s="108" t="n">
        <v>1575</v>
      </c>
      <c r="I1583" s="109" t="n">
        <v>1.4785</v>
      </c>
      <c r="J1583" s="109" t="n">
        <v>1.755</v>
      </c>
      <c r="K1583" s="109" t="n">
        <v>-1.002</v>
      </c>
      <c r="L1583" s="109" t="n">
        <v>0.0641</v>
      </c>
      <c r="M1583" s="109" t="n">
        <v>0.3571</v>
      </c>
      <c r="N1583" s="108" t="n">
        <f aca="false">IF(SQRT($B$5)*$I1583+SQRT(1-$B$5)*J1583&lt;$C$8,1,0)</f>
        <v>0</v>
      </c>
      <c r="O1583" s="108" t="n">
        <f aca="false">IF(SQRT($B$5)*$I1583+SQRT(1-$B$5)*K1583&lt;$C$9,1,0)</f>
        <v>0</v>
      </c>
      <c r="P1583" s="108" t="n">
        <f aca="false">IF(SQRT($B$5)*$I1583+SQRT(1-$B$5)*L1583&lt;$C$10,1,0)</f>
        <v>0</v>
      </c>
      <c r="Q1583" s="108" t="n">
        <f aca="false">IF(SQRT($B$5)*$I1583+SQRT(1-$B$5)*M1583&lt;$C$11,1,0)</f>
        <v>0</v>
      </c>
      <c r="R1583" s="110" t="n">
        <f aca="false">N1583*$D$8+O1583*$D$9+P1583*$D$10+Q1583*$D$11</f>
        <v>0</v>
      </c>
      <c r="S1583" s="108" t="n">
        <f aca="false">SUM(N1583:Q1583)</f>
        <v>0</v>
      </c>
    </row>
    <row r="1584" customFormat="false" ht="15" hidden="false" customHeight="false" outlineLevel="0" collapsed="false">
      <c r="H1584" s="108" t="n">
        <v>1576</v>
      </c>
      <c r="I1584" s="109" t="n">
        <v>-0.7064</v>
      </c>
      <c r="J1584" s="109" t="n">
        <v>1.3315</v>
      </c>
      <c r="K1584" s="109" t="n">
        <v>-0.2914</v>
      </c>
      <c r="L1584" s="109" t="n">
        <v>-0.2856</v>
      </c>
      <c r="M1584" s="109" t="n">
        <v>1.4087</v>
      </c>
      <c r="N1584" s="108" t="n">
        <f aca="false">IF(SQRT($B$5)*$I1584+SQRT(1-$B$5)*J1584&lt;$C$8,1,0)</f>
        <v>0</v>
      </c>
      <c r="O1584" s="108" t="n">
        <f aca="false">IF(SQRT($B$5)*$I1584+SQRT(1-$B$5)*K1584&lt;$C$9,1,0)</f>
        <v>0</v>
      </c>
      <c r="P1584" s="108" t="n">
        <f aca="false">IF(SQRT($B$5)*$I1584+SQRT(1-$B$5)*L1584&lt;$C$10,1,0)</f>
        <v>0</v>
      </c>
      <c r="Q1584" s="108" t="n">
        <f aca="false">IF(SQRT($B$5)*$I1584+SQRT(1-$B$5)*M1584&lt;$C$11,1,0)</f>
        <v>0</v>
      </c>
      <c r="R1584" s="110" t="n">
        <f aca="false">N1584*$D$8+O1584*$D$9+P1584*$D$10+Q1584*$D$11</f>
        <v>0</v>
      </c>
      <c r="S1584" s="108" t="n">
        <f aca="false">SUM(N1584:Q1584)</f>
        <v>0</v>
      </c>
    </row>
    <row r="1585" customFormat="false" ht="15" hidden="false" customHeight="false" outlineLevel="0" collapsed="false">
      <c r="H1585" s="108" t="n">
        <v>1577</v>
      </c>
      <c r="I1585" s="109" t="n">
        <v>2.0126</v>
      </c>
      <c r="J1585" s="109" t="n">
        <v>-1.0479</v>
      </c>
      <c r="K1585" s="109" t="n">
        <v>-1.7165</v>
      </c>
      <c r="L1585" s="109" t="n">
        <v>-0.5385</v>
      </c>
      <c r="M1585" s="109" t="n">
        <v>0.775</v>
      </c>
      <c r="N1585" s="108" t="n">
        <f aca="false">IF(SQRT($B$5)*$I1585+SQRT(1-$B$5)*J1585&lt;$C$8,1,0)</f>
        <v>0</v>
      </c>
      <c r="O1585" s="108" t="n">
        <f aca="false">IF(SQRT($B$5)*$I1585+SQRT(1-$B$5)*K1585&lt;$C$9,1,0)</f>
        <v>0</v>
      </c>
      <c r="P1585" s="108" t="n">
        <f aca="false">IF(SQRT($B$5)*$I1585+SQRT(1-$B$5)*L1585&lt;$C$10,1,0)</f>
        <v>0</v>
      </c>
      <c r="Q1585" s="108" t="n">
        <f aca="false">IF(SQRT($B$5)*$I1585+SQRT(1-$B$5)*M1585&lt;$C$11,1,0)</f>
        <v>0</v>
      </c>
      <c r="R1585" s="110" t="n">
        <f aca="false">N1585*$D$8+O1585*$D$9+P1585*$D$10+Q1585*$D$11</f>
        <v>0</v>
      </c>
      <c r="S1585" s="108" t="n">
        <f aca="false">SUM(N1585:Q1585)</f>
        <v>0</v>
      </c>
    </row>
    <row r="1586" customFormat="false" ht="15" hidden="false" customHeight="false" outlineLevel="0" collapsed="false">
      <c r="H1586" s="108" t="n">
        <v>1578</v>
      </c>
      <c r="I1586" s="109" t="n">
        <v>0.6413</v>
      </c>
      <c r="J1586" s="109" t="n">
        <v>0.0748</v>
      </c>
      <c r="K1586" s="109" t="n">
        <v>-0.5379</v>
      </c>
      <c r="L1586" s="109" t="n">
        <v>-0.5021</v>
      </c>
      <c r="M1586" s="109" t="n">
        <v>-1.3364</v>
      </c>
      <c r="N1586" s="108" t="n">
        <f aca="false">IF(SQRT($B$5)*$I1586+SQRT(1-$B$5)*J1586&lt;$C$8,1,0)</f>
        <v>0</v>
      </c>
      <c r="O1586" s="108" t="n">
        <f aca="false">IF(SQRT($B$5)*$I1586+SQRT(1-$B$5)*K1586&lt;$C$9,1,0)</f>
        <v>0</v>
      </c>
      <c r="P1586" s="108" t="n">
        <f aca="false">IF(SQRT($B$5)*$I1586+SQRT(1-$B$5)*L1586&lt;$C$10,1,0)</f>
        <v>0</v>
      </c>
      <c r="Q1586" s="108" t="n">
        <f aca="false">IF(SQRT($B$5)*$I1586+SQRT(1-$B$5)*M1586&lt;$C$11,1,0)</f>
        <v>0</v>
      </c>
      <c r="R1586" s="110" t="n">
        <f aca="false">N1586*$D$8+O1586*$D$9+P1586*$D$10+Q1586*$D$11</f>
        <v>0</v>
      </c>
      <c r="S1586" s="108" t="n">
        <f aca="false">SUM(N1586:Q1586)</f>
        <v>0</v>
      </c>
    </row>
    <row r="1587" customFormat="false" ht="15" hidden="false" customHeight="false" outlineLevel="0" collapsed="false">
      <c r="H1587" s="108" t="n">
        <v>1579</v>
      </c>
      <c r="I1587" s="109" t="n">
        <v>0.8084</v>
      </c>
      <c r="J1587" s="109" t="n">
        <v>0.602</v>
      </c>
      <c r="K1587" s="109" t="n">
        <v>-0.2787</v>
      </c>
      <c r="L1587" s="109" t="n">
        <v>2.3822</v>
      </c>
      <c r="M1587" s="109" t="n">
        <v>0.5383</v>
      </c>
      <c r="N1587" s="108" t="n">
        <f aca="false">IF(SQRT($B$5)*$I1587+SQRT(1-$B$5)*J1587&lt;$C$8,1,0)</f>
        <v>0</v>
      </c>
      <c r="O1587" s="108" t="n">
        <f aca="false">IF(SQRT($B$5)*$I1587+SQRT(1-$B$5)*K1587&lt;$C$9,1,0)</f>
        <v>0</v>
      </c>
      <c r="P1587" s="108" t="n">
        <f aca="false">IF(SQRT($B$5)*$I1587+SQRT(1-$B$5)*L1587&lt;$C$10,1,0)</f>
        <v>0</v>
      </c>
      <c r="Q1587" s="108" t="n">
        <f aca="false">IF(SQRT($B$5)*$I1587+SQRT(1-$B$5)*M1587&lt;$C$11,1,0)</f>
        <v>0</v>
      </c>
      <c r="R1587" s="110" t="n">
        <f aca="false">N1587*$D$8+O1587*$D$9+P1587*$D$10+Q1587*$D$11</f>
        <v>0</v>
      </c>
      <c r="S1587" s="108" t="n">
        <f aca="false">SUM(N1587:Q1587)</f>
        <v>0</v>
      </c>
    </row>
    <row r="1588" customFormat="false" ht="15" hidden="false" customHeight="false" outlineLevel="0" collapsed="false">
      <c r="H1588" s="108" t="n">
        <v>1580</v>
      </c>
      <c r="I1588" s="109" t="n">
        <v>0.4711</v>
      </c>
      <c r="J1588" s="109" t="n">
        <v>-1.4821</v>
      </c>
      <c r="K1588" s="109" t="n">
        <v>1.3935</v>
      </c>
      <c r="L1588" s="109" t="n">
        <v>-2.8976</v>
      </c>
      <c r="M1588" s="109" t="n">
        <v>0.6016</v>
      </c>
      <c r="N1588" s="108" t="n">
        <f aca="false">IF(SQRT($B$5)*$I1588+SQRT(1-$B$5)*J1588&lt;$C$8,1,0)</f>
        <v>0</v>
      </c>
      <c r="O1588" s="108" t="n">
        <f aca="false">IF(SQRT($B$5)*$I1588+SQRT(1-$B$5)*K1588&lt;$C$9,1,0)</f>
        <v>0</v>
      </c>
      <c r="P1588" s="108" t="n">
        <f aca="false">IF(SQRT($B$5)*$I1588+SQRT(1-$B$5)*L1588&lt;$C$10,1,0)</f>
        <v>1</v>
      </c>
      <c r="Q1588" s="108" t="n">
        <f aca="false">IF(SQRT($B$5)*$I1588+SQRT(1-$B$5)*M1588&lt;$C$11,1,0)</f>
        <v>0</v>
      </c>
      <c r="R1588" s="110" t="n">
        <f aca="false">N1588*$D$8+O1588*$D$9+P1588*$D$10+Q1588*$D$11</f>
        <v>14</v>
      </c>
      <c r="S1588" s="108" t="n">
        <f aca="false">SUM(N1588:Q1588)</f>
        <v>1</v>
      </c>
    </row>
    <row r="1589" customFormat="false" ht="15" hidden="false" customHeight="false" outlineLevel="0" collapsed="false">
      <c r="H1589" s="108" t="n">
        <v>1581</v>
      </c>
      <c r="I1589" s="109" t="n">
        <v>0.7119</v>
      </c>
      <c r="J1589" s="109" t="n">
        <v>-0.6443</v>
      </c>
      <c r="K1589" s="109" t="n">
        <v>-2.1186</v>
      </c>
      <c r="L1589" s="109" t="n">
        <v>0.3617</v>
      </c>
      <c r="M1589" s="109" t="n">
        <v>0.998</v>
      </c>
      <c r="N1589" s="108" t="n">
        <f aca="false">IF(SQRT($B$5)*$I1589+SQRT(1-$B$5)*J1589&lt;$C$8,1,0)</f>
        <v>0</v>
      </c>
      <c r="O1589" s="108" t="n">
        <f aca="false">IF(SQRT($B$5)*$I1589+SQRT(1-$B$5)*K1589&lt;$C$9,1,0)</f>
        <v>0</v>
      </c>
      <c r="P1589" s="108" t="n">
        <f aca="false">IF(SQRT($B$5)*$I1589+SQRT(1-$B$5)*L1589&lt;$C$10,1,0)</f>
        <v>0</v>
      </c>
      <c r="Q1589" s="108" t="n">
        <f aca="false">IF(SQRT($B$5)*$I1589+SQRT(1-$B$5)*M1589&lt;$C$11,1,0)</f>
        <v>0</v>
      </c>
      <c r="R1589" s="110" t="n">
        <f aca="false">N1589*$D$8+O1589*$D$9+P1589*$D$10+Q1589*$D$11</f>
        <v>0</v>
      </c>
      <c r="S1589" s="108" t="n">
        <f aca="false">SUM(N1589:Q1589)</f>
        <v>0</v>
      </c>
    </row>
    <row r="1590" customFormat="false" ht="15" hidden="false" customHeight="false" outlineLevel="0" collapsed="false">
      <c r="H1590" s="108" t="n">
        <v>1582</v>
      </c>
      <c r="I1590" s="109" t="n">
        <v>-1.1962</v>
      </c>
      <c r="J1590" s="109" t="n">
        <v>0.9486</v>
      </c>
      <c r="K1590" s="109" t="n">
        <v>1.3332</v>
      </c>
      <c r="L1590" s="109" t="n">
        <v>1.6148</v>
      </c>
      <c r="M1590" s="109" t="n">
        <v>1.3543</v>
      </c>
      <c r="N1590" s="108" t="n">
        <f aca="false">IF(SQRT($B$5)*$I1590+SQRT(1-$B$5)*J1590&lt;$C$8,1,0)</f>
        <v>0</v>
      </c>
      <c r="O1590" s="108" t="n">
        <f aca="false">IF(SQRT($B$5)*$I1590+SQRT(1-$B$5)*K1590&lt;$C$9,1,0)</f>
        <v>0</v>
      </c>
      <c r="P1590" s="108" t="n">
        <f aca="false">IF(SQRT($B$5)*$I1590+SQRT(1-$B$5)*L1590&lt;$C$10,1,0)</f>
        <v>0</v>
      </c>
      <c r="Q1590" s="108" t="n">
        <f aca="false">IF(SQRT($B$5)*$I1590+SQRT(1-$B$5)*M1590&lt;$C$11,1,0)</f>
        <v>0</v>
      </c>
      <c r="R1590" s="110" t="n">
        <f aca="false">N1590*$D$8+O1590*$D$9+P1590*$D$10+Q1590*$D$11</f>
        <v>0</v>
      </c>
      <c r="S1590" s="108" t="n">
        <f aca="false">SUM(N1590:Q1590)</f>
        <v>0</v>
      </c>
    </row>
    <row r="1591" customFormat="false" ht="15" hidden="false" customHeight="false" outlineLevel="0" collapsed="false">
      <c r="H1591" s="108" t="n">
        <v>1583</v>
      </c>
      <c r="I1591" s="109" t="n">
        <v>-1.9039</v>
      </c>
      <c r="J1591" s="109" t="n">
        <v>1.1185</v>
      </c>
      <c r="K1591" s="109" t="n">
        <v>-0.8279</v>
      </c>
      <c r="L1591" s="109" t="n">
        <v>0.4262</v>
      </c>
      <c r="M1591" s="109" t="n">
        <v>-0.1074</v>
      </c>
      <c r="N1591" s="108" t="n">
        <f aca="false">IF(SQRT($B$5)*$I1591+SQRT(1-$B$5)*J1591&lt;$C$8,1,0)</f>
        <v>0</v>
      </c>
      <c r="O1591" s="108" t="n">
        <f aca="false">IF(SQRT($B$5)*$I1591+SQRT(1-$B$5)*K1591&lt;$C$9,1,0)</f>
        <v>0</v>
      </c>
      <c r="P1591" s="108" t="n">
        <f aca="false">IF(SQRT($B$5)*$I1591+SQRT(1-$B$5)*L1591&lt;$C$10,1,0)</f>
        <v>0</v>
      </c>
      <c r="Q1591" s="108" t="n">
        <f aca="false">IF(SQRT($B$5)*$I1591+SQRT(1-$B$5)*M1591&lt;$C$11,1,0)</f>
        <v>0</v>
      </c>
      <c r="R1591" s="110" t="n">
        <f aca="false">N1591*$D$8+O1591*$D$9+P1591*$D$10+Q1591*$D$11</f>
        <v>0</v>
      </c>
      <c r="S1591" s="108" t="n">
        <f aca="false">SUM(N1591:Q1591)</f>
        <v>0</v>
      </c>
    </row>
    <row r="1592" customFormat="false" ht="15" hidden="false" customHeight="false" outlineLevel="0" collapsed="false">
      <c r="H1592" s="108" t="n">
        <v>1584</v>
      </c>
      <c r="I1592" s="109" t="n">
        <v>1.6677</v>
      </c>
      <c r="J1592" s="109" t="n">
        <v>0.2837</v>
      </c>
      <c r="K1592" s="109" t="n">
        <v>1.045</v>
      </c>
      <c r="L1592" s="109" t="n">
        <v>0.5827</v>
      </c>
      <c r="M1592" s="109" t="n">
        <v>0.7606</v>
      </c>
      <c r="N1592" s="108" t="n">
        <f aca="false">IF(SQRT($B$5)*$I1592+SQRT(1-$B$5)*J1592&lt;$C$8,1,0)</f>
        <v>0</v>
      </c>
      <c r="O1592" s="108" t="n">
        <f aca="false">IF(SQRT($B$5)*$I1592+SQRT(1-$B$5)*K1592&lt;$C$9,1,0)</f>
        <v>0</v>
      </c>
      <c r="P1592" s="108" t="n">
        <f aca="false">IF(SQRT($B$5)*$I1592+SQRT(1-$B$5)*L1592&lt;$C$10,1,0)</f>
        <v>0</v>
      </c>
      <c r="Q1592" s="108" t="n">
        <f aca="false">IF(SQRT($B$5)*$I1592+SQRT(1-$B$5)*M1592&lt;$C$11,1,0)</f>
        <v>0</v>
      </c>
      <c r="R1592" s="110" t="n">
        <f aca="false">N1592*$D$8+O1592*$D$9+P1592*$D$10+Q1592*$D$11</f>
        <v>0</v>
      </c>
      <c r="S1592" s="108" t="n">
        <f aca="false">SUM(N1592:Q1592)</f>
        <v>0</v>
      </c>
    </row>
    <row r="1593" customFormat="false" ht="15" hidden="false" customHeight="false" outlineLevel="0" collapsed="false">
      <c r="H1593" s="108" t="n">
        <v>1585</v>
      </c>
      <c r="I1593" s="109" t="n">
        <v>0.9005</v>
      </c>
      <c r="J1593" s="109" t="n">
        <v>0.2796</v>
      </c>
      <c r="K1593" s="109" t="n">
        <v>-0.8888</v>
      </c>
      <c r="L1593" s="109" t="n">
        <v>0.4755</v>
      </c>
      <c r="M1593" s="109" t="n">
        <v>-0.3161</v>
      </c>
      <c r="N1593" s="108" t="n">
        <f aca="false">IF(SQRT($B$5)*$I1593+SQRT(1-$B$5)*J1593&lt;$C$8,1,0)</f>
        <v>0</v>
      </c>
      <c r="O1593" s="108" t="n">
        <f aca="false">IF(SQRT($B$5)*$I1593+SQRT(1-$B$5)*K1593&lt;$C$9,1,0)</f>
        <v>0</v>
      </c>
      <c r="P1593" s="108" t="n">
        <f aca="false">IF(SQRT($B$5)*$I1593+SQRT(1-$B$5)*L1593&lt;$C$10,1,0)</f>
        <v>0</v>
      </c>
      <c r="Q1593" s="108" t="n">
        <f aca="false">IF(SQRT($B$5)*$I1593+SQRT(1-$B$5)*M1593&lt;$C$11,1,0)</f>
        <v>0</v>
      </c>
      <c r="R1593" s="110" t="n">
        <f aca="false">N1593*$D$8+O1593*$D$9+P1593*$D$10+Q1593*$D$11</f>
        <v>0</v>
      </c>
      <c r="S1593" s="108" t="n">
        <f aca="false">SUM(N1593:Q1593)</f>
        <v>0</v>
      </c>
    </row>
    <row r="1594" customFormat="false" ht="15" hidden="false" customHeight="false" outlineLevel="0" collapsed="false">
      <c r="H1594" s="108" t="n">
        <v>1586</v>
      </c>
      <c r="I1594" s="109" t="n">
        <v>-0.0066</v>
      </c>
      <c r="J1594" s="109" t="n">
        <v>0.2583</v>
      </c>
      <c r="K1594" s="109" t="n">
        <v>0.2573</v>
      </c>
      <c r="L1594" s="109" t="n">
        <v>0.0684</v>
      </c>
      <c r="M1594" s="109" t="n">
        <v>3.2458</v>
      </c>
      <c r="N1594" s="108" t="n">
        <f aca="false">IF(SQRT($B$5)*$I1594+SQRT(1-$B$5)*J1594&lt;$C$8,1,0)</f>
        <v>0</v>
      </c>
      <c r="O1594" s="108" t="n">
        <f aca="false">IF(SQRT($B$5)*$I1594+SQRT(1-$B$5)*K1594&lt;$C$9,1,0)</f>
        <v>0</v>
      </c>
      <c r="P1594" s="108" t="n">
        <f aca="false">IF(SQRT($B$5)*$I1594+SQRT(1-$B$5)*L1594&lt;$C$10,1,0)</f>
        <v>0</v>
      </c>
      <c r="Q1594" s="108" t="n">
        <f aca="false">IF(SQRT($B$5)*$I1594+SQRT(1-$B$5)*M1594&lt;$C$11,1,0)</f>
        <v>0</v>
      </c>
      <c r="R1594" s="110" t="n">
        <f aca="false">N1594*$D$8+O1594*$D$9+P1594*$D$10+Q1594*$D$11</f>
        <v>0</v>
      </c>
      <c r="S1594" s="108" t="n">
        <f aca="false">SUM(N1594:Q1594)</f>
        <v>0</v>
      </c>
    </row>
    <row r="1595" customFormat="false" ht="15" hidden="false" customHeight="false" outlineLevel="0" collapsed="false">
      <c r="H1595" s="108" t="n">
        <v>1587</v>
      </c>
      <c r="I1595" s="109" t="n">
        <v>2.8534</v>
      </c>
      <c r="J1595" s="109" t="n">
        <v>1.4255</v>
      </c>
      <c r="K1595" s="109" t="n">
        <v>-1.1082</v>
      </c>
      <c r="L1595" s="109" t="n">
        <v>-1.7557</v>
      </c>
      <c r="M1595" s="109" t="n">
        <v>-0.5565</v>
      </c>
      <c r="N1595" s="108" t="n">
        <f aca="false">IF(SQRT($B$5)*$I1595+SQRT(1-$B$5)*J1595&lt;$C$8,1,0)</f>
        <v>0</v>
      </c>
      <c r="O1595" s="108" t="n">
        <f aca="false">IF(SQRT($B$5)*$I1595+SQRT(1-$B$5)*K1595&lt;$C$9,1,0)</f>
        <v>0</v>
      </c>
      <c r="P1595" s="108" t="n">
        <f aca="false">IF(SQRT($B$5)*$I1595+SQRT(1-$B$5)*L1595&lt;$C$10,1,0)</f>
        <v>0</v>
      </c>
      <c r="Q1595" s="108" t="n">
        <f aca="false">IF(SQRT($B$5)*$I1595+SQRT(1-$B$5)*M1595&lt;$C$11,1,0)</f>
        <v>0</v>
      </c>
      <c r="R1595" s="110" t="n">
        <f aca="false">N1595*$D$8+O1595*$D$9+P1595*$D$10+Q1595*$D$11</f>
        <v>0</v>
      </c>
      <c r="S1595" s="108" t="n">
        <f aca="false">SUM(N1595:Q1595)</f>
        <v>0</v>
      </c>
    </row>
    <row r="1596" customFormat="false" ht="15" hidden="false" customHeight="false" outlineLevel="0" collapsed="false">
      <c r="H1596" s="108" t="n">
        <v>1588</v>
      </c>
      <c r="I1596" s="109" t="n">
        <v>-0.3909</v>
      </c>
      <c r="J1596" s="109" t="n">
        <v>0.1073</v>
      </c>
      <c r="K1596" s="109" t="n">
        <v>-0.4104</v>
      </c>
      <c r="L1596" s="109" t="n">
        <v>0.8546</v>
      </c>
      <c r="M1596" s="109" t="n">
        <v>0.5121</v>
      </c>
      <c r="N1596" s="108" t="n">
        <f aca="false">IF(SQRT($B$5)*$I1596+SQRT(1-$B$5)*J1596&lt;$C$8,1,0)</f>
        <v>0</v>
      </c>
      <c r="O1596" s="108" t="n">
        <f aca="false">IF(SQRT($B$5)*$I1596+SQRT(1-$B$5)*K1596&lt;$C$9,1,0)</f>
        <v>0</v>
      </c>
      <c r="P1596" s="108" t="n">
        <f aca="false">IF(SQRT($B$5)*$I1596+SQRT(1-$B$5)*L1596&lt;$C$10,1,0)</f>
        <v>0</v>
      </c>
      <c r="Q1596" s="108" t="n">
        <f aca="false">IF(SQRT($B$5)*$I1596+SQRT(1-$B$5)*M1596&lt;$C$11,1,0)</f>
        <v>0</v>
      </c>
      <c r="R1596" s="110" t="n">
        <f aca="false">N1596*$D$8+O1596*$D$9+P1596*$D$10+Q1596*$D$11</f>
        <v>0</v>
      </c>
      <c r="S1596" s="108" t="n">
        <f aca="false">SUM(N1596:Q1596)</f>
        <v>0</v>
      </c>
    </row>
    <row r="1597" customFormat="false" ht="15" hidden="false" customHeight="false" outlineLevel="0" collapsed="false">
      <c r="H1597" s="108" t="n">
        <v>1589</v>
      </c>
      <c r="I1597" s="109" t="n">
        <v>0.0026</v>
      </c>
      <c r="J1597" s="109" t="n">
        <v>1.3095</v>
      </c>
      <c r="K1597" s="109" t="n">
        <v>1.2093</v>
      </c>
      <c r="L1597" s="109" t="n">
        <v>0.2389</v>
      </c>
      <c r="M1597" s="109" t="n">
        <v>-0.5418</v>
      </c>
      <c r="N1597" s="108" t="n">
        <f aca="false">IF(SQRT($B$5)*$I1597+SQRT(1-$B$5)*J1597&lt;$C$8,1,0)</f>
        <v>0</v>
      </c>
      <c r="O1597" s="108" t="n">
        <f aca="false">IF(SQRT($B$5)*$I1597+SQRT(1-$B$5)*K1597&lt;$C$9,1,0)</f>
        <v>0</v>
      </c>
      <c r="P1597" s="108" t="n">
        <f aca="false">IF(SQRT($B$5)*$I1597+SQRT(1-$B$5)*L1597&lt;$C$10,1,0)</f>
        <v>0</v>
      </c>
      <c r="Q1597" s="108" t="n">
        <f aca="false">IF(SQRT($B$5)*$I1597+SQRT(1-$B$5)*M1597&lt;$C$11,1,0)</f>
        <v>0</v>
      </c>
      <c r="R1597" s="110" t="n">
        <f aca="false">N1597*$D$8+O1597*$D$9+P1597*$D$10+Q1597*$D$11</f>
        <v>0</v>
      </c>
      <c r="S1597" s="108" t="n">
        <f aca="false">SUM(N1597:Q1597)</f>
        <v>0</v>
      </c>
    </row>
    <row r="1598" customFormat="false" ht="15" hidden="false" customHeight="false" outlineLevel="0" collapsed="false">
      <c r="H1598" s="108" t="n">
        <v>1590</v>
      </c>
      <c r="I1598" s="109" t="n">
        <v>1.1381</v>
      </c>
      <c r="J1598" s="109" t="n">
        <v>1.7902</v>
      </c>
      <c r="K1598" s="109" t="n">
        <v>-0.1963</v>
      </c>
      <c r="L1598" s="109" t="n">
        <v>-0.3363</v>
      </c>
      <c r="M1598" s="109" t="n">
        <v>-0.8682</v>
      </c>
      <c r="N1598" s="108" t="n">
        <f aca="false">IF(SQRT($B$5)*$I1598+SQRT(1-$B$5)*J1598&lt;$C$8,1,0)</f>
        <v>0</v>
      </c>
      <c r="O1598" s="108" t="n">
        <f aca="false">IF(SQRT($B$5)*$I1598+SQRT(1-$B$5)*K1598&lt;$C$9,1,0)</f>
        <v>0</v>
      </c>
      <c r="P1598" s="108" t="n">
        <f aca="false">IF(SQRT($B$5)*$I1598+SQRT(1-$B$5)*L1598&lt;$C$10,1,0)</f>
        <v>0</v>
      </c>
      <c r="Q1598" s="108" t="n">
        <f aca="false">IF(SQRT($B$5)*$I1598+SQRT(1-$B$5)*M1598&lt;$C$11,1,0)</f>
        <v>0</v>
      </c>
      <c r="R1598" s="110" t="n">
        <f aca="false">N1598*$D$8+O1598*$D$9+P1598*$D$10+Q1598*$D$11</f>
        <v>0</v>
      </c>
      <c r="S1598" s="108" t="n">
        <f aca="false">SUM(N1598:Q1598)</f>
        <v>0</v>
      </c>
    </row>
    <row r="1599" customFormat="false" ht="15" hidden="false" customHeight="false" outlineLevel="0" collapsed="false">
      <c r="H1599" s="108" t="n">
        <v>1591</v>
      </c>
      <c r="I1599" s="109" t="n">
        <v>-1.382</v>
      </c>
      <c r="J1599" s="109" t="n">
        <v>-1.3901</v>
      </c>
      <c r="K1599" s="109" t="n">
        <v>0.3823</v>
      </c>
      <c r="L1599" s="109" t="n">
        <v>0.1481</v>
      </c>
      <c r="M1599" s="109" t="n">
        <v>-1.1222</v>
      </c>
      <c r="N1599" s="108" t="n">
        <f aca="false">IF(SQRT($B$5)*$I1599+SQRT(1-$B$5)*J1599&lt;$C$8,1,0)</f>
        <v>0</v>
      </c>
      <c r="O1599" s="108" t="n">
        <f aca="false">IF(SQRT($B$5)*$I1599+SQRT(1-$B$5)*K1599&lt;$C$9,1,0)</f>
        <v>0</v>
      </c>
      <c r="P1599" s="108" t="n">
        <f aca="false">IF(SQRT($B$5)*$I1599+SQRT(1-$B$5)*L1599&lt;$C$10,1,0)</f>
        <v>0</v>
      </c>
      <c r="Q1599" s="108" t="n">
        <f aca="false">IF(SQRT($B$5)*$I1599+SQRT(1-$B$5)*M1599&lt;$C$11,1,0)</f>
        <v>0</v>
      </c>
      <c r="R1599" s="110" t="n">
        <f aca="false">N1599*$D$8+O1599*$D$9+P1599*$D$10+Q1599*$D$11</f>
        <v>0</v>
      </c>
      <c r="S1599" s="108" t="n">
        <f aca="false">SUM(N1599:Q1599)</f>
        <v>0</v>
      </c>
    </row>
    <row r="1600" customFormat="false" ht="15" hidden="false" customHeight="false" outlineLevel="0" collapsed="false">
      <c r="H1600" s="108" t="n">
        <v>1592</v>
      </c>
      <c r="I1600" s="109" t="n">
        <v>0.1672</v>
      </c>
      <c r="J1600" s="109" t="n">
        <v>0.13</v>
      </c>
      <c r="K1600" s="109" t="n">
        <v>-0.6746</v>
      </c>
      <c r="L1600" s="109" t="n">
        <v>0.776</v>
      </c>
      <c r="M1600" s="109" t="n">
        <v>0.818</v>
      </c>
      <c r="N1600" s="108" t="n">
        <f aca="false">IF(SQRT($B$5)*$I1600+SQRT(1-$B$5)*J1600&lt;$C$8,1,0)</f>
        <v>0</v>
      </c>
      <c r="O1600" s="108" t="n">
        <f aca="false">IF(SQRT($B$5)*$I1600+SQRT(1-$B$5)*K1600&lt;$C$9,1,0)</f>
        <v>0</v>
      </c>
      <c r="P1600" s="108" t="n">
        <f aca="false">IF(SQRT($B$5)*$I1600+SQRT(1-$B$5)*L1600&lt;$C$10,1,0)</f>
        <v>0</v>
      </c>
      <c r="Q1600" s="108" t="n">
        <f aca="false">IF(SQRT($B$5)*$I1600+SQRT(1-$B$5)*M1600&lt;$C$11,1,0)</f>
        <v>0</v>
      </c>
      <c r="R1600" s="110" t="n">
        <f aca="false">N1600*$D$8+O1600*$D$9+P1600*$D$10+Q1600*$D$11</f>
        <v>0</v>
      </c>
      <c r="S1600" s="108" t="n">
        <f aca="false">SUM(N1600:Q1600)</f>
        <v>0</v>
      </c>
    </row>
    <row r="1601" customFormat="false" ht="15" hidden="false" customHeight="false" outlineLevel="0" collapsed="false">
      <c r="H1601" s="108" t="n">
        <v>1593</v>
      </c>
      <c r="I1601" s="109" t="n">
        <v>0.3925</v>
      </c>
      <c r="J1601" s="109" t="n">
        <v>1.5861</v>
      </c>
      <c r="K1601" s="109" t="n">
        <v>0.2276</v>
      </c>
      <c r="L1601" s="109" t="n">
        <v>0.1667</v>
      </c>
      <c r="M1601" s="109" t="n">
        <v>-0.5813</v>
      </c>
      <c r="N1601" s="108" t="n">
        <f aca="false">IF(SQRT($B$5)*$I1601+SQRT(1-$B$5)*J1601&lt;$C$8,1,0)</f>
        <v>0</v>
      </c>
      <c r="O1601" s="108" t="n">
        <f aca="false">IF(SQRT($B$5)*$I1601+SQRT(1-$B$5)*K1601&lt;$C$9,1,0)</f>
        <v>0</v>
      </c>
      <c r="P1601" s="108" t="n">
        <f aca="false">IF(SQRT($B$5)*$I1601+SQRT(1-$B$5)*L1601&lt;$C$10,1,0)</f>
        <v>0</v>
      </c>
      <c r="Q1601" s="108" t="n">
        <f aca="false">IF(SQRT($B$5)*$I1601+SQRT(1-$B$5)*M1601&lt;$C$11,1,0)</f>
        <v>0</v>
      </c>
      <c r="R1601" s="110" t="n">
        <f aca="false">N1601*$D$8+O1601*$D$9+P1601*$D$10+Q1601*$D$11</f>
        <v>0</v>
      </c>
      <c r="S1601" s="108" t="n">
        <f aca="false">SUM(N1601:Q1601)</f>
        <v>0</v>
      </c>
    </row>
    <row r="1602" customFormat="false" ht="15" hidden="false" customHeight="false" outlineLevel="0" collapsed="false">
      <c r="H1602" s="108" t="n">
        <v>1594</v>
      </c>
      <c r="I1602" s="109" t="n">
        <v>0.4415</v>
      </c>
      <c r="J1602" s="109" t="n">
        <v>0.6877</v>
      </c>
      <c r="K1602" s="109" t="n">
        <v>0.1999</v>
      </c>
      <c r="L1602" s="109" t="n">
        <v>0.1619</v>
      </c>
      <c r="M1602" s="109" t="n">
        <v>-0.6632</v>
      </c>
      <c r="N1602" s="108" t="n">
        <f aca="false">IF(SQRT($B$5)*$I1602+SQRT(1-$B$5)*J1602&lt;$C$8,1,0)</f>
        <v>0</v>
      </c>
      <c r="O1602" s="108" t="n">
        <f aca="false">IF(SQRT($B$5)*$I1602+SQRT(1-$B$5)*K1602&lt;$C$9,1,0)</f>
        <v>0</v>
      </c>
      <c r="P1602" s="108" t="n">
        <f aca="false">IF(SQRT($B$5)*$I1602+SQRT(1-$B$5)*L1602&lt;$C$10,1,0)</f>
        <v>0</v>
      </c>
      <c r="Q1602" s="108" t="n">
        <f aca="false">IF(SQRT($B$5)*$I1602+SQRT(1-$B$5)*M1602&lt;$C$11,1,0)</f>
        <v>0</v>
      </c>
      <c r="R1602" s="110" t="n">
        <f aca="false">N1602*$D$8+O1602*$D$9+P1602*$D$10+Q1602*$D$11</f>
        <v>0</v>
      </c>
      <c r="S1602" s="108" t="n">
        <f aca="false">SUM(N1602:Q1602)</f>
        <v>0</v>
      </c>
    </row>
    <row r="1603" customFormat="false" ht="15" hidden="false" customHeight="false" outlineLevel="0" collapsed="false">
      <c r="H1603" s="108" t="n">
        <v>1595</v>
      </c>
      <c r="I1603" s="109" t="n">
        <v>0.8813</v>
      </c>
      <c r="J1603" s="109" t="n">
        <v>-0.2308</v>
      </c>
      <c r="K1603" s="109" t="n">
        <v>0.2645</v>
      </c>
      <c r="L1603" s="109" t="n">
        <v>-1.9693</v>
      </c>
      <c r="M1603" s="109" t="n">
        <v>0.1126</v>
      </c>
      <c r="N1603" s="108" t="n">
        <f aca="false">IF(SQRT($B$5)*$I1603+SQRT(1-$B$5)*J1603&lt;$C$8,1,0)</f>
        <v>0</v>
      </c>
      <c r="O1603" s="108" t="n">
        <f aca="false">IF(SQRT($B$5)*$I1603+SQRT(1-$B$5)*K1603&lt;$C$9,1,0)</f>
        <v>0</v>
      </c>
      <c r="P1603" s="108" t="n">
        <f aca="false">IF(SQRT($B$5)*$I1603+SQRT(1-$B$5)*L1603&lt;$C$10,1,0)</f>
        <v>0</v>
      </c>
      <c r="Q1603" s="108" t="n">
        <f aca="false">IF(SQRT($B$5)*$I1603+SQRT(1-$B$5)*M1603&lt;$C$11,1,0)</f>
        <v>0</v>
      </c>
      <c r="R1603" s="110" t="n">
        <f aca="false">N1603*$D$8+O1603*$D$9+P1603*$D$10+Q1603*$D$11</f>
        <v>0</v>
      </c>
      <c r="S1603" s="108" t="n">
        <f aca="false">SUM(N1603:Q1603)</f>
        <v>0</v>
      </c>
    </row>
    <row r="1604" customFormat="false" ht="15" hidden="false" customHeight="false" outlineLevel="0" collapsed="false">
      <c r="H1604" s="108" t="n">
        <v>1596</v>
      </c>
      <c r="I1604" s="109" t="n">
        <v>-0.7718</v>
      </c>
      <c r="J1604" s="109" t="n">
        <v>-0.5549</v>
      </c>
      <c r="K1604" s="109" t="n">
        <v>-0.5127</v>
      </c>
      <c r="L1604" s="109" t="n">
        <v>-1.153</v>
      </c>
      <c r="M1604" s="109" t="n">
        <v>-1.6129</v>
      </c>
      <c r="N1604" s="108" t="n">
        <f aca="false">IF(SQRT($B$5)*$I1604+SQRT(1-$B$5)*J1604&lt;$C$8,1,0)</f>
        <v>0</v>
      </c>
      <c r="O1604" s="108" t="n">
        <f aca="false">IF(SQRT($B$5)*$I1604+SQRT(1-$B$5)*K1604&lt;$C$9,1,0)</f>
        <v>0</v>
      </c>
      <c r="P1604" s="108" t="n">
        <f aca="false">IF(SQRT($B$5)*$I1604+SQRT(1-$B$5)*L1604&lt;$C$10,1,0)</f>
        <v>0</v>
      </c>
      <c r="Q1604" s="108" t="n">
        <f aca="false">IF(SQRT($B$5)*$I1604+SQRT(1-$B$5)*M1604&lt;$C$11,1,0)</f>
        <v>0</v>
      </c>
      <c r="R1604" s="110" t="n">
        <f aca="false">N1604*$D$8+O1604*$D$9+P1604*$D$10+Q1604*$D$11</f>
        <v>0</v>
      </c>
      <c r="S1604" s="108" t="n">
        <f aca="false">SUM(N1604:Q1604)</f>
        <v>0</v>
      </c>
    </row>
    <row r="1605" customFormat="false" ht="15" hidden="false" customHeight="false" outlineLevel="0" collapsed="false">
      <c r="H1605" s="108" t="n">
        <v>1597</v>
      </c>
      <c r="I1605" s="109" t="n">
        <v>0.9312</v>
      </c>
      <c r="J1605" s="109" t="n">
        <v>0.2573</v>
      </c>
      <c r="K1605" s="109" t="n">
        <v>-0.4432</v>
      </c>
      <c r="L1605" s="109" t="n">
        <v>0.3784</v>
      </c>
      <c r="M1605" s="109" t="n">
        <v>-0.1137</v>
      </c>
      <c r="N1605" s="108" t="n">
        <f aca="false">IF(SQRT($B$5)*$I1605+SQRT(1-$B$5)*J1605&lt;$C$8,1,0)</f>
        <v>0</v>
      </c>
      <c r="O1605" s="108" t="n">
        <f aca="false">IF(SQRT($B$5)*$I1605+SQRT(1-$B$5)*K1605&lt;$C$9,1,0)</f>
        <v>0</v>
      </c>
      <c r="P1605" s="108" t="n">
        <f aca="false">IF(SQRT($B$5)*$I1605+SQRT(1-$B$5)*L1605&lt;$C$10,1,0)</f>
        <v>0</v>
      </c>
      <c r="Q1605" s="108" t="n">
        <f aca="false">IF(SQRT($B$5)*$I1605+SQRT(1-$B$5)*M1605&lt;$C$11,1,0)</f>
        <v>0</v>
      </c>
      <c r="R1605" s="110" t="n">
        <f aca="false">N1605*$D$8+O1605*$D$9+P1605*$D$10+Q1605*$D$11</f>
        <v>0</v>
      </c>
      <c r="S1605" s="108" t="n">
        <f aca="false">SUM(N1605:Q1605)</f>
        <v>0</v>
      </c>
    </row>
    <row r="1606" customFormat="false" ht="15" hidden="false" customHeight="false" outlineLevel="0" collapsed="false">
      <c r="H1606" s="108" t="n">
        <v>1598</v>
      </c>
      <c r="I1606" s="109" t="n">
        <v>-0.8382</v>
      </c>
      <c r="J1606" s="109" t="n">
        <v>0.1404</v>
      </c>
      <c r="K1606" s="109" t="n">
        <v>1.0501</v>
      </c>
      <c r="L1606" s="109" t="n">
        <v>1.2944</v>
      </c>
      <c r="M1606" s="109" t="n">
        <v>-0.2581</v>
      </c>
      <c r="N1606" s="108" t="n">
        <f aca="false">IF(SQRT($B$5)*$I1606+SQRT(1-$B$5)*J1606&lt;$C$8,1,0)</f>
        <v>0</v>
      </c>
      <c r="O1606" s="108" t="n">
        <f aca="false">IF(SQRT($B$5)*$I1606+SQRT(1-$B$5)*K1606&lt;$C$9,1,0)</f>
        <v>0</v>
      </c>
      <c r="P1606" s="108" t="n">
        <f aca="false">IF(SQRT($B$5)*$I1606+SQRT(1-$B$5)*L1606&lt;$C$10,1,0)</f>
        <v>0</v>
      </c>
      <c r="Q1606" s="108" t="n">
        <f aca="false">IF(SQRT($B$5)*$I1606+SQRT(1-$B$5)*M1606&lt;$C$11,1,0)</f>
        <v>0</v>
      </c>
      <c r="R1606" s="110" t="n">
        <f aca="false">N1606*$D$8+O1606*$D$9+P1606*$D$10+Q1606*$D$11</f>
        <v>0</v>
      </c>
      <c r="S1606" s="108" t="n">
        <f aca="false">SUM(N1606:Q1606)</f>
        <v>0</v>
      </c>
    </row>
    <row r="1607" customFormat="false" ht="15" hidden="false" customHeight="false" outlineLevel="0" collapsed="false">
      <c r="H1607" s="108" t="n">
        <v>1599</v>
      </c>
      <c r="I1607" s="109" t="n">
        <v>1.5482</v>
      </c>
      <c r="J1607" s="109" t="n">
        <v>-1.5964</v>
      </c>
      <c r="K1607" s="109" t="n">
        <v>0.6142</v>
      </c>
      <c r="L1607" s="109" t="n">
        <v>1.4749</v>
      </c>
      <c r="M1607" s="109" t="n">
        <v>1.2914</v>
      </c>
      <c r="N1607" s="108" t="n">
        <f aca="false">IF(SQRT($B$5)*$I1607+SQRT(1-$B$5)*J1607&lt;$C$8,1,0)</f>
        <v>0</v>
      </c>
      <c r="O1607" s="108" t="n">
        <f aca="false">IF(SQRT($B$5)*$I1607+SQRT(1-$B$5)*K1607&lt;$C$9,1,0)</f>
        <v>0</v>
      </c>
      <c r="P1607" s="108" t="n">
        <f aca="false">IF(SQRT($B$5)*$I1607+SQRT(1-$B$5)*L1607&lt;$C$10,1,0)</f>
        <v>0</v>
      </c>
      <c r="Q1607" s="108" t="n">
        <f aca="false">IF(SQRT($B$5)*$I1607+SQRT(1-$B$5)*M1607&lt;$C$11,1,0)</f>
        <v>0</v>
      </c>
      <c r="R1607" s="110" t="n">
        <f aca="false">N1607*$D$8+O1607*$D$9+P1607*$D$10+Q1607*$D$11</f>
        <v>0</v>
      </c>
      <c r="S1607" s="108" t="n">
        <f aca="false">SUM(N1607:Q1607)</f>
        <v>0</v>
      </c>
    </row>
    <row r="1608" customFormat="false" ht="15" hidden="false" customHeight="false" outlineLevel="0" collapsed="false">
      <c r="H1608" s="108" t="n">
        <v>1600</v>
      </c>
      <c r="I1608" s="109" t="n">
        <v>0.7521</v>
      </c>
      <c r="J1608" s="109" t="n">
        <v>-2.1875</v>
      </c>
      <c r="K1608" s="109" t="n">
        <v>-0.5829</v>
      </c>
      <c r="L1608" s="109" t="n">
        <v>-1.0423</v>
      </c>
      <c r="M1608" s="109" t="n">
        <v>0.1832</v>
      </c>
      <c r="N1608" s="108" t="n">
        <f aca="false">IF(SQRT($B$5)*$I1608+SQRT(1-$B$5)*J1608&lt;$C$8,1,0)</f>
        <v>0</v>
      </c>
      <c r="O1608" s="108" t="n">
        <f aca="false">IF(SQRT($B$5)*$I1608+SQRT(1-$B$5)*K1608&lt;$C$9,1,0)</f>
        <v>0</v>
      </c>
      <c r="P1608" s="108" t="n">
        <f aca="false">IF(SQRT($B$5)*$I1608+SQRT(1-$B$5)*L1608&lt;$C$10,1,0)</f>
        <v>0</v>
      </c>
      <c r="Q1608" s="108" t="n">
        <f aca="false">IF(SQRT($B$5)*$I1608+SQRT(1-$B$5)*M1608&lt;$C$11,1,0)</f>
        <v>0</v>
      </c>
      <c r="R1608" s="110" t="n">
        <f aca="false">N1608*$D$8+O1608*$D$9+P1608*$D$10+Q1608*$D$11</f>
        <v>0</v>
      </c>
      <c r="S1608" s="108" t="n">
        <f aca="false">SUM(N1608:Q1608)</f>
        <v>0</v>
      </c>
    </row>
    <row r="1609" customFormat="false" ht="15" hidden="false" customHeight="false" outlineLevel="0" collapsed="false">
      <c r="H1609" s="108" t="n">
        <v>1601</v>
      </c>
      <c r="I1609" s="109" t="n">
        <v>1.1574</v>
      </c>
      <c r="J1609" s="109" t="n">
        <v>0.3609</v>
      </c>
      <c r="K1609" s="109" t="n">
        <v>-0.7707</v>
      </c>
      <c r="L1609" s="109" t="n">
        <v>-2.2787</v>
      </c>
      <c r="M1609" s="109" t="n">
        <v>2.2888</v>
      </c>
      <c r="N1609" s="108" t="n">
        <f aca="false">IF(SQRT($B$5)*$I1609+SQRT(1-$B$5)*J1609&lt;$C$8,1,0)</f>
        <v>0</v>
      </c>
      <c r="O1609" s="108" t="n">
        <f aca="false">IF(SQRT($B$5)*$I1609+SQRT(1-$B$5)*K1609&lt;$C$9,1,0)</f>
        <v>0</v>
      </c>
      <c r="P1609" s="108" t="n">
        <f aca="false">IF(SQRT($B$5)*$I1609+SQRT(1-$B$5)*L1609&lt;$C$10,1,0)</f>
        <v>0</v>
      </c>
      <c r="Q1609" s="108" t="n">
        <f aca="false">IF(SQRT($B$5)*$I1609+SQRT(1-$B$5)*M1609&lt;$C$11,1,0)</f>
        <v>0</v>
      </c>
      <c r="R1609" s="110" t="n">
        <f aca="false">N1609*$D$8+O1609*$D$9+P1609*$D$10+Q1609*$D$11</f>
        <v>0</v>
      </c>
      <c r="S1609" s="108" t="n">
        <f aca="false">SUM(N1609:Q1609)</f>
        <v>0</v>
      </c>
    </row>
    <row r="1610" customFormat="false" ht="15" hidden="false" customHeight="false" outlineLevel="0" collapsed="false">
      <c r="H1610" s="108" t="n">
        <v>1602</v>
      </c>
      <c r="I1610" s="109" t="n">
        <v>0.4543</v>
      </c>
      <c r="J1610" s="109" t="n">
        <v>-2.3806</v>
      </c>
      <c r="K1610" s="109" t="n">
        <v>-2.0852</v>
      </c>
      <c r="L1610" s="109" t="n">
        <v>0.0145</v>
      </c>
      <c r="M1610" s="109" t="n">
        <v>-0.9459</v>
      </c>
      <c r="N1610" s="108" t="n">
        <f aca="false">IF(SQRT($B$5)*$I1610+SQRT(1-$B$5)*J1610&lt;$C$8,1,0)</f>
        <v>0</v>
      </c>
      <c r="O1610" s="108" t="n">
        <f aca="false">IF(SQRT($B$5)*$I1610+SQRT(1-$B$5)*K1610&lt;$C$9,1,0)</f>
        <v>0</v>
      </c>
      <c r="P1610" s="108" t="n">
        <f aca="false">IF(SQRT($B$5)*$I1610+SQRT(1-$B$5)*L1610&lt;$C$10,1,0)</f>
        <v>0</v>
      </c>
      <c r="Q1610" s="108" t="n">
        <f aca="false">IF(SQRT($B$5)*$I1610+SQRT(1-$B$5)*M1610&lt;$C$11,1,0)</f>
        <v>0</v>
      </c>
      <c r="R1610" s="110" t="n">
        <f aca="false">N1610*$D$8+O1610*$D$9+P1610*$D$10+Q1610*$D$11</f>
        <v>0</v>
      </c>
      <c r="S1610" s="108" t="n">
        <f aca="false">SUM(N1610:Q1610)</f>
        <v>0</v>
      </c>
    </row>
    <row r="1611" customFormat="false" ht="15" hidden="false" customHeight="false" outlineLevel="0" collapsed="false">
      <c r="H1611" s="108" t="n">
        <v>1603</v>
      </c>
      <c r="I1611" s="109" t="n">
        <v>0.1677</v>
      </c>
      <c r="J1611" s="109" t="n">
        <v>-0.5494</v>
      </c>
      <c r="K1611" s="109" t="n">
        <v>0.8158</v>
      </c>
      <c r="L1611" s="109" t="n">
        <v>0.7936</v>
      </c>
      <c r="M1611" s="109" t="n">
        <v>0.2863</v>
      </c>
      <c r="N1611" s="108" t="n">
        <f aca="false">IF(SQRT($B$5)*$I1611+SQRT(1-$B$5)*J1611&lt;$C$8,1,0)</f>
        <v>0</v>
      </c>
      <c r="O1611" s="108" t="n">
        <f aca="false">IF(SQRT($B$5)*$I1611+SQRT(1-$B$5)*K1611&lt;$C$9,1,0)</f>
        <v>0</v>
      </c>
      <c r="P1611" s="108" t="n">
        <f aca="false">IF(SQRT($B$5)*$I1611+SQRT(1-$B$5)*L1611&lt;$C$10,1,0)</f>
        <v>0</v>
      </c>
      <c r="Q1611" s="108" t="n">
        <f aca="false">IF(SQRT($B$5)*$I1611+SQRT(1-$B$5)*M1611&lt;$C$11,1,0)</f>
        <v>0</v>
      </c>
      <c r="R1611" s="110" t="n">
        <f aca="false">N1611*$D$8+O1611*$D$9+P1611*$D$10+Q1611*$D$11</f>
        <v>0</v>
      </c>
      <c r="S1611" s="108" t="n">
        <f aca="false">SUM(N1611:Q1611)</f>
        <v>0</v>
      </c>
    </row>
    <row r="1612" customFormat="false" ht="15" hidden="false" customHeight="false" outlineLevel="0" collapsed="false">
      <c r="H1612" s="108" t="n">
        <v>1604</v>
      </c>
      <c r="I1612" s="109" t="n">
        <v>-2.9002</v>
      </c>
      <c r="J1612" s="109" t="n">
        <v>1.7818</v>
      </c>
      <c r="K1612" s="109" t="n">
        <v>0.5106</v>
      </c>
      <c r="L1612" s="109" t="n">
        <v>2.4721</v>
      </c>
      <c r="M1612" s="109" t="n">
        <v>-0.7531</v>
      </c>
      <c r="N1612" s="108" t="n">
        <f aca="false">IF(SQRT($B$5)*$I1612+SQRT(1-$B$5)*J1612&lt;$C$8,1,0)</f>
        <v>0</v>
      </c>
      <c r="O1612" s="108" t="n">
        <f aca="false">IF(SQRT($B$5)*$I1612+SQRT(1-$B$5)*K1612&lt;$C$9,1,0)</f>
        <v>0</v>
      </c>
      <c r="P1612" s="108" t="n">
        <f aca="false">IF(SQRT($B$5)*$I1612+SQRT(1-$B$5)*L1612&lt;$C$10,1,0)</f>
        <v>0</v>
      </c>
      <c r="Q1612" s="108" t="n">
        <f aca="false">IF(SQRT($B$5)*$I1612+SQRT(1-$B$5)*M1612&lt;$C$11,1,0)</f>
        <v>1</v>
      </c>
      <c r="R1612" s="110" t="n">
        <f aca="false">N1612*$D$8+O1612*$D$9+P1612*$D$10+Q1612*$D$11</f>
        <v>17.5</v>
      </c>
      <c r="S1612" s="108" t="n">
        <f aca="false">SUM(N1612:Q1612)</f>
        <v>1</v>
      </c>
    </row>
    <row r="1613" customFormat="false" ht="15" hidden="false" customHeight="false" outlineLevel="0" collapsed="false">
      <c r="H1613" s="108" t="n">
        <v>1605</v>
      </c>
      <c r="I1613" s="109" t="n">
        <v>0.2781</v>
      </c>
      <c r="J1613" s="109" t="n">
        <v>0.598</v>
      </c>
      <c r="K1613" s="109" t="n">
        <v>1.0073</v>
      </c>
      <c r="L1613" s="109" t="n">
        <v>1.9804</v>
      </c>
      <c r="M1613" s="109" t="n">
        <v>0.9391</v>
      </c>
      <c r="N1613" s="108" t="n">
        <f aca="false">IF(SQRT($B$5)*$I1613+SQRT(1-$B$5)*J1613&lt;$C$8,1,0)</f>
        <v>0</v>
      </c>
      <c r="O1613" s="108" t="n">
        <f aca="false">IF(SQRT($B$5)*$I1613+SQRT(1-$B$5)*K1613&lt;$C$9,1,0)</f>
        <v>0</v>
      </c>
      <c r="P1613" s="108" t="n">
        <f aca="false">IF(SQRT($B$5)*$I1613+SQRT(1-$B$5)*L1613&lt;$C$10,1,0)</f>
        <v>0</v>
      </c>
      <c r="Q1613" s="108" t="n">
        <f aca="false">IF(SQRT($B$5)*$I1613+SQRT(1-$B$5)*M1613&lt;$C$11,1,0)</f>
        <v>0</v>
      </c>
      <c r="R1613" s="110" t="n">
        <f aca="false">N1613*$D$8+O1613*$D$9+P1613*$D$10+Q1613*$D$11</f>
        <v>0</v>
      </c>
      <c r="S1613" s="108" t="n">
        <f aca="false">SUM(N1613:Q1613)</f>
        <v>0</v>
      </c>
    </row>
    <row r="1614" customFormat="false" ht="15" hidden="false" customHeight="false" outlineLevel="0" collapsed="false">
      <c r="H1614" s="108" t="n">
        <v>1606</v>
      </c>
      <c r="I1614" s="109" t="n">
        <v>2.5903</v>
      </c>
      <c r="J1614" s="109" t="n">
        <v>0.1581</v>
      </c>
      <c r="K1614" s="109" t="n">
        <v>-1.776</v>
      </c>
      <c r="L1614" s="109" t="n">
        <v>0.2635</v>
      </c>
      <c r="M1614" s="109" t="n">
        <v>-0.7487</v>
      </c>
      <c r="N1614" s="108" t="n">
        <f aca="false">IF(SQRT($B$5)*$I1614+SQRT(1-$B$5)*J1614&lt;$C$8,1,0)</f>
        <v>0</v>
      </c>
      <c r="O1614" s="108" t="n">
        <f aca="false">IF(SQRT($B$5)*$I1614+SQRT(1-$B$5)*K1614&lt;$C$9,1,0)</f>
        <v>0</v>
      </c>
      <c r="P1614" s="108" t="n">
        <f aca="false">IF(SQRT($B$5)*$I1614+SQRT(1-$B$5)*L1614&lt;$C$10,1,0)</f>
        <v>0</v>
      </c>
      <c r="Q1614" s="108" t="n">
        <f aca="false">IF(SQRT($B$5)*$I1614+SQRT(1-$B$5)*M1614&lt;$C$11,1,0)</f>
        <v>0</v>
      </c>
      <c r="R1614" s="110" t="n">
        <f aca="false">N1614*$D$8+O1614*$D$9+P1614*$D$10+Q1614*$D$11</f>
        <v>0</v>
      </c>
      <c r="S1614" s="108" t="n">
        <f aca="false">SUM(N1614:Q1614)</f>
        <v>0</v>
      </c>
    </row>
    <row r="1615" customFormat="false" ht="15" hidden="false" customHeight="false" outlineLevel="0" collapsed="false">
      <c r="H1615" s="108" t="n">
        <v>1607</v>
      </c>
      <c r="I1615" s="109" t="n">
        <v>0.3489</v>
      </c>
      <c r="J1615" s="109" t="n">
        <v>0.3638</v>
      </c>
      <c r="K1615" s="109" t="n">
        <v>-0.2408</v>
      </c>
      <c r="L1615" s="109" t="n">
        <v>-1.1847</v>
      </c>
      <c r="M1615" s="109" t="n">
        <v>0.6733</v>
      </c>
      <c r="N1615" s="108" t="n">
        <f aca="false">IF(SQRT($B$5)*$I1615+SQRT(1-$B$5)*J1615&lt;$C$8,1,0)</f>
        <v>0</v>
      </c>
      <c r="O1615" s="108" t="n">
        <f aca="false">IF(SQRT($B$5)*$I1615+SQRT(1-$B$5)*K1615&lt;$C$9,1,0)</f>
        <v>0</v>
      </c>
      <c r="P1615" s="108" t="n">
        <f aca="false">IF(SQRT($B$5)*$I1615+SQRT(1-$B$5)*L1615&lt;$C$10,1,0)</f>
        <v>0</v>
      </c>
      <c r="Q1615" s="108" t="n">
        <f aca="false">IF(SQRT($B$5)*$I1615+SQRT(1-$B$5)*M1615&lt;$C$11,1,0)</f>
        <v>0</v>
      </c>
      <c r="R1615" s="110" t="n">
        <f aca="false">N1615*$D$8+O1615*$D$9+P1615*$D$10+Q1615*$D$11</f>
        <v>0</v>
      </c>
      <c r="S1615" s="108" t="n">
        <f aca="false">SUM(N1615:Q1615)</f>
        <v>0</v>
      </c>
    </row>
    <row r="1616" customFormat="false" ht="15" hidden="false" customHeight="false" outlineLevel="0" collapsed="false">
      <c r="H1616" s="108" t="n">
        <v>1608</v>
      </c>
      <c r="I1616" s="109" t="n">
        <v>0.3219</v>
      </c>
      <c r="J1616" s="109" t="n">
        <v>-0.552</v>
      </c>
      <c r="K1616" s="109" t="n">
        <v>1.1887</v>
      </c>
      <c r="L1616" s="109" t="n">
        <v>0.9326</v>
      </c>
      <c r="M1616" s="109" t="n">
        <v>1.6073</v>
      </c>
      <c r="N1616" s="108" t="n">
        <f aca="false">IF(SQRT($B$5)*$I1616+SQRT(1-$B$5)*J1616&lt;$C$8,1,0)</f>
        <v>0</v>
      </c>
      <c r="O1616" s="108" t="n">
        <f aca="false">IF(SQRT($B$5)*$I1616+SQRT(1-$B$5)*K1616&lt;$C$9,1,0)</f>
        <v>0</v>
      </c>
      <c r="P1616" s="108" t="n">
        <f aca="false">IF(SQRT($B$5)*$I1616+SQRT(1-$B$5)*L1616&lt;$C$10,1,0)</f>
        <v>0</v>
      </c>
      <c r="Q1616" s="108" t="n">
        <f aca="false">IF(SQRT($B$5)*$I1616+SQRT(1-$B$5)*M1616&lt;$C$11,1,0)</f>
        <v>0</v>
      </c>
      <c r="R1616" s="110" t="n">
        <f aca="false">N1616*$D$8+O1616*$D$9+P1616*$D$10+Q1616*$D$11</f>
        <v>0</v>
      </c>
      <c r="S1616" s="108" t="n">
        <f aca="false">SUM(N1616:Q1616)</f>
        <v>0</v>
      </c>
    </row>
    <row r="1617" customFormat="false" ht="15" hidden="false" customHeight="false" outlineLevel="0" collapsed="false">
      <c r="H1617" s="108" t="n">
        <v>1609</v>
      </c>
      <c r="I1617" s="109" t="n">
        <v>-0.0924</v>
      </c>
      <c r="J1617" s="109" t="n">
        <v>-2.4621</v>
      </c>
      <c r="K1617" s="109" t="n">
        <v>-1.0714</v>
      </c>
      <c r="L1617" s="109" t="n">
        <v>-0.8998</v>
      </c>
      <c r="M1617" s="109" t="n">
        <v>-0.1056</v>
      </c>
      <c r="N1617" s="108" t="n">
        <f aca="false">IF(SQRT($B$5)*$I1617+SQRT(1-$B$5)*J1617&lt;$C$8,1,0)</f>
        <v>1</v>
      </c>
      <c r="O1617" s="108" t="n">
        <f aca="false">IF(SQRT($B$5)*$I1617+SQRT(1-$B$5)*K1617&lt;$C$9,1,0)</f>
        <v>0</v>
      </c>
      <c r="P1617" s="108" t="n">
        <f aca="false">IF(SQRT($B$5)*$I1617+SQRT(1-$B$5)*L1617&lt;$C$10,1,0)</f>
        <v>0</v>
      </c>
      <c r="Q1617" s="108" t="n">
        <f aca="false">IF(SQRT($B$5)*$I1617+SQRT(1-$B$5)*M1617&lt;$C$11,1,0)</f>
        <v>0</v>
      </c>
      <c r="R1617" s="110" t="n">
        <f aca="false">N1617*$D$8+O1617*$D$9+P1617*$D$10+Q1617*$D$11</f>
        <v>20</v>
      </c>
      <c r="S1617" s="108" t="n">
        <f aca="false">SUM(N1617:Q1617)</f>
        <v>1</v>
      </c>
    </row>
    <row r="1618" customFormat="false" ht="15" hidden="false" customHeight="false" outlineLevel="0" collapsed="false">
      <c r="H1618" s="108" t="n">
        <v>1610</v>
      </c>
      <c r="I1618" s="109" t="n">
        <v>-1.052</v>
      </c>
      <c r="J1618" s="109" t="n">
        <v>-1.4409</v>
      </c>
      <c r="K1618" s="109" t="n">
        <v>0.9628</v>
      </c>
      <c r="L1618" s="109" t="n">
        <v>-0.2721</v>
      </c>
      <c r="M1618" s="109" t="n">
        <v>0.2316</v>
      </c>
      <c r="N1618" s="108" t="n">
        <f aca="false">IF(SQRT($B$5)*$I1618+SQRT(1-$B$5)*J1618&lt;$C$8,1,0)</f>
        <v>0</v>
      </c>
      <c r="O1618" s="108" t="n">
        <f aca="false">IF(SQRT($B$5)*$I1618+SQRT(1-$B$5)*K1618&lt;$C$9,1,0)</f>
        <v>0</v>
      </c>
      <c r="P1618" s="108" t="n">
        <f aca="false">IF(SQRT($B$5)*$I1618+SQRT(1-$B$5)*L1618&lt;$C$10,1,0)</f>
        <v>0</v>
      </c>
      <c r="Q1618" s="108" t="n">
        <f aca="false">IF(SQRT($B$5)*$I1618+SQRT(1-$B$5)*M1618&lt;$C$11,1,0)</f>
        <v>0</v>
      </c>
      <c r="R1618" s="110" t="n">
        <f aca="false">N1618*$D$8+O1618*$D$9+P1618*$D$10+Q1618*$D$11</f>
        <v>0</v>
      </c>
      <c r="S1618" s="108" t="n">
        <f aca="false">SUM(N1618:Q1618)</f>
        <v>0</v>
      </c>
    </row>
    <row r="1619" customFormat="false" ht="15" hidden="false" customHeight="false" outlineLevel="0" collapsed="false">
      <c r="H1619" s="108" t="n">
        <v>1611</v>
      </c>
      <c r="I1619" s="109" t="n">
        <v>1.5944</v>
      </c>
      <c r="J1619" s="109" t="n">
        <v>0.4631</v>
      </c>
      <c r="K1619" s="109" t="n">
        <v>0.5699</v>
      </c>
      <c r="L1619" s="109" t="n">
        <v>-0.7797</v>
      </c>
      <c r="M1619" s="109" t="n">
        <v>0.8462</v>
      </c>
      <c r="N1619" s="108" t="n">
        <f aca="false">IF(SQRT($B$5)*$I1619+SQRT(1-$B$5)*J1619&lt;$C$8,1,0)</f>
        <v>0</v>
      </c>
      <c r="O1619" s="108" t="n">
        <f aca="false">IF(SQRT($B$5)*$I1619+SQRT(1-$B$5)*K1619&lt;$C$9,1,0)</f>
        <v>0</v>
      </c>
      <c r="P1619" s="108" t="n">
        <f aca="false">IF(SQRT($B$5)*$I1619+SQRT(1-$B$5)*L1619&lt;$C$10,1,0)</f>
        <v>0</v>
      </c>
      <c r="Q1619" s="108" t="n">
        <f aca="false">IF(SQRT($B$5)*$I1619+SQRT(1-$B$5)*M1619&lt;$C$11,1,0)</f>
        <v>0</v>
      </c>
      <c r="R1619" s="110" t="n">
        <f aca="false">N1619*$D$8+O1619*$D$9+P1619*$D$10+Q1619*$D$11</f>
        <v>0</v>
      </c>
      <c r="S1619" s="108" t="n">
        <f aca="false">SUM(N1619:Q1619)</f>
        <v>0</v>
      </c>
    </row>
    <row r="1620" customFormat="false" ht="15" hidden="false" customHeight="false" outlineLevel="0" collapsed="false">
      <c r="H1620" s="108" t="n">
        <v>1612</v>
      </c>
      <c r="I1620" s="109" t="n">
        <v>-0.1251</v>
      </c>
      <c r="J1620" s="109" t="n">
        <v>-0.5368</v>
      </c>
      <c r="K1620" s="109" t="n">
        <v>0.6713</v>
      </c>
      <c r="L1620" s="109" t="n">
        <v>-0.5974</v>
      </c>
      <c r="M1620" s="109" t="n">
        <v>0.6219</v>
      </c>
      <c r="N1620" s="108" t="n">
        <f aca="false">IF(SQRT($B$5)*$I1620+SQRT(1-$B$5)*J1620&lt;$C$8,1,0)</f>
        <v>0</v>
      </c>
      <c r="O1620" s="108" t="n">
        <f aca="false">IF(SQRT($B$5)*$I1620+SQRT(1-$B$5)*K1620&lt;$C$9,1,0)</f>
        <v>0</v>
      </c>
      <c r="P1620" s="108" t="n">
        <f aca="false">IF(SQRT($B$5)*$I1620+SQRT(1-$B$5)*L1620&lt;$C$10,1,0)</f>
        <v>0</v>
      </c>
      <c r="Q1620" s="108" t="n">
        <f aca="false">IF(SQRT($B$5)*$I1620+SQRT(1-$B$5)*M1620&lt;$C$11,1,0)</f>
        <v>0</v>
      </c>
      <c r="R1620" s="110" t="n">
        <f aca="false">N1620*$D$8+O1620*$D$9+P1620*$D$10+Q1620*$D$11</f>
        <v>0</v>
      </c>
      <c r="S1620" s="108" t="n">
        <f aca="false">SUM(N1620:Q1620)</f>
        <v>0</v>
      </c>
    </row>
    <row r="1621" customFormat="false" ht="15" hidden="false" customHeight="false" outlineLevel="0" collapsed="false">
      <c r="H1621" s="108" t="n">
        <v>1613</v>
      </c>
      <c r="I1621" s="109" t="n">
        <v>0.0098</v>
      </c>
      <c r="J1621" s="109" t="n">
        <v>-0.2377</v>
      </c>
      <c r="K1621" s="109" t="n">
        <v>0.25</v>
      </c>
      <c r="L1621" s="109" t="n">
        <v>-0.0905</v>
      </c>
      <c r="M1621" s="109" t="n">
        <v>0.8316</v>
      </c>
      <c r="N1621" s="108" t="n">
        <f aca="false">IF(SQRT($B$5)*$I1621+SQRT(1-$B$5)*J1621&lt;$C$8,1,0)</f>
        <v>0</v>
      </c>
      <c r="O1621" s="108" t="n">
        <f aca="false">IF(SQRT($B$5)*$I1621+SQRT(1-$B$5)*K1621&lt;$C$9,1,0)</f>
        <v>0</v>
      </c>
      <c r="P1621" s="108" t="n">
        <f aca="false">IF(SQRT($B$5)*$I1621+SQRT(1-$B$5)*L1621&lt;$C$10,1,0)</f>
        <v>0</v>
      </c>
      <c r="Q1621" s="108" t="n">
        <f aca="false">IF(SQRT($B$5)*$I1621+SQRT(1-$B$5)*M1621&lt;$C$11,1,0)</f>
        <v>0</v>
      </c>
      <c r="R1621" s="110" t="n">
        <f aca="false">N1621*$D$8+O1621*$D$9+P1621*$D$10+Q1621*$D$11</f>
        <v>0</v>
      </c>
      <c r="S1621" s="108" t="n">
        <f aca="false">SUM(N1621:Q1621)</f>
        <v>0</v>
      </c>
    </row>
    <row r="1622" customFormat="false" ht="15" hidden="false" customHeight="false" outlineLevel="0" collapsed="false">
      <c r="H1622" s="108" t="n">
        <v>1614</v>
      </c>
      <c r="I1622" s="109" t="n">
        <v>0.1375</v>
      </c>
      <c r="J1622" s="109" t="n">
        <v>-0.0606</v>
      </c>
      <c r="K1622" s="109" t="n">
        <v>-1.0172</v>
      </c>
      <c r="L1622" s="109" t="n">
        <v>-0.1604</v>
      </c>
      <c r="M1622" s="109" t="n">
        <v>-0.6992</v>
      </c>
      <c r="N1622" s="108" t="n">
        <f aca="false">IF(SQRT($B$5)*$I1622+SQRT(1-$B$5)*J1622&lt;$C$8,1,0)</f>
        <v>0</v>
      </c>
      <c r="O1622" s="108" t="n">
        <f aca="false">IF(SQRT($B$5)*$I1622+SQRT(1-$B$5)*K1622&lt;$C$9,1,0)</f>
        <v>0</v>
      </c>
      <c r="P1622" s="108" t="n">
        <f aca="false">IF(SQRT($B$5)*$I1622+SQRT(1-$B$5)*L1622&lt;$C$10,1,0)</f>
        <v>0</v>
      </c>
      <c r="Q1622" s="108" t="n">
        <f aca="false">IF(SQRT($B$5)*$I1622+SQRT(1-$B$5)*M1622&lt;$C$11,1,0)</f>
        <v>0</v>
      </c>
      <c r="R1622" s="110" t="n">
        <f aca="false">N1622*$D$8+O1622*$D$9+P1622*$D$10+Q1622*$D$11</f>
        <v>0</v>
      </c>
      <c r="S1622" s="108" t="n">
        <f aca="false">SUM(N1622:Q1622)</f>
        <v>0</v>
      </c>
    </row>
    <row r="1623" customFormat="false" ht="15" hidden="false" customHeight="false" outlineLevel="0" collapsed="false">
      <c r="H1623" s="108" t="n">
        <v>1615</v>
      </c>
      <c r="I1623" s="109" t="n">
        <v>-0.5997</v>
      </c>
      <c r="J1623" s="109" t="n">
        <v>-0.7837</v>
      </c>
      <c r="K1623" s="109" t="n">
        <v>0.0202</v>
      </c>
      <c r="L1623" s="109" t="n">
        <v>2.6035</v>
      </c>
      <c r="M1623" s="109" t="n">
        <v>0.9942</v>
      </c>
      <c r="N1623" s="108" t="n">
        <f aca="false">IF(SQRT($B$5)*$I1623+SQRT(1-$B$5)*J1623&lt;$C$8,1,0)</f>
        <v>0</v>
      </c>
      <c r="O1623" s="108" t="n">
        <f aca="false">IF(SQRT($B$5)*$I1623+SQRT(1-$B$5)*K1623&lt;$C$9,1,0)</f>
        <v>0</v>
      </c>
      <c r="P1623" s="108" t="n">
        <f aca="false">IF(SQRT($B$5)*$I1623+SQRT(1-$B$5)*L1623&lt;$C$10,1,0)</f>
        <v>0</v>
      </c>
      <c r="Q1623" s="108" t="n">
        <f aca="false">IF(SQRT($B$5)*$I1623+SQRT(1-$B$5)*M1623&lt;$C$11,1,0)</f>
        <v>0</v>
      </c>
      <c r="R1623" s="110" t="n">
        <f aca="false">N1623*$D$8+O1623*$D$9+P1623*$D$10+Q1623*$D$11</f>
        <v>0</v>
      </c>
      <c r="S1623" s="108" t="n">
        <f aca="false">SUM(N1623:Q1623)</f>
        <v>0</v>
      </c>
    </row>
    <row r="1624" customFormat="false" ht="15" hidden="false" customHeight="false" outlineLevel="0" collapsed="false">
      <c r="H1624" s="108" t="n">
        <v>1616</v>
      </c>
      <c r="I1624" s="109" t="n">
        <v>1.7915</v>
      </c>
      <c r="J1624" s="109" t="n">
        <v>-0.4807</v>
      </c>
      <c r="K1624" s="109" t="n">
        <v>0.4278</v>
      </c>
      <c r="L1624" s="109" t="n">
        <v>1.1045</v>
      </c>
      <c r="M1624" s="109" t="n">
        <v>0.914</v>
      </c>
      <c r="N1624" s="108" t="n">
        <f aca="false">IF(SQRT($B$5)*$I1624+SQRT(1-$B$5)*J1624&lt;$C$8,1,0)</f>
        <v>0</v>
      </c>
      <c r="O1624" s="108" t="n">
        <f aca="false">IF(SQRT($B$5)*$I1624+SQRT(1-$B$5)*K1624&lt;$C$9,1,0)</f>
        <v>0</v>
      </c>
      <c r="P1624" s="108" t="n">
        <f aca="false">IF(SQRT($B$5)*$I1624+SQRT(1-$B$5)*L1624&lt;$C$10,1,0)</f>
        <v>0</v>
      </c>
      <c r="Q1624" s="108" t="n">
        <f aca="false">IF(SQRT($B$5)*$I1624+SQRT(1-$B$5)*M1624&lt;$C$11,1,0)</f>
        <v>0</v>
      </c>
      <c r="R1624" s="110" t="n">
        <f aca="false">N1624*$D$8+O1624*$D$9+P1624*$D$10+Q1624*$D$11</f>
        <v>0</v>
      </c>
      <c r="S1624" s="108" t="n">
        <f aca="false">SUM(N1624:Q1624)</f>
        <v>0</v>
      </c>
    </row>
    <row r="1625" customFormat="false" ht="15" hidden="false" customHeight="false" outlineLevel="0" collapsed="false">
      <c r="H1625" s="108" t="n">
        <v>1617</v>
      </c>
      <c r="I1625" s="109" t="n">
        <v>-1.8785</v>
      </c>
      <c r="J1625" s="109" t="n">
        <v>0.2571</v>
      </c>
      <c r="K1625" s="109" t="n">
        <v>0.5955</v>
      </c>
      <c r="L1625" s="109" t="n">
        <v>-0.7267</v>
      </c>
      <c r="M1625" s="109" t="n">
        <v>-1.7822</v>
      </c>
      <c r="N1625" s="108" t="n">
        <f aca="false">IF(SQRT($B$5)*$I1625+SQRT(1-$B$5)*J1625&lt;$C$8,1,0)</f>
        <v>0</v>
      </c>
      <c r="O1625" s="108" t="n">
        <f aca="false">IF(SQRT($B$5)*$I1625+SQRT(1-$B$5)*K1625&lt;$C$9,1,0)</f>
        <v>0</v>
      </c>
      <c r="P1625" s="108" t="n">
        <f aca="false">IF(SQRT($B$5)*$I1625+SQRT(1-$B$5)*L1625&lt;$C$10,1,0)</f>
        <v>0</v>
      </c>
      <c r="Q1625" s="108" t="n">
        <f aca="false">IF(SQRT($B$5)*$I1625+SQRT(1-$B$5)*M1625&lt;$C$11,1,0)</f>
        <v>1</v>
      </c>
      <c r="R1625" s="110" t="n">
        <f aca="false">N1625*$D$8+O1625*$D$9+P1625*$D$10+Q1625*$D$11</f>
        <v>17.5</v>
      </c>
      <c r="S1625" s="108" t="n">
        <f aca="false">SUM(N1625:Q1625)</f>
        <v>1</v>
      </c>
    </row>
    <row r="1626" customFormat="false" ht="15" hidden="false" customHeight="false" outlineLevel="0" collapsed="false">
      <c r="H1626" s="108" t="n">
        <v>1618</v>
      </c>
      <c r="I1626" s="109" t="n">
        <v>-0.2725</v>
      </c>
      <c r="J1626" s="109" t="n">
        <v>0.3277</v>
      </c>
      <c r="K1626" s="109" t="n">
        <v>2.1705</v>
      </c>
      <c r="L1626" s="109" t="n">
        <v>-0.1206</v>
      </c>
      <c r="M1626" s="109" t="n">
        <v>-0.7445</v>
      </c>
      <c r="N1626" s="108" t="n">
        <f aca="false">IF(SQRT($B$5)*$I1626+SQRT(1-$B$5)*J1626&lt;$C$8,1,0)</f>
        <v>0</v>
      </c>
      <c r="O1626" s="108" t="n">
        <f aca="false">IF(SQRT($B$5)*$I1626+SQRT(1-$B$5)*K1626&lt;$C$9,1,0)</f>
        <v>0</v>
      </c>
      <c r="P1626" s="108" t="n">
        <f aca="false">IF(SQRT($B$5)*$I1626+SQRT(1-$B$5)*L1626&lt;$C$10,1,0)</f>
        <v>0</v>
      </c>
      <c r="Q1626" s="108" t="n">
        <f aca="false">IF(SQRT($B$5)*$I1626+SQRT(1-$B$5)*M1626&lt;$C$11,1,0)</f>
        <v>0</v>
      </c>
      <c r="R1626" s="110" t="n">
        <f aca="false">N1626*$D$8+O1626*$D$9+P1626*$D$10+Q1626*$D$11</f>
        <v>0</v>
      </c>
      <c r="S1626" s="108" t="n">
        <f aca="false">SUM(N1626:Q1626)</f>
        <v>0</v>
      </c>
    </row>
    <row r="1627" customFormat="false" ht="15" hidden="false" customHeight="false" outlineLevel="0" collapsed="false">
      <c r="H1627" s="108" t="n">
        <v>1619</v>
      </c>
      <c r="I1627" s="109" t="n">
        <v>1.9601</v>
      </c>
      <c r="J1627" s="109" t="n">
        <v>-0.3648</v>
      </c>
      <c r="K1627" s="109" t="n">
        <v>-0.0805</v>
      </c>
      <c r="L1627" s="109" t="n">
        <v>-0.0746</v>
      </c>
      <c r="M1627" s="109" t="n">
        <v>0.7104</v>
      </c>
      <c r="N1627" s="108" t="n">
        <f aca="false">IF(SQRT($B$5)*$I1627+SQRT(1-$B$5)*J1627&lt;$C$8,1,0)</f>
        <v>0</v>
      </c>
      <c r="O1627" s="108" t="n">
        <f aca="false">IF(SQRT($B$5)*$I1627+SQRT(1-$B$5)*K1627&lt;$C$9,1,0)</f>
        <v>0</v>
      </c>
      <c r="P1627" s="108" t="n">
        <f aca="false">IF(SQRT($B$5)*$I1627+SQRT(1-$B$5)*L1627&lt;$C$10,1,0)</f>
        <v>0</v>
      </c>
      <c r="Q1627" s="108" t="n">
        <f aca="false">IF(SQRT($B$5)*$I1627+SQRT(1-$B$5)*M1627&lt;$C$11,1,0)</f>
        <v>0</v>
      </c>
      <c r="R1627" s="110" t="n">
        <f aca="false">N1627*$D$8+O1627*$D$9+P1627*$D$10+Q1627*$D$11</f>
        <v>0</v>
      </c>
      <c r="S1627" s="108" t="n">
        <f aca="false">SUM(N1627:Q1627)</f>
        <v>0</v>
      </c>
    </row>
    <row r="1628" customFormat="false" ht="15" hidden="false" customHeight="false" outlineLevel="0" collapsed="false">
      <c r="H1628" s="108" t="n">
        <v>1620</v>
      </c>
      <c r="I1628" s="109" t="n">
        <v>-2.6374</v>
      </c>
      <c r="J1628" s="109" t="n">
        <v>-1.6082</v>
      </c>
      <c r="K1628" s="109" t="n">
        <v>-0.6379</v>
      </c>
      <c r="L1628" s="109" t="n">
        <v>0.6917</v>
      </c>
      <c r="M1628" s="109" t="n">
        <v>-0.0279</v>
      </c>
      <c r="N1628" s="108" t="n">
        <f aca="false">IF(SQRT($B$5)*$I1628+SQRT(1-$B$5)*J1628&lt;$C$8,1,0)</f>
        <v>1</v>
      </c>
      <c r="O1628" s="108" t="n">
        <f aca="false">IF(SQRT($B$5)*$I1628+SQRT(1-$B$5)*K1628&lt;$C$9,1,0)</f>
        <v>0</v>
      </c>
      <c r="P1628" s="108" t="n">
        <f aca="false">IF(SQRT($B$5)*$I1628+SQRT(1-$B$5)*L1628&lt;$C$10,1,0)</f>
        <v>0</v>
      </c>
      <c r="Q1628" s="108" t="n">
        <f aca="false">IF(SQRT($B$5)*$I1628+SQRT(1-$B$5)*M1628&lt;$C$11,1,0)</f>
        <v>0</v>
      </c>
      <c r="R1628" s="110" t="n">
        <f aca="false">N1628*$D$8+O1628*$D$9+P1628*$D$10+Q1628*$D$11</f>
        <v>20</v>
      </c>
      <c r="S1628" s="108" t="n">
        <f aca="false">SUM(N1628:Q1628)</f>
        <v>1</v>
      </c>
    </row>
    <row r="1629" customFormat="false" ht="15" hidden="false" customHeight="false" outlineLevel="0" collapsed="false">
      <c r="H1629" s="108" t="n">
        <v>1621</v>
      </c>
      <c r="I1629" s="109" t="n">
        <v>0.235</v>
      </c>
      <c r="J1629" s="109" t="n">
        <v>0.4292</v>
      </c>
      <c r="K1629" s="109" t="n">
        <v>0.8377</v>
      </c>
      <c r="L1629" s="109" t="n">
        <v>0.9214</v>
      </c>
      <c r="M1629" s="109" t="n">
        <v>0.9427</v>
      </c>
      <c r="N1629" s="108" t="n">
        <f aca="false">IF(SQRT($B$5)*$I1629+SQRT(1-$B$5)*J1629&lt;$C$8,1,0)</f>
        <v>0</v>
      </c>
      <c r="O1629" s="108" t="n">
        <f aca="false">IF(SQRT($B$5)*$I1629+SQRT(1-$B$5)*K1629&lt;$C$9,1,0)</f>
        <v>0</v>
      </c>
      <c r="P1629" s="108" t="n">
        <f aca="false">IF(SQRT($B$5)*$I1629+SQRT(1-$B$5)*L1629&lt;$C$10,1,0)</f>
        <v>0</v>
      </c>
      <c r="Q1629" s="108" t="n">
        <f aca="false">IF(SQRT($B$5)*$I1629+SQRT(1-$B$5)*M1629&lt;$C$11,1,0)</f>
        <v>0</v>
      </c>
      <c r="R1629" s="110" t="n">
        <f aca="false">N1629*$D$8+O1629*$D$9+P1629*$D$10+Q1629*$D$11</f>
        <v>0</v>
      </c>
      <c r="S1629" s="108" t="n">
        <f aca="false">SUM(N1629:Q1629)</f>
        <v>0</v>
      </c>
    </row>
    <row r="1630" customFormat="false" ht="15" hidden="false" customHeight="false" outlineLevel="0" collapsed="false">
      <c r="H1630" s="108" t="n">
        <v>1622</v>
      </c>
      <c r="I1630" s="109" t="n">
        <v>0.9786</v>
      </c>
      <c r="J1630" s="109" t="n">
        <v>-1.6388</v>
      </c>
      <c r="K1630" s="109" t="n">
        <v>0.0853</v>
      </c>
      <c r="L1630" s="109" t="n">
        <v>0.5951</v>
      </c>
      <c r="M1630" s="109" t="n">
        <v>-1.5795</v>
      </c>
      <c r="N1630" s="108" t="n">
        <f aca="false">IF(SQRT($B$5)*$I1630+SQRT(1-$B$5)*J1630&lt;$C$8,1,0)</f>
        <v>0</v>
      </c>
      <c r="O1630" s="108" t="n">
        <f aca="false">IF(SQRT($B$5)*$I1630+SQRT(1-$B$5)*K1630&lt;$C$9,1,0)</f>
        <v>0</v>
      </c>
      <c r="P1630" s="108" t="n">
        <f aca="false">IF(SQRT($B$5)*$I1630+SQRT(1-$B$5)*L1630&lt;$C$10,1,0)</f>
        <v>0</v>
      </c>
      <c r="Q1630" s="108" t="n">
        <f aca="false">IF(SQRT($B$5)*$I1630+SQRT(1-$B$5)*M1630&lt;$C$11,1,0)</f>
        <v>0</v>
      </c>
      <c r="R1630" s="110" t="n">
        <f aca="false">N1630*$D$8+O1630*$D$9+P1630*$D$10+Q1630*$D$11</f>
        <v>0</v>
      </c>
      <c r="S1630" s="108" t="n">
        <f aca="false">SUM(N1630:Q1630)</f>
        <v>0</v>
      </c>
    </row>
    <row r="1631" customFormat="false" ht="15" hidden="false" customHeight="false" outlineLevel="0" collapsed="false">
      <c r="H1631" s="108" t="n">
        <v>1623</v>
      </c>
      <c r="I1631" s="109" t="n">
        <v>2.0472</v>
      </c>
      <c r="J1631" s="109" t="n">
        <v>-1.0161</v>
      </c>
      <c r="K1631" s="109" t="n">
        <v>0.2501</v>
      </c>
      <c r="L1631" s="109" t="n">
        <v>-1.9875</v>
      </c>
      <c r="M1631" s="109" t="n">
        <v>1.2</v>
      </c>
      <c r="N1631" s="108" t="n">
        <f aca="false">IF(SQRT($B$5)*$I1631+SQRT(1-$B$5)*J1631&lt;$C$8,1,0)</f>
        <v>0</v>
      </c>
      <c r="O1631" s="108" t="n">
        <f aca="false">IF(SQRT($B$5)*$I1631+SQRT(1-$B$5)*K1631&lt;$C$9,1,0)</f>
        <v>0</v>
      </c>
      <c r="P1631" s="108" t="n">
        <f aca="false">IF(SQRT($B$5)*$I1631+SQRT(1-$B$5)*L1631&lt;$C$10,1,0)</f>
        <v>0</v>
      </c>
      <c r="Q1631" s="108" t="n">
        <f aca="false">IF(SQRT($B$5)*$I1631+SQRT(1-$B$5)*M1631&lt;$C$11,1,0)</f>
        <v>0</v>
      </c>
      <c r="R1631" s="110" t="n">
        <f aca="false">N1631*$D$8+O1631*$D$9+P1631*$D$10+Q1631*$D$11</f>
        <v>0</v>
      </c>
      <c r="S1631" s="108" t="n">
        <f aca="false">SUM(N1631:Q1631)</f>
        <v>0</v>
      </c>
    </row>
    <row r="1632" customFormat="false" ht="15" hidden="false" customHeight="false" outlineLevel="0" collapsed="false">
      <c r="H1632" s="108" t="n">
        <v>1624</v>
      </c>
      <c r="I1632" s="109" t="n">
        <v>0.3098</v>
      </c>
      <c r="J1632" s="109" t="n">
        <v>1.675</v>
      </c>
      <c r="K1632" s="109" t="n">
        <v>0.5723</v>
      </c>
      <c r="L1632" s="109" t="n">
        <v>1.6853</v>
      </c>
      <c r="M1632" s="109" t="n">
        <v>1.8764</v>
      </c>
      <c r="N1632" s="108" t="n">
        <f aca="false">IF(SQRT($B$5)*$I1632+SQRT(1-$B$5)*J1632&lt;$C$8,1,0)</f>
        <v>0</v>
      </c>
      <c r="O1632" s="108" t="n">
        <f aca="false">IF(SQRT($B$5)*$I1632+SQRT(1-$B$5)*K1632&lt;$C$9,1,0)</f>
        <v>0</v>
      </c>
      <c r="P1632" s="108" t="n">
        <f aca="false">IF(SQRT($B$5)*$I1632+SQRT(1-$B$5)*L1632&lt;$C$10,1,0)</f>
        <v>0</v>
      </c>
      <c r="Q1632" s="108" t="n">
        <f aca="false">IF(SQRT($B$5)*$I1632+SQRT(1-$B$5)*M1632&lt;$C$11,1,0)</f>
        <v>0</v>
      </c>
      <c r="R1632" s="110" t="n">
        <f aca="false">N1632*$D$8+O1632*$D$9+P1632*$D$10+Q1632*$D$11</f>
        <v>0</v>
      </c>
      <c r="S1632" s="108" t="n">
        <f aca="false">SUM(N1632:Q1632)</f>
        <v>0</v>
      </c>
    </row>
    <row r="1633" customFormat="false" ht="15" hidden="false" customHeight="false" outlineLevel="0" collapsed="false">
      <c r="H1633" s="108" t="n">
        <v>1625</v>
      </c>
      <c r="I1633" s="109" t="n">
        <v>-0.1424</v>
      </c>
      <c r="J1633" s="109" t="n">
        <v>0.0154</v>
      </c>
      <c r="K1633" s="109" t="n">
        <v>-0.8842</v>
      </c>
      <c r="L1633" s="109" t="n">
        <v>1.3865</v>
      </c>
      <c r="M1633" s="109" t="n">
        <v>-0.8971</v>
      </c>
      <c r="N1633" s="108" t="n">
        <f aca="false">IF(SQRT($B$5)*$I1633+SQRT(1-$B$5)*J1633&lt;$C$8,1,0)</f>
        <v>0</v>
      </c>
      <c r="O1633" s="108" t="n">
        <f aca="false">IF(SQRT($B$5)*$I1633+SQRT(1-$B$5)*K1633&lt;$C$9,1,0)</f>
        <v>0</v>
      </c>
      <c r="P1633" s="108" t="n">
        <f aca="false">IF(SQRT($B$5)*$I1633+SQRT(1-$B$5)*L1633&lt;$C$10,1,0)</f>
        <v>0</v>
      </c>
      <c r="Q1633" s="108" t="n">
        <f aca="false">IF(SQRT($B$5)*$I1633+SQRT(1-$B$5)*M1633&lt;$C$11,1,0)</f>
        <v>0</v>
      </c>
      <c r="R1633" s="110" t="n">
        <f aca="false">N1633*$D$8+O1633*$D$9+P1633*$D$10+Q1633*$D$11</f>
        <v>0</v>
      </c>
      <c r="S1633" s="108" t="n">
        <f aca="false">SUM(N1633:Q1633)</f>
        <v>0</v>
      </c>
    </row>
    <row r="1634" customFormat="false" ht="15" hidden="false" customHeight="false" outlineLevel="0" collapsed="false">
      <c r="H1634" s="108" t="n">
        <v>1626</v>
      </c>
      <c r="I1634" s="109" t="n">
        <v>0.4043</v>
      </c>
      <c r="J1634" s="109" t="n">
        <v>0.4936</v>
      </c>
      <c r="K1634" s="109" t="n">
        <v>1.305</v>
      </c>
      <c r="L1634" s="109" t="n">
        <v>-0.1538</v>
      </c>
      <c r="M1634" s="109" t="n">
        <v>-0.023</v>
      </c>
      <c r="N1634" s="108" t="n">
        <f aca="false">IF(SQRT($B$5)*$I1634+SQRT(1-$B$5)*J1634&lt;$C$8,1,0)</f>
        <v>0</v>
      </c>
      <c r="O1634" s="108" t="n">
        <f aca="false">IF(SQRT($B$5)*$I1634+SQRT(1-$B$5)*K1634&lt;$C$9,1,0)</f>
        <v>0</v>
      </c>
      <c r="P1634" s="108" t="n">
        <f aca="false">IF(SQRT($B$5)*$I1634+SQRT(1-$B$5)*L1634&lt;$C$10,1,0)</f>
        <v>0</v>
      </c>
      <c r="Q1634" s="108" t="n">
        <f aca="false">IF(SQRT($B$5)*$I1634+SQRT(1-$B$5)*M1634&lt;$C$11,1,0)</f>
        <v>0</v>
      </c>
      <c r="R1634" s="110" t="n">
        <f aca="false">N1634*$D$8+O1634*$D$9+P1634*$D$10+Q1634*$D$11</f>
        <v>0</v>
      </c>
      <c r="S1634" s="108" t="n">
        <f aca="false">SUM(N1634:Q1634)</f>
        <v>0</v>
      </c>
    </row>
    <row r="1635" customFormat="false" ht="15" hidden="false" customHeight="false" outlineLevel="0" collapsed="false">
      <c r="H1635" s="108" t="n">
        <v>1627</v>
      </c>
      <c r="I1635" s="109" t="n">
        <v>0.2944</v>
      </c>
      <c r="J1635" s="109" t="n">
        <v>1.6658</v>
      </c>
      <c r="K1635" s="109" t="n">
        <v>1.6539</v>
      </c>
      <c r="L1635" s="109" t="n">
        <v>0.8108</v>
      </c>
      <c r="M1635" s="109" t="n">
        <v>2.6837</v>
      </c>
      <c r="N1635" s="108" t="n">
        <f aca="false">IF(SQRT($B$5)*$I1635+SQRT(1-$B$5)*J1635&lt;$C$8,1,0)</f>
        <v>0</v>
      </c>
      <c r="O1635" s="108" t="n">
        <f aca="false">IF(SQRT($B$5)*$I1635+SQRT(1-$B$5)*K1635&lt;$C$9,1,0)</f>
        <v>0</v>
      </c>
      <c r="P1635" s="108" t="n">
        <f aca="false">IF(SQRT($B$5)*$I1635+SQRT(1-$B$5)*L1635&lt;$C$10,1,0)</f>
        <v>0</v>
      </c>
      <c r="Q1635" s="108" t="n">
        <f aca="false">IF(SQRT($B$5)*$I1635+SQRT(1-$B$5)*M1635&lt;$C$11,1,0)</f>
        <v>0</v>
      </c>
      <c r="R1635" s="110" t="n">
        <f aca="false">N1635*$D$8+O1635*$D$9+P1635*$D$10+Q1635*$D$11</f>
        <v>0</v>
      </c>
      <c r="S1635" s="108" t="n">
        <f aca="false">SUM(N1635:Q1635)</f>
        <v>0</v>
      </c>
    </row>
    <row r="1636" customFormat="false" ht="15" hidden="false" customHeight="false" outlineLevel="0" collapsed="false">
      <c r="H1636" s="108" t="n">
        <v>1628</v>
      </c>
      <c r="I1636" s="109" t="n">
        <v>-1.5722</v>
      </c>
      <c r="J1636" s="109" t="n">
        <v>0.4467</v>
      </c>
      <c r="K1636" s="109" t="n">
        <v>-0.1178</v>
      </c>
      <c r="L1636" s="109" t="n">
        <v>0.8136</v>
      </c>
      <c r="M1636" s="109" t="n">
        <v>1.7977</v>
      </c>
      <c r="N1636" s="108" t="n">
        <f aca="false">IF(SQRT($B$5)*$I1636+SQRT(1-$B$5)*J1636&lt;$C$8,1,0)</f>
        <v>0</v>
      </c>
      <c r="O1636" s="108" t="n">
        <f aca="false">IF(SQRT($B$5)*$I1636+SQRT(1-$B$5)*K1636&lt;$C$9,1,0)</f>
        <v>0</v>
      </c>
      <c r="P1636" s="108" t="n">
        <f aca="false">IF(SQRT($B$5)*$I1636+SQRT(1-$B$5)*L1636&lt;$C$10,1,0)</f>
        <v>0</v>
      </c>
      <c r="Q1636" s="108" t="n">
        <f aca="false">IF(SQRT($B$5)*$I1636+SQRT(1-$B$5)*M1636&lt;$C$11,1,0)</f>
        <v>0</v>
      </c>
      <c r="R1636" s="110" t="n">
        <f aca="false">N1636*$D$8+O1636*$D$9+P1636*$D$10+Q1636*$D$11</f>
        <v>0</v>
      </c>
      <c r="S1636" s="108" t="n">
        <f aca="false">SUM(N1636:Q1636)</f>
        <v>0</v>
      </c>
    </row>
    <row r="1637" customFormat="false" ht="15" hidden="false" customHeight="false" outlineLevel="0" collapsed="false">
      <c r="H1637" s="108" t="n">
        <v>1629</v>
      </c>
      <c r="I1637" s="109" t="n">
        <v>0.9039</v>
      </c>
      <c r="J1637" s="109" t="n">
        <v>0.1404</v>
      </c>
      <c r="K1637" s="109" t="n">
        <v>0.6708</v>
      </c>
      <c r="L1637" s="109" t="n">
        <v>0.7505</v>
      </c>
      <c r="M1637" s="109" t="n">
        <v>-1.0678</v>
      </c>
      <c r="N1637" s="108" t="n">
        <f aca="false">IF(SQRT($B$5)*$I1637+SQRT(1-$B$5)*J1637&lt;$C$8,1,0)</f>
        <v>0</v>
      </c>
      <c r="O1637" s="108" t="n">
        <f aca="false">IF(SQRT($B$5)*$I1637+SQRT(1-$B$5)*K1637&lt;$C$9,1,0)</f>
        <v>0</v>
      </c>
      <c r="P1637" s="108" t="n">
        <f aca="false">IF(SQRT($B$5)*$I1637+SQRT(1-$B$5)*L1637&lt;$C$10,1,0)</f>
        <v>0</v>
      </c>
      <c r="Q1637" s="108" t="n">
        <f aca="false">IF(SQRT($B$5)*$I1637+SQRT(1-$B$5)*M1637&lt;$C$11,1,0)</f>
        <v>0</v>
      </c>
      <c r="R1637" s="110" t="n">
        <f aca="false">N1637*$D$8+O1637*$D$9+P1637*$D$10+Q1637*$D$11</f>
        <v>0</v>
      </c>
      <c r="S1637" s="108" t="n">
        <f aca="false">SUM(N1637:Q1637)</f>
        <v>0</v>
      </c>
    </row>
    <row r="1638" customFormat="false" ht="15" hidden="false" customHeight="false" outlineLevel="0" collapsed="false">
      <c r="H1638" s="108" t="n">
        <v>1630</v>
      </c>
      <c r="I1638" s="109" t="n">
        <v>1.8383</v>
      </c>
      <c r="J1638" s="109" t="n">
        <v>-0.2615</v>
      </c>
      <c r="K1638" s="109" t="n">
        <v>-0.4302</v>
      </c>
      <c r="L1638" s="109" t="n">
        <v>-0.3619</v>
      </c>
      <c r="M1638" s="109" t="n">
        <v>-0.5423</v>
      </c>
      <c r="N1638" s="108" t="n">
        <f aca="false">IF(SQRT($B$5)*$I1638+SQRT(1-$B$5)*J1638&lt;$C$8,1,0)</f>
        <v>0</v>
      </c>
      <c r="O1638" s="108" t="n">
        <f aca="false">IF(SQRT($B$5)*$I1638+SQRT(1-$B$5)*K1638&lt;$C$9,1,0)</f>
        <v>0</v>
      </c>
      <c r="P1638" s="108" t="n">
        <f aca="false">IF(SQRT($B$5)*$I1638+SQRT(1-$B$5)*L1638&lt;$C$10,1,0)</f>
        <v>0</v>
      </c>
      <c r="Q1638" s="108" t="n">
        <f aca="false">IF(SQRT($B$5)*$I1638+SQRT(1-$B$5)*M1638&lt;$C$11,1,0)</f>
        <v>0</v>
      </c>
      <c r="R1638" s="110" t="n">
        <f aca="false">N1638*$D$8+O1638*$D$9+P1638*$D$10+Q1638*$D$11</f>
        <v>0</v>
      </c>
      <c r="S1638" s="108" t="n">
        <f aca="false">SUM(N1638:Q1638)</f>
        <v>0</v>
      </c>
    </row>
    <row r="1639" customFormat="false" ht="15" hidden="false" customHeight="false" outlineLevel="0" collapsed="false">
      <c r="H1639" s="108" t="n">
        <v>1631</v>
      </c>
      <c r="I1639" s="109" t="n">
        <v>-0.4635</v>
      </c>
      <c r="J1639" s="109" t="n">
        <v>1.1181</v>
      </c>
      <c r="K1639" s="109" t="n">
        <v>-0.6308</v>
      </c>
      <c r="L1639" s="109" t="n">
        <v>0.9931</v>
      </c>
      <c r="M1639" s="109" t="n">
        <v>-0.3767</v>
      </c>
      <c r="N1639" s="108" t="n">
        <f aca="false">IF(SQRT($B$5)*$I1639+SQRT(1-$B$5)*J1639&lt;$C$8,1,0)</f>
        <v>0</v>
      </c>
      <c r="O1639" s="108" t="n">
        <f aca="false">IF(SQRT($B$5)*$I1639+SQRT(1-$B$5)*K1639&lt;$C$9,1,0)</f>
        <v>0</v>
      </c>
      <c r="P1639" s="108" t="n">
        <f aca="false">IF(SQRT($B$5)*$I1639+SQRT(1-$B$5)*L1639&lt;$C$10,1,0)</f>
        <v>0</v>
      </c>
      <c r="Q1639" s="108" t="n">
        <f aca="false">IF(SQRT($B$5)*$I1639+SQRT(1-$B$5)*M1639&lt;$C$11,1,0)</f>
        <v>0</v>
      </c>
      <c r="R1639" s="110" t="n">
        <f aca="false">N1639*$D$8+O1639*$D$9+P1639*$D$10+Q1639*$D$11</f>
        <v>0</v>
      </c>
      <c r="S1639" s="108" t="n">
        <f aca="false">SUM(N1639:Q1639)</f>
        <v>0</v>
      </c>
    </row>
    <row r="1640" customFormat="false" ht="15" hidden="false" customHeight="false" outlineLevel="0" collapsed="false">
      <c r="H1640" s="108" t="n">
        <v>1632</v>
      </c>
      <c r="I1640" s="109" t="n">
        <v>0.4065</v>
      </c>
      <c r="J1640" s="109" t="n">
        <v>1.327</v>
      </c>
      <c r="K1640" s="109" t="n">
        <v>0.0443</v>
      </c>
      <c r="L1640" s="109" t="n">
        <v>-0.0696</v>
      </c>
      <c r="M1640" s="109" t="n">
        <v>1.8874</v>
      </c>
      <c r="N1640" s="108" t="n">
        <f aca="false">IF(SQRT($B$5)*$I1640+SQRT(1-$B$5)*J1640&lt;$C$8,1,0)</f>
        <v>0</v>
      </c>
      <c r="O1640" s="108" t="n">
        <f aca="false">IF(SQRT($B$5)*$I1640+SQRT(1-$B$5)*K1640&lt;$C$9,1,0)</f>
        <v>0</v>
      </c>
      <c r="P1640" s="108" t="n">
        <f aca="false">IF(SQRT($B$5)*$I1640+SQRT(1-$B$5)*L1640&lt;$C$10,1,0)</f>
        <v>0</v>
      </c>
      <c r="Q1640" s="108" t="n">
        <f aca="false">IF(SQRT($B$5)*$I1640+SQRT(1-$B$5)*M1640&lt;$C$11,1,0)</f>
        <v>0</v>
      </c>
      <c r="R1640" s="110" t="n">
        <f aca="false">N1640*$D$8+O1640*$D$9+P1640*$D$10+Q1640*$D$11</f>
        <v>0</v>
      </c>
      <c r="S1640" s="108" t="n">
        <f aca="false">SUM(N1640:Q1640)</f>
        <v>0</v>
      </c>
    </row>
    <row r="1641" customFormat="false" ht="15" hidden="false" customHeight="false" outlineLevel="0" collapsed="false">
      <c r="H1641" s="108" t="n">
        <v>1633</v>
      </c>
      <c r="I1641" s="109" t="n">
        <v>0.1317</v>
      </c>
      <c r="J1641" s="109" t="n">
        <v>0.5823</v>
      </c>
      <c r="K1641" s="109" t="n">
        <v>0.1801</v>
      </c>
      <c r="L1641" s="109" t="n">
        <v>-1.285</v>
      </c>
      <c r="M1641" s="109" t="n">
        <v>-0.31</v>
      </c>
      <c r="N1641" s="108" t="n">
        <f aca="false">IF(SQRT($B$5)*$I1641+SQRT(1-$B$5)*J1641&lt;$C$8,1,0)</f>
        <v>0</v>
      </c>
      <c r="O1641" s="108" t="n">
        <f aca="false">IF(SQRT($B$5)*$I1641+SQRT(1-$B$5)*K1641&lt;$C$9,1,0)</f>
        <v>0</v>
      </c>
      <c r="P1641" s="108" t="n">
        <f aca="false">IF(SQRT($B$5)*$I1641+SQRT(1-$B$5)*L1641&lt;$C$10,1,0)</f>
        <v>0</v>
      </c>
      <c r="Q1641" s="108" t="n">
        <f aca="false">IF(SQRT($B$5)*$I1641+SQRT(1-$B$5)*M1641&lt;$C$11,1,0)</f>
        <v>0</v>
      </c>
      <c r="R1641" s="110" t="n">
        <f aca="false">N1641*$D$8+O1641*$D$9+P1641*$D$10+Q1641*$D$11</f>
        <v>0</v>
      </c>
      <c r="S1641" s="108" t="n">
        <f aca="false">SUM(N1641:Q1641)</f>
        <v>0</v>
      </c>
    </row>
    <row r="1642" customFormat="false" ht="15" hidden="false" customHeight="false" outlineLevel="0" collapsed="false">
      <c r="H1642" s="108" t="n">
        <v>1634</v>
      </c>
      <c r="I1642" s="109" t="n">
        <v>0.6835</v>
      </c>
      <c r="J1642" s="109" t="n">
        <v>1.0344</v>
      </c>
      <c r="K1642" s="109" t="n">
        <v>-0.3115</v>
      </c>
      <c r="L1642" s="109" t="n">
        <v>0.8223</v>
      </c>
      <c r="M1642" s="109" t="n">
        <v>0.7283</v>
      </c>
      <c r="N1642" s="108" t="n">
        <f aca="false">IF(SQRT($B$5)*$I1642+SQRT(1-$B$5)*J1642&lt;$C$8,1,0)</f>
        <v>0</v>
      </c>
      <c r="O1642" s="108" t="n">
        <f aca="false">IF(SQRT($B$5)*$I1642+SQRT(1-$B$5)*K1642&lt;$C$9,1,0)</f>
        <v>0</v>
      </c>
      <c r="P1642" s="108" t="n">
        <f aca="false">IF(SQRT($B$5)*$I1642+SQRT(1-$B$5)*L1642&lt;$C$10,1,0)</f>
        <v>0</v>
      </c>
      <c r="Q1642" s="108" t="n">
        <f aca="false">IF(SQRT($B$5)*$I1642+SQRT(1-$B$5)*M1642&lt;$C$11,1,0)</f>
        <v>0</v>
      </c>
      <c r="R1642" s="110" t="n">
        <f aca="false">N1642*$D$8+O1642*$D$9+P1642*$D$10+Q1642*$D$11</f>
        <v>0</v>
      </c>
      <c r="S1642" s="108" t="n">
        <f aca="false">SUM(N1642:Q1642)</f>
        <v>0</v>
      </c>
    </row>
    <row r="1643" customFormat="false" ht="15" hidden="false" customHeight="false" outlineLevel="0" collapsed="false">
      <c r="H1643" s="108" t="n">
        <v>1635</v>
      </c>
      <c r="I1643" s="109" t="n">
        <v>1.5744</v>
      </c>
      <c r="J1643" s="109" t="n">
        <v>-2.9635</v>
      </c>
      <c r="K1643" s="109" t="n">
        <v>1.4216</v>
      </c>
      <c r="L1643" s="109" t="n">
        <v>0.5113</v>
      </c>
      <c r="M1643" s="109" t="n">
        <v>-0.5024</v>
      </c>
      <c r="N1643" s="108" t="n">
        <f aca="false">IF(SQRT($B$5)*$I1643+SQRT(1-$B$5)*J1643&lt;$C$8,1,0)</f>
        <v>0</v>
      </c>
      <c r="O1643" s="108" t="n">
        <f aca="false">IF(SQRT($B$5)*$I1643+SQRT(1-$B$5)*K1643&lt;$C$9,1,0)</f>
        <v>0</v>
      </c>
      <c r="P1643" s="108" t="n">
        <f aca="false">IF(SQRT($B$5)*$I1643+SQRT(1-$B$5)*L1643&lt;$C$10,1,0)</f>
        <v>0</v>
      </c>
      <c r="Q1643" s="108" t="n">
        <f aca="false">IF(SQRT($B$5)*$I1643+SQRT(1-$B$5)*M1643&lt;$C$11,1,0)</f>
        <v>0</v>
      </c>
      <c r="R1643" s="110" t="n">
        <f aca="false">N1643*$D$8+O1643*$D$9+P1643*$D$10+Q1643*$D$11</f>
        <v>0</v>
      </c>
      <c r="S1643" s="108" t="n">
        <f aca="false">SUM(N1643:Q1643)</f>
        <v>0</v>
      </c>
    </row>
    <row r="1644" customFormat="false" ht="15" hidden="false" customHeight="false" outlineLevel="0" collapsed="false">
      <c r="H1644" s="108" t="n">
        <v>1636</v>
      </c>
      <c r="I1644" s="109" t="n">
        <v>-0.7438</v>
      </c>
      <c r="J1644" s="109" t="n">
        <v>0.382</v>
      </c>
      <c r="K1644" s="109" t="n">
        <v>-0.0956</v>
      </c>
      <c r="L1644" s="109" t="n">
        <v>1.3008</v>
      </c>
      <c r="M1644" s="109" t="n">
        <v>-2.1166</v>
      </c>
      <c r="N1644" s="108" t="n">
        <f aca="false">IF(SQRT($B$5)*$I1644+SQRT(1-$B$5)*J1644&lt;$C$8,1,0)</f>
        <v>0</v>
      </c>
      <c r="O1644" s="108" t="n">
        <f aca="false">IF(SQRT($B$5)*$I1644+SQRT(1-$B$5)*K1644&lt;$C$9,1,0)</f>
        <v>0</v>
      </c>
      <c r="P1644" s="108" t="n">
        <f aca="false">IF(SQRT($B$5)*$I1644+SQRT(1-$B$5)*L1644&lt;$C$10,1,0)</f>
        <v>0</v>
      </c>
      <c r="Q1644" s="108" t="n">
        <f aca="false">IF(SQRT($B$5)*$I1644+SQRT(1-$B$5)*M1644&lt;$C$11,1,0)</f>
        <v>1</v>
      </c>
      <c r="R1644" s="110" t="n">
        <f aca="false">N1644*$D$8+O1644*$D$9+P1644*$D$10+Q1644*$D$11</f>
        <v>17.5</v>
      </c>
      <c r="S1644" s="108" t="n">
        <f aca="false">SUM(N1644:Q1644)</f>
        <v>1</v>
      </c>
    </row>
    <row r="1645" customFormat="false" ht="15" hidden="false" customHeight="false" outlineLevel="0" collapsed="false">
      <c r="H1645" s="108" t="n">
        <v>1637</v>
      </c>
      <c r="I1645" s="109" t="n">
        <v>0.0682</v>
      </c>
      <c r="J1645" s="109" t="n">
        <v>0.174</v>
      </c>
      <c r="K1645" s="109" t="n">
        <v>-0.2688</v>
      </c>
      <c r="L1645" s="109" t="n">
        <v>-1.9484</v>
      </c>
      <c r="M1645" s="109" t="n">
        <v>-0.1687</v>
      </c>
      <c r="N1645" s="108" t="n">
        <f aca="false">IF(SQRT($B$5)*$I1645+SQRT(1-$B$5)*J1645&lt;$C$8,1,0)</f>
        <v>0</v>
      </c>
      <c r="O1645" s="108" t="n">
        <f aca="false">IF(SQRT($B$5)*$I1645+SQRT(1-$B$5)*K1645&lt;$C$9,1,0)</f>
        <v>0</v>
      </c>
      <c r="P1645" s="108" t="n">
        <f aca="false">IF(SQRT($B$5)*$I1645+SQRT(1-$B$5)*L1645&lt;$C$10,1,0)</f>
        <v>0</v>
      </c>
      <c r="Q1645" s="108" t="n">
        <f aca="false">IF(SQRT($B$5)*$I1645+SQRT(1-$B$5)*M1645&lt;$C$11,1,0)</f>
        <v>0</v>
      </c>
      <c r="R1645" s="110" t="n">
        <f aca="false">N1645*$D$8+O1645*$D$9+P1645*$D$10+Q1645*$D$11</f>
        <v>0</v>
      </c>
      <c r="S1645" s="108" t="n">
        <f aca="false">SUM(N1645:Q1645)</f>
        <v>0</v>
      </c>
    </row>
    <row r="1646" customFormat="false" ht="15" hidden="false" customHeight="false" outlineLevel="0" collapsed="false">
      <c r="H1646" s="108" t="n">
        <v>1638</v>
      </c>
      <c r="I1646" s="109" t="n">
        <v>-0.462</v>
      </c>
      <c r="J1646" s="109" t="n">
        <v>-0.4664</v>
      </c>
      <c r="K1646" s="109" t="n">
        <v>0.7645</v>
      </c>
      <c r="L1646" s="109" t="n">
        <v>0.269</v>
      </c>
      <c r="M1646" s="109" t="n">
        <v>0.3771</v>
      </c>
      <c r="N1646" s="108" t="n">
        <f aca="false">IF(SQRT($B$5)*$I1646+SQRT(1-$B$5)*J1646&lt;$C$8,1,0)</f>
        <v>0</v>
      </c>
      <c r="O1646" s="108" t="n">
        <f aca="false">IF(SQRT($B$5)*$I1646+SQRT(1-$B$5)*K1646&lt;$C$9,1,0)</f>
        <v>0</v>
      </c>
      <c r="P1646" s="108" t="n">
        <f aca="false">IF(SQRT($B$5)*$I1646+SQRT(1-$B$5)*L1646&lt;$C$10,1,0)</f>
        <v>0</v>
      </c>
      <c r="Q1646" s="108" t="n">
        <f aca="false">IF(SQRT($B$5)*$I1646+SQRT(1-$B$5)*M1646&lt;$C$11,1,0)</f>
        <v>0</v>
      </c>
      <c r="R1646" s="110" t="n">
        <f aca="false">N1646*$D$8+O1646*$D$9+P1646*$D$10+Q1646*$D$11</f>
        <v>0</v>
      </c>
      <c r="S1646" s="108" t="n">
        <f aca="false">SUM(N1646:Q1646)</f>
        <v>0</v>
      </c>
    </row>
    <row r="1647" customFormat="false" ht="15" hidden="false" customHeight="false" outlineLevel="0" collapsed="false">
      <c r="H1647" s="108" t="n">
        <v>1639</v>
      </c>
      <c r="I1647" s="109" t="n">
        <v>-0.6683</v>
      </c>
      <c r="J1647" s="109" t="n">
        <v>0.424</v>
      </c>
      <c r="K1647" s="109" t="n">
        <v>1.5666</v>
      </c>
      <c r="L1647" s="109" t="n">
        <v>1.3349</v>
      </c>
      <c r="M1647" s="109" t="n">
        <v>1.351</v>
      </c>
      <c r="N1647" s="108" t="n">
        <f aca="false">IF(SQRT($B$5)*$I1647+SQRT(1-$B$5)*J1647&lt;$C$8,1,0)</f>
        <v>0</v>
      </c>
      <c r="O1647" s="108" t="n">
        <f aca="false">IF(SQRT($B$5)*$I1647+SQRT(1-$B$5)*K1647&lt;$C$9,1,0)</f>
        <v>0</v>
      </c>
      <c r="P1647" s="108" t="n">
        <f aca="false">IF(SQRT($B$5)*$I1647+SQRT(1-$B$5)*L1647&lt;$C$10,1,0)</f>
        <v>0</v>
      </c>
      <c r="Q1647" s="108" t="n">
        <f aca="false">IF(SQRT($B$5)*$I1647+SQRT(1-$B$5)*M1647&lt;$C$11,1,0)</f>
        <v>0</v>
      </c>
      <c r="R1647" s="110" t="n">
        <f aca="false">N1647*$D$8+O1647*$D$9+P1647*$D$10+Q1647*$D$11</f>
        <v>0</v>
      </c>
      <c r="S1647" s="108" t="n">
        <f aca="false">SUM(N1647:Q1647)</f>
        <v>0</v>
      </c>
    </row>
    <row r="1648" customFormat="false" ht="15" hidden="false" customHeight="false" outlineLevel="0" collapsed="false">
      <c r="H1648" s="108" t="n">
        <v>1640</v>
      </c>
      <c r="I1648" s="109" t="n">
        <v>-1.363</v>
      </c>
      <c r="J1648" s="109" t="n">
        <v>-0.7146</v>
      </c>
      <c r="K1648" s="109" t="n">
        <v>-0.0098</v>
      </c>
      <c r="L1648" s="109" t="n">
        <v>-1.7884</v>
      </c>
      <c r="M1648" s="109" t="n">
        <v>1.2752</v>
      </c>
      <c r="N1648" s="108" t="n">
        <f aca="false">IF(SQRT($B$5)*$I1648+SQRT(1-$B$5)*J1648&lt;$C$8,1,0)</f>
        <v>0</v>
      </c>
      <c r="O1648" s="108" t="n">
        <f aca="false">IF(SQRT($B$5)*$I1648+SQRT(1-$B$5)*K1648&lt;$C$9,1,0)</f>
        <v>0</v>
      </c>
      <c r="P1648" s="108" t="n">
        <f aca="false">IF(SQRT($B$5)*$I1648+SQRT(1-$B$5)*L1648&lt;$C$10,1,0)</f>
        <v>1</v>
      </c>
      <c r="Q1648" s="108" t="n">
        <f aca="false">IF(SQRT($B$5)*$I1648+SQRT(1-$B$5)*M1648&lt;$C$11,1,0)</f>
        <v>0</v>
      </c>
      <c r="R1648" s="110" t="n">
        <f aca="false">N1648*$D$8+O1648*$D$9+P1648*$D$10+Q1648*$D$11</f>
        <v>14</v>
      </c>
      <c r="S1648" s="108" t="n">
        <f aca="false">SUM(N1648:Q1648)</f>
        <v>1</v>
      </c>
    </row>
    <row r="1649" customFormat="false" ht="15" hidden="false" customHeight="false" outlineLevel="0" collapsed="false">
      <c r="H1649" s="108" t="n">
        <v>1641</v>
      </c>
      <c r="I1649" s="109" t="n">
        <v>-1.7937</v>
      </c>
      <c r="J1649" s="109" t="n">
        <v>0.8842</v>
      </c>
      <c r="K1649" s="109" t="n">
        <v>1.1669</v>
      </c>
      <c r="L1649" s="109" t="n">
        <v>0.1246</v>
      </c>
      <c r="M1649" s="109" t="n">
        <v>-3.0516</v>
      </c>
      <c r="N1649" s="108" t="n">
        <f aca="false">IF(SQRT($B$5)*$I1649+SQRT(1-$B$5)*J1649&lt;$C$8,1,0)</f>
        <v>0</v>
      </c>
      <c r="O1649" s="108" t="n">
        <f aca="false">IF(SQRT($B$5)*$I1649+SQRT(1-$B$5)*K1649&lt;$C$9,1,0)</f>
        <v>0</v>
      </c>
      <c r="P1649" s="108" t="n">
        <f aca="false">IF(SQRT($B$5)*$I1649+SQRT(1-$B$5)*L1649&lt;$C$10,1,0)</f>
        <v>0</v>
      </c>
      <c r="Q1649" s="108" t="n">
        <f aca="false">IF(SQRT($B$5)*$I1649+SQRT(1-$B$5)*M1649&lt;$C$11,1,0)</f>
        <v>1</v>
      </c>
      <c r="R1649" s="110" t="n">
        <f aca="false">N1649*$D$8+O1649*$D$9+P1649*$D$10+Q1649*$D$11</f>
        <v>17.5</v>
      </c>
      <c r="S1649" s="108" t="n">
        <f aca="false">SUM(N1649:Q1649)</f>
        <v>1</v>
      </c>
    </row>
    <row r="1650" customFormat="false" ht="15" hidden="false" customHeight="false" outlineLevel="0" collapsed="false">
      <c r="H1650" s="108" t="n">
        <v>1642</v>
      </c>
      <c r="I1650" s="109" t="n">
        <v>1.4996</v>
      </c>
      <c r="J1650" s="109" t="n">
        <v>-0.363</v>
      </c>
      <c r="K1650" s="109" t="n">
        <v>-0.0499</v>
      </c>
      <c r="L1650" s="109" t="n">
        <v>0.4162</v>
      </c>
      <c r="M1650" s="109" t="n">
        <v>-0.4607</v>
      </c>
      <c r="N1650" s="108" t="n">
        <f aca="false">IF(SQRT($B$5)*$I1650+SQRT(1-$B$5)*J1650&lt;$C$8,1,0)</f>
        <v>0</v>
      </c>
      <c r="O1650" s="108" t="n">
        <f aca="false">IF(SQRT($B$5)*$I1650+SQRT(1-$B$5)*K1650&lt;$C$9,1,0)</f>
        <v>0</v>
      </c>
      <c r="P1650" s="108" t="n">
        <f aca="false">IF(SQRT($B$5)*$I1650+SQRT(1-$B$5)*L1650&lt;$C$10,1,0)</f>
        <v>0</v>
      </c>
      <c r="Q1650" s="108" t="n">
        <f aca="false">IF(SQRT($B$5)*$I1650+SQRT(1-$B$5)*M1650&lt;$C$11,1,0)</f>
        <v>0</v>
      </c>
      <c r="R1650" s="110" t="n">
        <f aca="false">N1650*$D$8+O1650*$D$9+P1650*$D$10+Q1650*$D$11</f>
        <v>0</v>
      </c>
      <c r="S1650" s="108" t="n">
        <f aca="false">SUM(N1650:Q1650)</f>
        <v>0</v>
      </c>
    </row>
    <row r="1651" customFormat="false" ht="15" hidden="false" customHeight="false" outlineLevel="0" collapsed="false">
      <c r="H1651" s="108" t="n">
        <v>1643</v>
      </c>
      <c r="I1651" s="109" t="n">
        <v>0.3675</v>
      </c>
      <c r="J1651" s="109" t="n">
        <v>-0.9154</v>
      </c>
      <c r="K1651" s="109" t="n">
        <v>0.9569</v>
      </c>
      <c r="L1651" s="109" t="n">
        <v>1.5473</v>
      </c>
      <c r="M1651" s="109" t="n">
        <v>-0.6004</v>
      </c>
      <c r="N1651" s="108" t="n">
        <f aca="false">IF(SQRT($B$5)*$I1651+SQRT(1-$B$5)*J1651&lt;$C$8,1,0)</f>
        <v>0</v>
      </c>
      <c r="O1651" s="108" t="n">
        <f aca="false">IF(SQRT($B$5)*$I1651+SQRT(1-$B$5)*K1651&lt;$C$9,1,0)</f>
        <v>0</v>
      </c>
      <c r="P1651" s="108" t="n">
        <f aca="false">IF(SQRT($B$5)*$I1651+SQRT(1-$B$5)*L1651&lt;$C$10,1,0)</f>
        <v>0</v>
      </c>
      <c r="Q1651" s="108" t="n">
        <f aca="false">IF(SQRT($B$5)*$I1651+SQRT(1-$B$5)*M1651&lt;$C$11,1,0)</f>
        <v>0</v>
      </c>
      <c r="R1651" s="110" t="n">
        <f aca="false">N1651*$D$8+O1651*$D$9+P1651*$D$10+Q1651*$D$11</f>
        <v>0</v>
      </c>
      <c r="S1651" s="108" t="n">
        <f aca="false">SUM(N1651:Q1651)</f>
        <v>0</v>
      </c>
    </row>
    <row r="1652" customFormat="false" ht="15" hidden="false" customHeight="false" outlineLevel="0" collapsed="false">
      <c r="H1652" s="108" t="n">
        <v>1644</v>
      </c>
      <c r="I1652" s="109" t="n">
        <v>1.5291</v>
      </c>
      <c r="J1652" s="109" t="n">
        <v>1.1745</v>
      </c>
      <c r="K1652" s="109" t="n">
        <v>-0.7447</v>
      </c>
      <c r="L1652" s="109" t="n">
        <v>1.9911</v>
      </c>
      <c r="M1652" s="109" t="n">
        <v>1.1499</v>
      </c>
      <c r="N1652" s="108" t="n">
        <f aca="false">IF(SQRT($B$5)*$I1652+SQRT(1-$B$5)*J1652&lt;$C$8,1,0)</f>
        <v>0</v>
      </c>
      <c r="O1652" s="108" t="n">
        <f aca="false">IF(SQRT($B$5)*$I1652+SQRT(1-$B$5)*K1652&lt;$C$9,1,0)</f>
        <v>0</v>
      </c>
      <c r="P1652" s="108" t="n">
        <f aca="false">IF(SQRT($B$5)*$I1652+SQRT(1-$B$5)*L1652&lt;$C$10,1,0)</f>
        <v>0</v>
      </c>
      <c r="Q1652" s="108" t="n">
        <f aca="false">IF(SQRT($B$5)*$I1652+SQRT(1-$B$5)*M1652&lt;$C$11,1,0)</f>
        <v>0</v>
      </c>
      <c r="R1652" s="110" t="n">
        <f aca="false">N1652*$D$8+O1652*$D$9+P1652*$D$10+Q1652*$D$11</f>
        <v>0</v>
      </c>
      <c r="S1652" s="108" t="n">
        <f aca="false">SUM(N1652:Q1652)</f>
        <v>0</v>
      </c>
    </row>
    <row r="1653" customFormat="false" ht="15" hidden="false" customHeight="false" outlineLevel="0" collapsed="false">
      <c r="H1653" s="108" t="n">
        <v>1645</v>
      </c>
      <c r="I1653" s="109" t="n">
        <v>-0.5313</v>
      </c>
      <c r="J1653" s="109" t="n">
        <v>-0.1626</v>
      </c>
      <c r="K1653" s="109" t="n">
        <v>-1.7257</v>
      </c>
      <c r="L1653" s="109" t="n">
        <v>1.041</v>
      </c>
      <c r="M1653" s="109" t="n">
        <v>1.7521</v>
      </c>
      <c r="N1653" s="108" t="n">
        <f aca="false">IF(SQRT($B$5)*$I1653+SQRT(1-$B$5)*J1653&lt;$C$8,1,0)</f>
        <v>0</v>
      </c>
      <c r="O1653" s="108" t="n">
        <f aca="false">IF(SQRT($B$5)*$I1653+SQRT(1-$B$5)*K1653&lt;$C$9,1,0)</f>
        <v>0</v>
      </c>
      <c r="P1653" s="108" t="n">
        <f aca="false">IF(SQRT($B$5)*$I1653+SQRT(1-$B$5)*L1653&lt;$C$10,1,0)</f>
        <v>0</v>
      </c>
      <c r="Q1653" s="108" t="n">
        <f aca="false">IF(SQRT($B$5)*$I1653+SQRT(1-$B$5)*M1653&lt;$C$11,1,0)</f>
        <v>0</v>
      </c>
      <c r="R1653" s="110" t="n">
        <f aca="false">N1653*$D$8+O1653*$D$9+P1653*$D$10+Q1653*$D$11</f>
        <v>0</v>
      </c>
      <c r="S1653" s="108" t="n">
        <f aca="false">SUM(N1653:Q1653)</f>
        <v>0</v>
      </c>
    </row>
    <row r="1654" customFormat="false" ht="15" hidden="false" customHeight="false" outlineLevel="0" collapsed="false">
      <c r="H1654" s="108" t="n">
        <v>1646</v>
      </c>
      <c r="I1654" s="109" t="n">
        <v>0.7527</v>
      </c>
      <c r="J1654" s="109" t="n">
        <v>0.2075</v>
      </c>
      <c r="K1654" s="109" t="n">
        <v>-1.5386</v>
      </c>
      <c r="L1654" s="109" t="n">
        <v>-0.2547</v>
      </c>
      <c r="M1654" s="109" t="n">
        <v>-0.5101</v>
      </c>
      <c r="N1654" s="108" t="n">
        <f aca="false">IF(SQRT($B$5)*$I1654+SQRT(1-$B$5)*J1654&lt;$C$8,1,0)</f>
        <v>0</v>
      </c>
      <c r="O1654" s="108" t="n">
        <f aca="false">IF(SQRT($B$5)*$I1654+SQRT(1-$B$5)*K1654&lt;$C$9,1,0)</f>
        <v>0</v>
      </c>
      <c r="P1654" s="108" t="n">
        <f aca="false">IF(SQRT($B$5)*$I1654+SQRT(1-$B$5)*L1654&lt;$C$10,1,0)</f>
        <v>0</v>
      </c>
      <c r="Q1654" s="108" t="n">
        <f aca="false">IF(SQRT($B$5)*$I1654+SQRT(1-$B$5)*M1654&lt;$C$11,1,0)</f>
        <v>0</v>
      </c>
      <c r="R1654" s="110" t="n">
        <f aca="false">N1654*$D$8+O1654*$D$9+P1654*$D$10+Q1654*$D$11</f>
        <v>0</v>
      </c>
      <c r="S1654" s="108" t="n">
        <f aca="false">SUM(N1654:Q1654)</f>
        <v>0</v>
      </c>
    </row>
    <row r="1655" customFormat="false" ht="15" hidden="false" customHeight="false" outlineLevel="0" collapsed="false">
      <c r="H1655" s="108" t="n">
        <v>1647</v>
      </c>
      <c r="I1655" s="109" t="n">
        <v>1.1321</v>
      </c>
      <c r="J1655" s="109" t="n">
        <v>2.4156</v>
      </c>
      <c r="K1655" s="109" t="n">
        <v>-0.7369</v>
      </c>
      <c r="L1655" s="109" t="n">
        <v>1.6977</v>
      </c>
      <c r="M1655" s="109" t="n">
        <v>0.3529</v>
      </c>
      <c r="N1655" s="108" t="n">
        <f aca="false">IF(SQRT($B$5)*$I1655+SQRT(1-$B$5)*J1655&lt;$C$8,1,0)</f>
        <v>0</v>
      </c>
      <c r="O1655" s="108" t="n">
        <f aca="false">IF(SQRT($B$5)*$I1655+SQRT(1-$B$5)*K1655&lt;$C$9,1,0)</f>
        <v>0</v>
      </c>
      <c r="P1655" s="108" t="n">
        <f aca="false">IF(SQRT($B$5)*$I1655+SQRT(1-$B$5)*L1655&lt;$C$10,1,0)</f>
        <v>0</v>
      </c>
      <c r="Q1655" s="108" t="n">
        <f aca="false">IF(SQRT($B$5)*$I1655+SQRT(1-$B$5)*M1655&lt;$C$11,1,0)</f>
        <v>0</v>
      </c>
      <c r="R1655" s="110" t="n">
        <f aca="false">N1655*$D$8+O1655*$D$9+P1655*$D$10+Q1655*$D$11</f>
        <v>0</v>
      </c>
      <c r="S1655" s="108" t="n">
        <f aca="false">SUM(N1655:Q1655)</f>
        <v>0</v>
      </c>
    </row>
    <row r="1656" customFormat="false" ht="15" hidden="false" customHeight="false" outlineLevel="0" collapsed="false">
      <c r="H1656" s="108" t="n">
        <v>1648</v>
      </c>
      <c r="I1656" s="109" t="n">
        <v>0.41</v>
      </c>
      <c r="J1656" s="109" t="n">
        <v>1.1372</v>
      </c>
      <c r="K1656" s="109" t="n">
        <v>0.169</v>
      </c>
      <c r="L1656" s="109" t="n">
        <v>0.0933</v>
      </c>
      <c r="M1656" s="109" t="n">
        <v>-0.8408</v>
      </c>
      <c r="N1656" s="108" t="n">
        <f aca="false">IF(SQRT($B$5)*$I1656+SQRT(1-$B$5)*J1656&lt;$C$8,1,0)</f>
        <v>0</v>
      </c>
      <c r="O1656" s="108" t="n">
        <f aca="false">IF(SQRT($B$5)*$I1656+SQRT(1-$B$5)*K1656&lt;$C$9,1,0)</f>
        <v>0</v>
      </c>
      <c r="P1656" s="108" t="n">
        <f aca="false">IF(SQRT($B$5)*$I1656+SQRT(1-$B$5)*L1656&lt;$C$10,1,0)</f>
        <v>0</v>
      </c>
      <c r="Q1656" s="108" t="n">
        <f aca="false">IF(SQRT($B$5)*$I1656+SQRT(1-$B$5)*M1656&lt;$C$11,1,0)</f>
        <v>0</v>
      </c>
      <c r="R1656" s="110" t="n">
        <f aca="false">N1656*$D$8+O1656*$D$9+P1656*$D$10+Q1656*$D$11</f>
        <v>0</v>
      </c>
      <c r="S1656" s="108" t="n">
        <f aca="false">SUM(N1656:Q1656)</f>
        <v>0</v>
      </c>
    </row>
    <row r="1657" customFormat="false" ht="15" hidden="false" customHeight="false" outlineLevel="0" collapsed="false">
      <c r="H1657" s="108" t="n">
        <v>1649</v>
      </c>
      <c r="I1657" s="109" t="n">
        <v>-0.5741</v>
      </c>
      <c r="J1657" s="109" t="n">
        <v>0.1958</v>
      </c>
      <c r="K1657" s="109" t="n">
        <v>0.4981</v>
      </c>
      <c r="L1657" s="109" t="n">
        <v>2.0542</v>
      </c>
      <c r="M1657" s="109" t="n">
        <v>-1.002</v>
      </c>
      <c r="N1657" s="108" t="n">
        <f aca="false">IF(SQRT($B$5)*$I1657+SQRT(1-$B$5)*J1657&lt;$C$8,1,0)</f>
        <v>0</v>
      </c>
      <c r="O1657" s="108" t="n">
        <f aca="false">IF(SQRT($B$5)*$I1657+SQRT(1-$B$5)*K1657&lt;$C$9,1,0)</f>
        <v>0</v>
      </c>
      <c r="P1657" s="108" t="n">
        <f aca="false">IF(SQRT($B$5)*$I1657+SQRT(1-$B$5)*L1657&lt;$C$10,1,0)</f>
        <v>0</v>
      </c>
      <c r="Q1657" s="108" t="n">
        <f aca="false">IF(SQRT($B$5)*$I1657+SQRT(1-$B$5)*M1657&lt;$C$11,1,0)</f>
        <v>0</v>
      </c>
      <c r="R1657" s="110" t="n">
        <f aca="false">N1657*$D$8+O1657*$D$9+P1657*$D$10+Q1657*$D$11</f>
        <v>0</v>
      </c>
      <c r="S1657" s="108" t="n">
        <f aca="false">SUM(N1657:Q1657)</f>
        <v>0</v>
      </c>
    </row>
    <row r="1658" customFormat="false" ht="15" hidden="false" customHeight="false" outlineLevel="0" collapsed="false">
      <c r="H1658" s="108" t="n">
        <v>1650</v>
      </c>
      <c r="I1658" s="109" t="n">
        <v>0.7576</v>
      </c>
      <c r="J1658" s="109" t="n">
        <v>0.1692</v>
      </c>
      <c r="K1658" s="109" t="n">
        <v>-0.1036</v>
      </c>
      <c r="L1658" s="109" t="n">
        <v>-1.1087</v>
      </c>
      <c r="M1658" s="109" t="n">
        <v>-0.3247</v>
      </c>
      <c r="N1658" s="108" t="n">
        <f aca="false">IF(SQRT($B$5)*$I1658+SQRT(1-$B$5)*J1658&lt;$C$8,1,0)</f>
        <v>0</v>
      </c>
      <c r="O1658" s="108" t="n">
        <f aca="false">IF(SQRT($B$5)*$I1658+SQRT(1-$B$5)*K1658&lt;$C$9,1,0)</f>
        <v>0</v>
      </c>
      <c r="P1658" s="108" t="n">
        <f aca="false">IF(SQRT($B$5)*$I1658+SQRT(1-$B$5)*L1658&lt;$C$10,1,0)</f>
        <v>0</v>
      </c>
      <c r="Q1658" s="108" t="n">
        <f aca="false">IF(SQRT($B$5)*$I1658+SQRT(1-$B$5)*M1658&lt;$C$11,1,0)</f>
        <v>0</v>
      </c>
      <c r="R1658" s="110" t="n">
        <f aca="false">N1658*$D$8+O1658*$D$9+P1658*$D$10+Q1658*$D$11</f>
        <v>0</v>
      </c>
      <c r="S1658" s="108" t="n">
        <f aca="false">SUM(N1658:Q1658)</f>
        <v>0</v>
      </c>
    </row>
    <row r="1659" customFormat="false" ht="15" hidden="false" customHeight="false" outlineLevel="0" collapsed="false">
      <c r="H1659" s="108" t="n">
        <v>1651</v>
      </c>
      <c r="I1659" s="109" t="n">
        <v>-0.0233</v>
      </c>
      <c r="J1659" s="109" t="n">
        <v>0.9845</v>
      </c>
      <c r="K1659" s="109" t="n">
        <v>-0.4395</v>
      </c>
      <c r="L1659" s="109" t="n">
        <v>1.6079</v>
      </c>
      <c r="M1659" s="109" t="n">
        <v>0.1786</v>
      </c>
      <c r="N1659" s="108" t="n">
        <f aca="false">IF(SQRT($B$5)*$I1659+SQRT(1-$B$5)*J1659&lt;$C$8,1,0)</f>
        <v>0</v>
      </c>
      <c r="O1659" s="108" t="n">
        <f aca="false">IF(SQRT($B$5)*$I1659+SQRT(1-$B$5)*K1659&lt;$C$9,1,0)</f>
        <v>0</v>
      </c>
      <c r="P1659" s="108" t="n">
        <f aca="false">IF(SQRT($B$5)*$I1659+SQRT(1-$B$5)*L1659&lt;$C$10,1,0)</f>
        <v>0</v>
      </c>
      <c r="Q1659" s="108" t="n">
        <f aca="false">IF(SQRT($B$5)*$I1659+SQRT(1-$B$5)*M1659&lt;$C$11,1,0)</f>
        <v>0</v>
      </c>
      <c r="R1659" s="110" t="n">
        <f aca="false">N1659*$D$8+O1659*$D$9+P1659*$D$10+Q1659*$D$11</f>
        <v>0</v>
      </c>
      <c r="S1659" s="108" t="n">
        <f aca="false">SUM(N1659:Q1659)</f>
        <v>0</v>
      </c>
    </row>
    <row r="1660" customFormat="false" ht="15" hidden="false" customHeight="false" outlineLevel="0" collapsed="false">
      <c r="H1660" s="108" t="n">
        <v>1652</v>
      </c>
      <c r="I1660" s="109" t="n">
        <v>1.2075</v>
      </c>
      <c r="J1660" s="109" t="n">
        <v>-0.5032</v>
      </c>
      <c r="K1660" s="109" t="n">
        <v>-0.2136</v>
      </c>
      <c r="L1660" s="109" t="n">
        <v>-1.2705</v>
      </c>
      <c r="M1660" s="109" t="n">
        <v>-0.7892</v>
      </c>
      <c r="N1660" s="108" t="n">
        <f aca="false">IF(SQRT($B$5)*$I1660+SQRT(1-$B$5)*J1660&lt;$C$8,1,0)</f>
        <v>0</v>
      </c>
      <c r="O1660" s="108" t="n">
        <f aca="false">IF(SQRT($B$5)*$I1660+SQRT(1-$B$5)*K1660&lt;$C$9,1,0)</f>
        <v>0</v>
      </c>
      <c r="P1660" s="108" t="n">
        <f aca="false">IF(SQRT($B$5)*$I1660+SQRT(1-$B$5)*L1660&lt;$C$10,1,0)</f>
        <v>0</v>
      </c>
      <c r="Q1660" s="108" t="n">
        <f aca="false">IF(SQRT($B$5)*$I1660+SQRT(1-$B$5)*M1660&lt;$C$11,1,0)</f>
        <v>0</v>
      </c>
      <c r="R1660" s="110" t="n">
        <f aca="false">N1660*$D$8+O1660*$D$9+P1660*$D$10+Q1660*$D$11</f>
        <v>0</v>
      </c>
      <c r="S1660" s="108" t="n">
        <f aca="false">SUM(N1660:Q1660)</f>
        <v>0</v>
      </c>
    </row>
    <row r="1661" customFormat="false" ht="15" hidden="false" customHeight="false" outlineLevel="0" collapsed="false">
      <c r="H1661" s="108" t="n">
        <v>1653</v>
      </c>
      <c r="I1661" s="109" t="n">
        <v>-0.7525</v>
      </c>
      <c r="J1661" s="109" t="n">
        <v>0.1735</v>
      </c>
      <c r="K1661" s="109" t="n">
        <v>0.1832</v>
      </c>
      <c r="L1661" s="109" t="n">
        <v>-1.2757</v>
      </c>
      <c r="M1661" s="109" t="n">
        <v>-0.7668</v>
      </c>
      <c r="N1661" s="108" t="n">
        <f aca="false">IF(SQRT($B$5)*$I1661+SQRT(1-$B$5)*J1661&lt;$C$8,1,0)</f>
        <v>0</v>
      </c>
      <c r="O1661" s="108" t="n">
        <f aca="false">IF(SQRT($B$5)*$I1661+SQRT(1-$B$5)*K1661&lt;$C$9,1,0)</f>
        <v>0</v>
      </c>
      <c r="P1661" s="108" t="n">
        <f aca="false">IF(SQRT($B$5)*$I1661+SQRT(1-$B$5)*L1661&lt;$C$10,1,0)</f>
        <v>0</v>
      </c>
      <c r="Q1661" s="108" t="n">
        <f aca="false">IF(SQRT($B$5)*$I1661+SQRT(1-$B$5)*M1661&lt;$C$11,1,0)</f>
        <v>0</v>
      </c>
      <c r="R1661" s="110" t="n">
        <f aca="false">N1661*$D$8+O1661*$D$9+P1661*$D$10+Q1661*$D$11</f>
        <v>0</v>
      </c>
      <c r="S1661" s="108" t="n">
        <f aca="false">SUM(N1661:Q1661)</f>
        <v>0</v>
      </c>
    </row>
    <row r="1662" customFormat="false" ht="15" hidden="false" customHeight="false" outlineLevel="0" collapsed="false">
      <c r="H1662" s="108" t="n">
        <v>1654</v>
      </c>
      <c r="I1662" s="109" t="n">
        <v>-0.2835</v>
      </c>
      <c r="J1662" s="109" t="n">
        <v>1.2946</v>
      </c>
      <c r="K1662" s="109" t="n">
        <v>-2.0279</v>
      </c>
      <c r="L1662" s="109" t="n">
        <v>-1.1289</v>
      </c>
      <c r="M1662" s="109" t="n">
        <v>-0.3266</v>
      </c>
      <c r="N1662" s="108" t="n">
        <f aca="false">IF(SQRT($B$5)*$I1662+SQRT(1-$B$5)*J1662&lt;$C$8,1,0)</f>
        <v>0</v>
      </c>
      <c r="O1662" s="108" t="n">
        <f aca="false">IF(SQRT($B$5)*$I1662+SQRT(1-$B$5)*K1662&lt;$C$9,1,0)</f>
        <v>0</v>
      </c>
      <c r="P1662" s="108" t="n">
        <f aca="false">IF(SQRT($B$5)*$I1662+SQRT(1-$B$5)*L1662&lt;$C$10,1,0)</f>
        <v>0</v>
      </c>
      <c r="Q1662" s="108" t="n">
        <f aca="false">IF(SQRT($B$5)*$I1662+SQRT(1-$B$5)*M1662&lt;$C$11,1,0)</f>
        <v>0</v>
      </c>
      <c r="R1662" s="110" t="n">
        <f aca="false">N1662*$D$8+O1662*$D$9+P1662*$D$10+Q1662*$D$11</f>
        <v>0</v>
      </c>
      <c r="S1662" s="108" t="n">
        <f aca="false">SUM(N1662:Q1662)</f>
        <v>0</v>
      </c>
    </row>
    <row r="1663" customFormat="false" ht="15" hidden="false" customHeight="false" outlineLevel="0" collapsed="false">
      <c r="H1663" s="108" t="n">
        <v>1655</v>
      </c>
      <c r="I1663" s="109" t="n">
        <v>-1.4323</v>
      </c>
      <c r="J1663" s="109" t="n">
        <v>2.0487</v>
      </c>
      <c r="K1663" s="109" t="n">
        <v>0.1855</v>
      </c>
      <c r="L1663" s="109" t="n">
        <v>-0.0419</v>
      </c>
      <c r="M1663" s="109" t="n">
        <v>1.8602</v>
      </c>
      <c r="N1663" s="108" t="n">
        <f aca="false">IF(SQRT($B$5)*$I1663+SQRT(1-$B$5)*J1663&lt;$C$8,1,0)</f>
        <v>0</v>
      </c>
      <c r="O1663" s="108" t="n">
        <f aca="false">IF(SQRT($B$5)*$I1663+SQRT(1-$B$5)*K1663&lt;$C$9,1,0)</f>
        <v>0</v>
      </c>
      <c r="P1663" s="108" t="n">
        <f aca="false">IF(SQRT($B$5)*$I1663+SQRT(1-$B$5)*L1663&lt;$C$10,1,0)</f>
        <v>0</v>
      </c>
      <c r="Q1663" s="108" t="n">
        <f aca="false">IF(SQRT($B$5)*$I1663+SQRT(1-$B$5)*M1663&lt;$C$11,1,0)</f>
        <v>0</v>
      </c>
      <c r="R1663" s="110" t="n">
        <f aca="false">N1663*$D$8+O1663*$D$9+P1663*$D$10+Q1663*$D$11</f>
        <v>0</v>
      </c>
      <c r="S1663" s="108" t="n">
        <f aca="false">SUM(N1663:Q1663)</f>
        <v>0</v>
      </c>
    </row>
    <row r="1664" customFormat="false" ht="15" hidden="false" customHeight="false" outlineLevel="0" collapsed="false">
      <c r="H1664" s="108" t="n">
        <v>1656</v>
      </c>
      <c r="I1664" s="109" t="n">
        <v>0.8522</v>
      </c>
      <c r="J1664" s="109" t="n">
        <v>-1.0699</v>
      </c>
      <c r="K1664" s="109" t="n">
        <v>-0.9783</v>
      </c>
      <c r="L1664" s="109" t="n">
        <v>0.3856</v>
      </c>
      <c r="M1664" s="109" t="n">
        <v>0.3905</v>
      </c>
      <c r="N1664" s="108" t="n">
        <f aca="false">IF(SQRT($B$5)*$I1664+SQRT(1-$B$5)*J1664&lt;$C$8,1,0)</f>
        <v>0</v>
      </c>
      <c r="O1664" s="108" t="n">
        <f aca="false">IF(SQRT($B$5)*$I1664+SQRT(1-$B$5)*K1664&lt;$C$9,1,0)</f>
        <v>0</v>
      </c>
      <c r="P1664" s="108" t="n">
        <f aca="false">IF(SQRT($B$5)*$I1664+SQRT(1-$B$5)*L1664&lt;$C$10,1,0)</f>
        <v>0</v>
      </c>
      <c r="Q1664" s="108" t="n">
        <f aca="false">IF(SQRT($B$5)*$I1664+SQRT(1-$B$5)*M1664&lt;$C$11,1,0)</f>
        <v>0</v>
      </c>
      <c r="R1664" s="110" t="n">
        <f aca="false">N1664*$D$8+O1664*$D$9+P1664*$D$10+Q1664*$D$11</f>
        <v>0</v>
      </c>
      <c r="S1664" s="108" t="n">
        <f aca="false">SUM(N1664:Q1664)</f>
        <v>0</v>
      </c>
    </row>
    <row r="1665" customFormat="false" ht="15" hidden="false" customHeight="false" outlineLevel="0" collapsed="false">
      <c r="H1665" s="108" t="n">
        <v>1657</v>
      </c>
      <c r="I1665" s="109" t="n">
        <v>-0.2518</v>
      </c>
      <c r="J1665" s="109" t="n">
        <v>0.6849</v>
      </c>
      <c r="K1665" s="109" t="n">
        <v>0.1704</v>
      </c>
      <c r="L1665" s="109" t="n">
        <v>-1.0684</v>
      </c>
      <c r="M1665" s="109" t="n">
        <v>0.1104</v>
      </c>
      <c r="N1665" s="108" t="n">
        <f aca="false">IF(SQRT($B$5)*$I1665+SQRT(1-$B$5)*J1665&lt;$C$8,1,0)</f>
        <v>0</v>
      </c>
      <c r="O1665" s="108" t="n">
        <f aca="false">IF(SQRT($B$5)*$I1665+SQRT(1-$B$5)*K1665&lt;$C$9,1,0)</f>
        <v>0</v>
      </c>
      <c r="P1665" s="108" t="n">
        <f aca="false">IF(SQRT($B$5)*$I1665+SQRT(1-$B$5)*L1665&lt;$C$10,1,0)</f>
        <v>0</v>
      </c>
      <c r="Q1665" s="108" t="n">
        <f aca="false">IF(SQRT($B$5)*$I1665+SQRT(1-$B$5)*M1665&lt;$C$11,1,0)</f>
        <v>0</v>
      </c>
      <c r="R1665" s="110" t="n">
        <f aca="false">N1665*$D$8+O1665*$D$9+P1665*$D$10+Q1665*$D$11</f>
        <v>0</v>
      </c>
      <c r="S1665" s="108" t="n">
        <f aca="false">SUM(N1665:Q1665)</f>
        <v>0</v>
      </c>
    </row>
    <row r="1666" customFormat="false" ht="15" hidden="false" customHeight="false" outlineLevel="0" collapsed="false">
      <c r="H1666" s="108" t="n">
        <v>1658</v>
      </c>
      <c r="I1666" s="109" t="n">
        <v>-0.4792</v>
      </c>
      <c r="J1666" s="109" t="n">
        <v>-0.0191</v>
      </c>
      <c r="K1666" s="109" t="n">
        <v>-1.382</v>
      </c>
      <c r="L1666" s="109" t="n">
        <v>1.8767</v>
      </c>
      <c r="M1666" s="109" t="n">
        <v>0.4673</v>
      </c>
      <c r="N1666" s="108" t="n">
        <f aca="false">IF(SQRT($B$5)*$I1666+SQRT(1-$B$5)*J1666&lt;$C$8,1,0)</f>
        <v>0</v>
      </c>
      <c r="O1666" s="108" t="n">
        <f aca="false">IF(SQRT($B$5)*$I1666+SQRT(1-$B$5)*K1666&lt;$C$9,1,0)</f>
        <v>0</v>
      </c>
      <c r="P1666" s="108" t="n">
        <f aca="false">IF(SQRT($B$5)*$I1666+SQRT(1-$B$5)*L1666&lt;$C$10,1,0)</f>
        <v>0</v>
      </c>
      <c r="Q1666" s="108" t="n">
        <f aca="false">IF(SQRT($B$5)*$I1666+SQRT(1-$B$5)*M1666&lt;$C$11,1,0)</f>
        <v>0</v>
      </c>
      <c r="R1666" s="110" t="n">
        <f aca="false">N1666*$D$8+O1666*$D$9+P1666*$D$10+Q1666*$D$11</f>
        <v>0</v>
      </c>
      <c r="S1666" s="108" t="n">
        <f aca="false">SUM(N1666:Q1666)</f>
        <v>0</v>
      </c>
    </row>
    <row r="1667" customFormat="false" ht="15" hidden="false" customHeight="false" outlineLevel="0" collapsed="false">
      <c r="H1667" s="108" t="n">
        <v>1659</v>
      </c>
      <c r="I1667" s="109" t="n">
        <v>-2.1991</v>
      </c>
      <c r="J1667" s="109" t="n">
        <v>-0.0554</v>
      </c>
      <c r="K1667" s="109" t="n">
        <v>1.215</v>
      </c>
      <c r="L1667" s="109" t="n">
        <v>0.566</v>
      </c>
      <c r="M1667" s="109" t="n">
        <v>-0.6839</v>
      </c>
      <c r="N1667" s="108" t="n">
        <f aca="false">IF(SQRT($B$5)*$I1667+SQRT(1-$B$5)*J1667&lt;$C$8,1,0)</f>
        <v>0</v>
      </c>
      <c r="O1667" s="108" t="n">
        <f aca="false">IF(SQRT($B$5)*$I1667+SQRT(1-$B$5)*K1667&lt;$C$9,1,0)</f>
        <v>0</v>
      </c>
      <c r="P1667" s="108" t="n">
        <f aca="false">IF(SQRT($B$5)*$I1667+SQRT(1-$B$5)*L1667&lt;$C$10,1,0)</f>
        <v>0</v>
      </c>
      <c r="Q1667" s="108" t="n">
        <f aca="false">IF(SQRT($B$5)*$I1667+SQRT(1-$B$5)*M1667&lt;$C$11,1,0)</f>
        <v>0</v>
      </c>
      <c r="R1667" s="110" t="n">
        <f aca="false">N1667*$D$8+O1667*$D$9+P1667*$D$10+Q1667*$D$11</f>
        <v>0</v>
      </c>
      <c r="S1667" s="108" t="n">
        <f aca="false">SUM(N1667:Q1667)</f>
        <v>0</v>
      </c>
    </row>
    <row r="1668" customFormat="false" ht="15" hidden="false" customHeight="false" outlineLevel="0" collapsed="false">
      <c r="H1668" s="108" t="n">
        <v>1660</v>
      </c>
      <c r="I1668" s="109" t="n">
        <v>-0.5688</v>
      </c>
      <c r="J1668" s="109" t="n">
        <v>1.2627</v>
      </c>
      <c r="K1668" s="109" t="n">
        <v>2.0198</v>
      </c>
      <c r="L1668" s="109" t="n">
        <v>-0.8855</v>
      </c>
      <c r="M1668" s="109" t="n">
        <v>-0.4151</v>
      </c>
      <c r="N1668" s="108" t="n">
        <f aca="false">IF(SQRT($B$5)*$I1668+SQRT(1-$B$5)*J1668&lt;$C$8,1,0)</f>
        <v>0</v>
      </c>
      <c r="O1668" s="108" t="n">
        <f aca="false">IF(SQRT($B$5)*$I1668+SQRT(1-$B$5)*K1668&lt;$C$9,1,0)</f>
        <v>0</v>
      </c>
      <c r="P1668" s="108" t="n">
        <f aca="false">IF(SQRT($B$5)*$I1668+SQRT(1-$B$5)*L1668&lt;$C$10,1,0)</f>
        <v>0</v>
      </c>
      <c r="Q1668" s="108" t="n">
        <f aca="false">IF(SQRT($B$5)*$I1668+SQRT(1-$B$5)*M1668&lt;$C$11,1,0)</f>
        <v>0</v>
      </c>
      <c r="R1668" s="110" t="n">
        <f aca="false">N1668*$D$8+O1668*$D$9+P1668*$D$10+Q1668*$D$11</f>
        <v>0</v>
      </c>
      <c r="S1668" s="108" t="n">
        <f aca="false">SUM(N1668:Q1668)</f>
        <v>0</v>
      </c>
    </row>
    <row r="1669" customFormat="false" ht="15" hidden="false" customHeight="false" outlineLevel="0" collapsed="false">
      <c r="H1669" s="108" t="n">
        <v>1661</v>
      </c>
      <c r="I1669" s="109" t="n">
        <v>0.3375</v>
      </c>
      <c r="J1669" s="109" t="n">
        <v>-0.3853</v>
      </c>
      <c r="K1669" s="109" t="n">
        <v>0.3908</v>
      </c>
      <c r="L1669" s="109" t="n">
        <v>-0.8639</v>
      </c>
      <c r="M1669" s="109" t="n">
        <v>-0.5183</v>
      </c>
      <c r="N1669" s="108" t="n">
        <f aca="false">IF(SQRT($B$5)*$I1669+SQRT(1-$B$5)*J1669&lt;$C$8,1,0)</f>
        <v>0</v>
      </c>
      <c r="O1669" s="108" t="n">
        <f aca="false">IF(SQRT($B$5)*$I1669+SQRT(1-$B$5)*K1669&lt;$C$9,1,0)</f>
        <v>0</v>
      </c>
      <c r="P1669" s="108" t="n">
        <f aca="false">IF(SQRT($B$5)*$I1669+SQRT(1-$B$5)*L1669&lt;$C$10,1,0)</f>
        <v>0</v>
      </c>
      <c r="Q1669" s="108" t="n">
        <f aca="false">IF(SQRT($B$5)*$I1669+SQRT(1-$B$5)*M1669&lt;$C$11,1,0)</f>
        <v>0</v>
      </c>
      <c r="R1669" s="110" t="n">
        <f aca="false">N1669*$D$8+O1669*$D$9+P1669*$D$10+Q1669*$D$11</f>
        <v>0</v>
      </c>
      <c r="S1669" s="108" t="n">
        <f aca="false">SUM(N1669:Q1669)</f>
        <v>0</v>
      </c>
    </row>
    <row r="1670" customFormat="false" ht="15" hidden="false" customHeight="false" outlineLevel="0" collapsed="false">
      <c r="H1670" s="108" t="n">
        <v>1662</v>
      </c>
      <c r="I1670" s="109" t="n">
        <v>-0.111</v>
      </c>
      <c r="J1670" s="109" t="n">
        <v>0.1304</v>
      </c>
      <c r="K1670" s="109" t="n">
        <v>1.6671</v>
      </c>
      <c r="L1670" s="109" t="n">
        <v>0.4466</v>
      </c>
      <c r="M1670" s="109" t="n">
        <v>-0.1016</v>
      </c>
      <c r="N1670" s="108" t="n">
        <f aca="false">IF(SQRT($B$5)*$I1670+SQRT(1-$B$5)*J1670&lt;$C$8,1,0)</f>
        <v>0</v>
      </c>
      <c r="O1670" s="108" t="n">
        <f aca="false">IF(SQRT($B$5)*$I1670+SQRT(1-$B$5)*K1670&lt;$C$9,1,0)</f>
        <v>0</v>
      </c>
      <c r="P1670" s="108" t="n">
        <f aca="false">IF(SQRT($B$5)*$I1670+SQRT(1-$B$5)*L1670&lt;$C$10,1,0)</f>
        <v>0</v>
      </c>
      <c r="Q1670" s="108" t="n">
        <f aca="false">IF(SQRT($B$5)*$I1670+SQRT(1-$B$5)*M1670&lt;$C$11,1,0)</f>
        <v>0</v>
      </c>
      <c r="R1670" s="110" t="n">
        <f aca="false">N1670*$D$8+O1670*$D$9+P1670*$D$10+Q1670*$D$11</f>
        <v>0</v>
      </c>
      <c r="S1670" s="108" t="n">
        <f aca="false">SUM(N1670:Q1670)</f>
        <v>0</v>
      </c>
    </row>
    <row r="1671" customFormat="false" ht="15" hidden="false" customHeight="false" outlineLevel="0" collapsed="false">
      <c r="H1671" s="108" t="n">
        <v>1663</v>
      </c>
      <c r="I1671" s="109" t="n">
        <v>2.0674</v>
      </c>
      <c r="J1671" s="109" t="n">
        <v>-2.3814</v>
      </c>
      <c r="K1671" s="109" t="n">
        <v>0.1683</v>
      </c>
      <c r="L1671" s="109" t="n">
        <v>-2.2294</v>
      </c>
      <c r="M1671" s="109" t="n">
        <v>-0.4304</v>
      </c>
      <c r="N1671" s="108" t="n">
        <f aca="false">IF(SQRT($B$5)*$I1671+SQRT(1-$B$5)*J1671&lt;$C$8,1,0)</f>
        <v>0</v>
      </c>
      <c r="O1671" s="108" t="n">
        <f aca="false">IF(SQRT($B$5)*$I1671+SQRT(1-$B$5)*K1671&lt;$C$9,1,0)</f>
        <v>0</v>
      </c>
      <c r="P1671" s="108" t="n">
        <f aca="false">IF(SQRT($B$5)*$I1671+SQRT(1-$B$5)*L1671&lt;$C$10,1,0)</f>
        <v>0</v>
      </c>
      <c r="Q1671" s="108" t="n">
        <f aca="false">IF(SQRT($B$5)*$I1671+SQRT(1-$B$5)*M1671&lt;$C$11,1,0)</f>
        <v>0</v>
      </c>
      <c r="R1671" s="110" t="n">
        <f aca="false">N1671*$D$8+O1671*$D$9+P1671*$D$10+Q1671*$D$11</f>
        <v>0</v>
      </c>
      <c r="S1671" s="108" t="n">
        <f aca="false">SUM(N1671:Q1671)</f>
        <v>0</v>
      </c>
    </row>
    <row r="1672" customFormat="false" ht="15" hidden="false" customHeight="false" outlineLevel="0" collapsed="false">
      <c r="H1672" s="108" t="n">
        <v>1664</v>
      </c>
      <c r="I1672" s="109" t="n">
        <v>1.0318</v>
      </c>
      <c r="J1672" s="109" t="n">
        <v>0.5916</v>
      </c>
      <c r="K1672" s="109" t="n">
        <v>0.9563</v>
      </c>
      <c r="L1672" s="109" t="n">
        <v>1.2194</v>
      </c>
      <c r="M1672" s="109" t="n">
        <v>0.6626</v>
      </c>
      <c r="N1672" s="108" t="n">
        <f aca="false">IF(SQRT($B$5)*$I1672+SQRT(1-$B$5)*J1672&lt;$C$8,1,0)</f>
        <v>0</v>
      </c>
      <c r="O1672" s="108" t="n">
        <f aca="false">IF(SQRT($B$5)*$I1672+SQRT(1-$B$5)*K1672&lt;$C$9,1,0)</f>
        <v>0</v>
      </c>
      <c r="P1672" s="108" t="n">
        <f aca="false">IF(SQRT($B$5)*$I1672+SQRT(1-$B$5)*L1672&lt;$C$10,1,0)</f>
        <v>0</v>
      </c>
      <c r="Q1672" s="108" t="n">
        <f aca="false">IF(SQRT($B$5)*$I1672+SQRT(1-$B$5)*M1672&lt;$C$11,1,0)</f>
        <v>0</v>
      </c>
      <c r="R1672" s="110" t="n">
        <f aca="false">N1672*$D$8+O1672*$D$9+P1672*$D$10+Q1672*$D$11</f>
        <v>0</v>
      </c>
      <c r="S1672" s="108" t="n">
        <f aca="false">SUM(N1672:Q1672)</f>
        <v>0</v>
      </c>
    </row>
    <row r="1673" customFormat="false" ht="15" hidden="false" customHeight="false" outlineLevel="0" collapsed="false">
      <c r="H1673" s="108" t="n">
        <v>1665</v>
      </c>
      <c r="I1673" s="109" t="n">
        <v>-0.371</v>
      </c>
      <c r="J1673" s="109" t="n">
        <v>0.6099</v>
      </c>
      <c r="K1673" s="109" t="n">
        <v>-0.0763</v>
      </c>
      <c r="L1673" s="109" t="n">
        <v>-0.8104</v>
      </c>
      <c r="M1673" s="109" t="n">
        <v>-1.4126</v>
      </c>
      <c r="N1673" s="108" t="n">
        <f aca="false">IF(SQRT($B$5)*$I1673+SQRT(1-$B$5)*J1673&lt;$C$8,1,0)</f>
        <v>0</v>
      </c>
      <c r="O1673" s="108" t="n">
        <f aca="false">IF(SQRT($B$5)*$I1673+SQRT(1-$B$5)*K1673&lt;$C$9,1,0)</f>
        <v>0</v>
      </c>
      <c r="P1673" s="108" t="n">
        <f aca="false">IF(SQRT($B$5)*$I1673+SQRT(1-$B$5)*L1673&lt;$C$10,1,0)</f>
        <v>0</v>
      </c>
      <c r="Q1673" s="108" t="n">
        <f aca="false">IF(SQRT($B$5)*$I1673+SQRT(1-$B$5)*M1673&lt;$C$11,1,0)</f>
        <v>0</v>
      </c>
      <c r="R1673" s="110" t="n">
        <f aca="false">N1673*$D$8+O1673*$D$9+P1673*$D$10+Q1673*$D$11</f>
        <v>0</v>
      </c>
      <c r="S1673" s="108" t="n">
        <f aca="false">SUM(N1673:Q1673)</f>
        <v>0</v>
      </c>
    </row>
    <row r="1674" customFormat="false" ht="15" hidden="false" customHeight="false" outlineLevel="0" collapsed="false">
      <c r="H1674" s="108" t="n">
        <v>1666</v>
      </c>
      <c r="I1674" s="109" t="n">
        <v>0.3921</v>
      </c>
      <c r="J1674" s="109" t="n">
        <v>-1.0805</v>
      </c>
      <c r="K1674" s="109" t="n">
        <v>-1.1051</v>
      </c>
      <c r="L1674" s="109" t="n">
        <v>0.1337</v>
      </c>
      <c r="M1674" s="109" t="n">
        <v>-0.282</v>
      </c>
      <c r="N1674" s="108" t="n">
        <f aca="false">IF(SQRT($B$5)*$I1674+SQRT(1-$B$5)*J1674&lt;$C$8,1,0)</f>
        <v>0</v>
      </c>
      <c r="O1674" s="108" t="n">
        <f aca="false">IF(SQRT($B$5)*$I1674+SQRT(1-$B$5)*K1674&lt;$C$9,1,0)</f>
        <v>0</v>
      </c>
      <c r="P1674" s="108" t="n">
        <f aca="false">IF(SQRT($B$5)*$I1674+SQRT(1-$B$5)*L1674&lt;$C$10,1,0)</f>
        <v>0</v>
      </c>
      <c r="Q1674" s="108" t="n">
        <f aca="false">IF(SQRT($B$5)*$I1674+SQRT(1-$B$5)*M1674&lt;$C$11,1,0)</f>
        <v>0</v>
      </c>
      <c r="R1674" s="110" t="n">
        <f aca="false">N1674*$D$8+O1674*$D$9+P1674*$D$10+Q1674*$D$11</f>
        <v>0</v>
      </c>
      <c r="S1674" s="108" t="n">
        <f aca="false">SUM(N1674:Q1674)</f>
        <v>0</v>
      </c>
    </row>
    <row r="1675" customFormat="false" ht="15" hidden="false" customHeight="false" outlineLevel="0" collapsed="false">
      <c r="H1675" s="108" t="n">
        <v>1667</v>
      </c>
      <c r="I1675" s="109" t="n">
        <v>0.8617</v>
      </c>
      <c r="J1675" s="109" t="n">
        <v>-0.3793</v>
      </c>
      <c r="K1675" s="109" t="n">
        <v>-0.6537</v>
      </c>
      <c r="L1675" s="109" t="n">
        <v>0.8953</v>
      </c>
      <c r="M1675" s="109" t="n">
        <v>0.0463</v>
      </c>
      <c r="N1675" s="108" t="n">
        <f aca="false">IF(SQRT($B$5)*$I1675+SQRT(1-$B$5)*J1675&lt;$C$8,1,0)</f>
        <v>0</v>
      </c>
      <c r="O1675" s="108" t="n">
        <f aca="false">IF(SQRT($B$5)*$I1675+SQRT(1-$B$5)*K1675&lt;$C$9,1,0)</f>
        <v>0</v>
      </c>
      <c r="P1675" s="108" t="n">
        <f aca="false">IF(SQRT($B$5)*$I1675+SQRT(1-$B$5)*L1675&lt;$C$10,1,0)</f>
        <v>0</v>
      </c>
      <c r="Q1675" s="108" t="n">
        <f aca="false">IF(SQRT($B$5)*$I1675+SQRT(1-$B$5)*M1675&lt;$C$11,1,0)</f>
        <v>0</v>
      </c>
      <c r="R1675" s="110" t="n">
        <f aca="false">N1675*$D$8+O1675*$D$9+P1675*$D$10+Q1675*$D$11</f>
        <v>0</v>
      </c>
      <c r="S1675" s="108" t="n">
        <f aca="false">SUM(N1675:Q1675)</f>
        <v>0</v>
      </c>
    </row>
    <row r="1676" customFormat="false" ht="15" hidden="false" customHeight="false" outlineLevel="0" collapsed="false">
      <c r="H1676" s="108" t="n">
        <v>1668</v>
      </c>
      <c r="I1676" s="109" t="n">
        <v>-0.3706</v>
      </c>
      <c r="J1676" s="109" t="n">
        <v>3.0408</v>
      </c>
      <c r="K1676" s="109" t="n">
        <v>-0.55</v>
      </c>
      <c r="L1676" s="109" t="n">
        <v>0.1315</v>
      </c>
      <c r="M1676" s="109" t="n">
        <v>-2.2304</v>
      </c>
      <c r="N1676" s="108" t="n">
        <f aca="false">IF(SQRT($B$5)*$I1676+SQRT(1-$B$5)*J1676&lt;$C$8,1,0)</f>
        <v>0</v>
      </c>
      <c r="O1676" s="108" t="n">
        <f aca="false">IF(SQRT($B$5)*$I1676+SQRT(1-$B$5)*K1676&lt;$C$9,1,0)</f>
        <v>0</v>
      </c>
      <c r="P1676" s="108" t="n">
        <f aca="false">IF(SQRT($B$5)*$I1676+SQRT(1-$B$5)*L1676&lt;$C$10,1,0)</f>
        <v>0</v>
      </c>
      <c r="Q1676" s="108" t="n">
        <f aca="false">IF(SQRT($B$5)*$I1676+SQRT(1-$B$5)*M1676&lt;$C$11,1,0)</f>
        <v>1</v>
      </c>
      <c r="R1676" s="110" t="n">
        <f aca="false">N1676*$D$8+O1676*$D$9+P1676*$D$10+Q1676*$D$11</f>
        <v>17.5</v>
      </c>
      <c r="S1676" s="108" t="n">
        <f aca="false">SUM(N1676:Q1676)</f>
        <v>1</v>
      </c>
    </row>
    <row r="1677" customFormat="false" ht="15" hidden="false" customHeight="false" outlineLevel="0" collapsed="false">
      <c r="H1677" s="108" t="n">
        <v>1669</v>
      </c>
      <c r="I1677" s="109" t="n">
        <v>0.4111</v>
      </c>
      <c r="J1677" s="109" t="n">
        <v>-0.845</v>
      </c>
      <c r="K1677" s="109" t="n">
        <v>0.2852</v>
      </c>
      <c r="L1677" s="109" t="n">
        <v>-1.3914</v>
      </c>
      <c r="M1677" s="109" t="n">
        <v>-1.0522</v>
      </c>
      <c r="N1677" s="108" t="n">
        <f aca="false">IF(SQRT($B$5)*$I1677+SQRT(1-$B$5)*J1677&lt;$C$8,1,0)</f>
        <v>0</v>
      </c>
      <c r="O1677" s="108" t="n">
        <f aca="false">IF(SQRT($B$5)*$I1677+SQRT(1-$B$5)*K1677&lt;$C$9,1,0)</f>
        <v>0</v>
      </c>
      <c r="P1677" s="108" t="n">
        <f aca="false">IF(SQRT($B$5)*$I1677+SQRT(1-$B$5)*L1677&lt;$C$10,1,0)</f>
        <v>0</v>
      </c>
      <c r="Q1677" s="108" t="n">
        <f aca="false">IF(SQRT($B$5)*$I1677+SQRT(1-$B$5)*M1677&lt;$C$11,1,0)</f>
        <v>0</v>
      </c>
      <c r="R1677" s="110" t="n">
        <f aca="false">N1677*$D$8+O1677*$D$9+P1677*$D$10+Q1677*$D$11</f>
        <v>0</v>
      </c>
      <c r="S1677" s="108" t="n">
        <f aca="false">SUM(N1677:Q1677)</f>
        <v>0</v>
      </c>
    </row>
    <row r="1678" customFormat="false" ht="15" hidden="false" customHeight="false" outlineLevel="0" collapsed="false">
      <c r="H1678" s="108" t="n">
        <v>1670</v>
      </c>
      <c r="I1678" s="109" t="n">
        <v>0.3322</v>
      </c>
      <c r="J1678" s="109" t="n">
        <v>0.3497</v>
      </c>
      <c r="K1678" s="109" t="n">
        <v>0.0514</v>
      </c>
      <c r="L1678" s="109" t="n">
        <v>-0.9167</v>
      </c>
      <c r="M1678" s="109" t="n">
        <v>0.4597</v>
      </c>
      <c r="N1678" s="108" t="n">
        <f aca="false">IF(SQRT($B$5)*$I1678+SQRT(1-$B$5)*J1678&lt;$C$8,1,0)</f>
        <v>0</v>
      </c>
      <c r="O1678" s="108" t="n">
        <f aca="false">IF(SQRT($B$5)*$I1678+SQRT(1-$B$5)*K1678&lt;$C$9,1,0)</f>
        <v>0</v>
      </c>
      <c r="P1678" s="108" t="n">
        <f aca="false">IF(SQRT($B$5)*$I1678+SQRT(1-$B$5)*L1678&lt;$C$10,1,0)</f>
        <v>0</v>
      </c>
      <c r="Q1678" s="108" t="n">
        <f aca="false">IF(SQRT($B$5)*$I1678+SQRT(1-$B$5)*M1678&lt;$C$11,1,0)</f>
        <v>0</v>
      </c>
      <c r="R1678" s="110" t="n">
        <f aca="false">N1678*$D$8+O1678*$D$9+P1678*$D$10+Q1678*$D$11</f>
        <v>0</v>
      </c>
      <c r="S1678" s="108" t="n">
        <f aca="false">SUM(N1678:Q1678)</f>
        <v>0</v>
      </c>
    </row>
    <row r="1679" customFormat="false" ht="15" hidden="false" customHeight="false" outlineLevel="0" collapsed="false">
      <c r="H1679" s="108" t="n">
        <v>1671</v>
      </c>
      <c r="I1679" s="109" t="n">
        <v>-0.819</v>
      </c>
      <c r="J1679" s="109" t="n">
        <v>0.9158</v>
      </c>
      <c r="K1679" s="109" t="n">
        <v>0.8567</v>
      </c>
      <c r="L1679" s="109" t="n">
        <v>0.9154</v>
      </c>
      <c r="M1679" s="109" t="n">
        <v>-0.3046</v>
      </c>
      <c r="N1679" s="108" t="n">
        <f aca="false">IF(SQRT($B$5)*$I1679+SQRT(1-$B$5)*J1679&lt;$C$8,1,0)</f>
        <v>0</v>
      </c>
      <c r="O1679" s="108" t="n">
        <f aca="false">IF(SQRT($B$5)*$I1679+SQRT(1-$B$5)*K1679&lt;$C$9,1,0)</f>
        <v>0</v>
      </c>
      <c r="P1679" s="108" t="n">
        <f aca="false">IF(SQRT($B$5)*$I1679+SQRT(1-$B$5)*L1679&lt;$C$10,1,0)</f>
        <v>0</v>
      </c>
      <c r="Q1679" s="108" t="n">
        <f aca="false">IF(SQRT($B$5)*$I1679+SQRT(1-$B$5)*M1679&lt;$C$11,1,0)</f>
        <v>0</v>
      </c>
      <c r="R1679" s="110" t="n">
        <f aca="false">N1679*$D$8+O1679*$D$9+P1679*$D$10+Q1679*$D$11</f>
        <v>0</v>
      </c>
      <c r="S1679" s="108" t="n">
        <f aca="false">SUM(N1679:Q1679)</f>
        <v>0</v>
      </c>
    </row>
    <row r="1680" customFormat="false" ht="15" hidden="false" customHeight="false" outlineLevel="0" collapsed="false">
      <c r="H1680" s="108" t="n">
        <v>1672</v>
      </c>
      <c r="I1680" s="109" t="n">
        <v>0.0555</v>
      </c>
      <c r="J1680" s="109" t="n">
        <v>-2.1584</v>
      </c>
      <c r="K1680" s="109" t="n">
        <v>0.1301</v>
      </c>
      <c r="L1680" s="109" t="n">
        <v>-0.3777</v>
      </c>
      <c r="M1680" s="109" t="n">
        <v>0.9829</v>
      </c>
      <c r="N1680" s="108" t="n">
        <f aca="false">IF(SQRT($B$5)*$I1680+SQRT(1-$B$5)*J1680&lt;$C$8,1,0)</f>
        <v>0</v>
      </c>
      <c r="O1680" s="108" t="n">
        <f aca="false">IF(SQRT($B$5)*$I1680+SQRT(1-$B$5)*K1680&lt;$C$9,1,0)</f>
        <v>0</v>
      </c>
      <c r="P1680" s="108" t="n">
        <f aca="false">IF(SQRT($B$5)*$I1680+SQRT(1-$B$5)*L1680&lt;$C$10,1,0)</f>
        <v>0</v>
      </c>
      <c r="Q1680" s="108" t="n">
        <f aca="false">IF(SQRT($B$5)*$I1680+SQRT(1-$B$5)*M1680&lt;$C$11,1,0)</f>
        <v>0</v>
      </c>
      <c r="R1680" s="110" t="n">
        <f aca="false">N1680*$D$8+O1680*$D$9+P1680*$D$10+Q1680*$D$11</f>
        <v>0</v>
      </c>
      <c r="S1680" s="108" t="n">
        <f aca="false">SUM(N1680:Q1680)</f>
        <v>0</v>
      </c>
    </row>
    <row r="1681" customFormat="false" ht="15" hidden="false" customHeight="false" outlineLevel="0" collapsed="false">
      <c r="H1681" s="108" t="n">
        <v>1673</v>
      </c>
      <c r="I1681" s="109" t="n">
        <v>0.9949</v>
      </c>
      <c r="J1681" s="109" t="n">
        <v>0.7113</v>
      </c>
      <c r="K1681" s="109" t="n">
        <v>-0.3487</v>
      </c>
      <c r="L1681" s="109" t="n">
        <v>1.4856</v>
      </c>
      <c r="M1681" s="109" t="n">
        <v>-0.5521</v>
      </c>
      <c r="N1681" s="108" t="n">
        <f aca="false">IF(SQRT($B$5)*$I1681+SQRT(1-$B$5)*J1681&lt;$C$8,1,0)</f>
        <v>0</v>
      </c>
      <c r="O1681" s="108" t="n">
        <f aca="false">IF(SQRT($B$5)*$I1681+SQRT(1-$B$5)*K1681&lt;$C$9,1,0)</f>
        <v>0</v>
      </c>
      <c r="P1681" s="108" t="n">
        <f aca="false">IF(SQRT($B$5)*$I1681+SQRT(1-$B$5)*L1681&lt;$C$10,1,0)</f>
        <v>0</v>
      </c>
      <c r="Q1681" s="108" t="n">
        <f aca="false">IF(SQRT($B$5)*$I1681+SQRT(1-$B$5)*M1681&lt;$C$11,1,0)</f>
        <v>0</v>
      </c>
      <c r="R1681" s="110" t="n">
        <f aca="false">N1681*$D$8+O1681*$D$9+P1681*$D$10+Q1681*$D$11</f>
        <v>0</v>
      </c>
      <c r="S1681" s="108" t="n">
        <f aca="false">SUM(N1681:Q1681)</f>
        <v>0</v>
      </c>
    </row>
    <row r="1682" customFormat="false" ht="15" hidden="false" customHeight="false" outlineLevel="0" collapsed="false">
      <c r="H1682" s="108" t="n">
        <v>1674</v>
      </c>
      <c r="I1682" s="109" t="n">
        <v>0.8696</v>
      </c>
      <c r="J1682" s="109" t="n">
        <v>2.2756</v>
      </c>
      <c r="K1682" s="109" t="n">
        <v>-1.8582</v>
      </c>
      <c r="L1682" s="109" t="n">
        <v>1.2603</v>
      </c>
      <c r="M1682" s="109" t="n">
        <v>-0.56</v>
      </c>
      <c r="N1682" s="108" t="n">
        <f aca="false">IF(SQRT($B$5)*$I1682+SQRT(1-$B$5)*J1682&lt;$C$8,1,0)</f>
        <v>0</v>
      </c>
      <c r="O1682" s="108" t="n">
        <f aca="false">IF(SQRT($B$5)*$I1682+SQRT(1-$B$5)*K1682&lt;$C$9,1,0)</f>
        <v>0</v>
      </c>
      <c r="P1682" s="108" t="n">
        <f aca="false">IF(SQRT($B$5)*$I1682+SQRT(1-$B$5)*L1682&lt;$C$10,1,0)</f>
        <v>0</v>
      </c>
      <c r="Q1682" s="108" t="n">
        <f aca="false">IF(SQRT($B$5)*$I1682+SQRT(1-$B$5)*M1682&lt;$C$11,1,0)</f>
        <v>0</v>
      </c>
      <c r="R1682" s="110" t="n">
        <f aca="false">N1682*$D$8+O1682*$D$9+P1682*$D$10+Q1682*$D$11</f>
        <v>0</v>
      </c>
      <c r="S1682" s="108" t="n">
        <f aca="false">SUM(N1682:Q1682)</f>
        <v>0</v>
      </c>
    </row>
    <row r="1683" customFormat="false" ht="15" hidden="false" customHeight="false" outlineLevel="0" collapsed="false">
      <c r="H1683" s="108" t="n">
        <v>1675</v>
      </c>
      <c r="I1683" s="109" t="n">
        <v>-0.4599</v>
      </c>
      <c r="J1683" s="109" t="n">
        <v>-0.1399</v>
      </c>
      <c r="K1683" s="109" t="n">
        <v>-0.4193</v>
      </c>
      <c r="L1683" s="109" t="n">
        <v>1.304</v>
      </c>
      <c r="M1683" s="109" t="n">
        <v>1.7908</v>
      </c>
      <c r="N1683" s="108" t="n">
        <f aca="false">IF(SQRT($B$5)*$I1683+SQRT(1-$B$5)*J1683&lt;$C$8,1,0)</f>
        <v>0</v>
      </c>
      <c r="O1683" s="108" t="n">
        <f aca="false">IF(SQRT($B$5)*$I1683+SQRT(1-$B$5)*K1683&lt;$C$9,1,0)</f>
        <v>0</v>
      </c>
      <c r="P1683" s="108" t="n">
        <f aca="false">IF(SQRT($B$5)*$I1683+SQRT(1-$B$5)*L1683&lt;$C$10,1,0)</f>
        <v>0</v>
      </c>
      <c r="Q1683" s="108" t="n">
        <f aca="false">IF(SQRT($B$5)*$I1683+SQRT(1-$B$5)*M1683&lt;$C$11,1,0)</f>
        <v>0</v>
      </c>
      <c r="R1683" s="110" t="n">
        <f aca="false">N1683*$D$8+O1683*$D$9+P1683*$D$10+Q1683*$D$11</f>
        <v>0</v>
      </c>
      <c r="S1683" s="108" t="n">
        <f aca="false">SUM(N1683:Q1683)</f>
        <v>0</v>
      </c>
    </row>
    <row r="1684" customFormat="false" ht="15" hidden="false" customHeight="false" outlineLevel="0" collapsed="false">
      <c r="H1684" s="108" t="n">
        <v>1676</v>
      </c>
      <c r="I1684" s="109" t="n">
        <v>-1.3961</v>
      </c>
      <c r="J1684" s="109" t="n">
        <v>-0.3166</v>
      </c>
      <c r="K1684" s="109" t="n">
        <v>1.3873</v>
      </c>
      <c r="L1684" s="109" t="n">
        <v>-0.7862</v>
      </c>
      <c r="M1684" s="109" t="n">
        <v>-1.3704</v>
      </c>
      <c r="N1684" s="108" t="n">
        <f aca="false">IF(SQRT($B$5)*$I1684+SQRT(1-$B$5)*J1684&lt;$C$8,1,0)</f>
        <v>0</v>
      </c>
      <c r="O1684" s="108" t="n">
        <f aca="false">IF(SQRT($B$5)*$I1684+SQRT(1-$B$5)*K1684&lt;$C$9,1,0)</f>
        <v>0</v>
      </c>
      <c r="P1684" s="108" t="n">
        <f aca="false">IF(SQRT($B$5)*$I1684+SQRT(1-$B$5)*L1684&lt;$C$10,1,0)</f>
        <v>0</v>
      </c>
      <c r="Q1684" s="108" t="n">
        <f aca="false">IF(SQRT($B$5)*$I1684+SQRT(1-$B$5)*M1684&lt;$C$11,1,0)</f>
        <v>0</v>
      </c>
      <c r="R1684" s="110" t="n">
        <f aca="false">N1684*$D$8+O1684*$D$9+P1684*$D$10+Q1684*$D$11</f>
        <v>0</v>
      </c>
      <c r="S1684" s="108" t="n">
        <f aca="false">SUM(N1684:Q1684)</f>
        <v>0</v>
      </c>
    </row>
    <row r="1685" customFormat="false" ht="15" hidden="false" customHeight="false" outlineLevel="0" collapsed="false">
      <c r="H1685" s="108" t="n">
        <v>1677</v>
      </c>
      <c r="I1685" s="109" t="n">
        <v>-1.1479</v>
      </c>
      <c r="J1685" s="109" t="n">
        <v>-0.0288</v>
      </c>
      <c r="K1685" s="109" t="n">
        <v>-0.2287</v>
      </c>
      <c r="L1685" s="109" t="n">
        <v>0.0924</v>
      </c>
      <c r="M1685" s="109" t="n">
        <v>-1.9486</v>
      </c>
      <c r="N1685" s="108" t="n">
        <f aca="false">IF(SQRT($B$5)*$I1685+SQRT(1-$B$5)*J1685&lt;$C$8,1,0)</f>
        <v>0</v>
      </c>
      <c r="O1685" s="108" t="n">
        <f aca="false">IF(SQRT($B$5)*$I1685+SQRT(1-$B$5)*K1685&lt;$C$9,1,0)</f>
        <v>0</v>
      </c>
      <c r="P1685" s="108" t="n">
        <f aca="false">IF(SQRT($B$5)*$I1685+SQRT(1-$B$5)*L1685&lt;$C$10,1,0)</f>
        <v>0</v>
      </c>
      <c r="Q1685" s="108" t="n">
        <f aca="false">IF(SQRT($B$5)*$I1685+SQRT(1-$B$5)*M1685&lt;$C$11,1,0)</f>
        <v>1</v>
      </c>
      <c r="R1685" s="110" t="n">
        <f aca="false">N1685*$D$8+O1685*$D$9+P1685*$D$10+Q1685*$D$11</f>
        <v>17.5</v>
      </c>
      <c r="S1685" s="108" t="n">
        <f aca="false">SUM(N1685:Q1685)</f>
        <v>1</v>
      </c>
    </row>
    <row r="1686" customFormat="false" ht="15" hidden="false" customHeight="false" outlineLevel="0" collapsed="false">
      <c r="H1686" s="108" t="n">
        <v>1678</v>
      </c>
      <c r="I1686" s="109" t="n">
        <v>-0.5271</v>
      </c>
      <c r="J1686" s="109" t="n">
        <v>0.3344</v>
      </c>
      <c r="K1686" s="109" t="n">
        <v>0.4871</v>
      </c>
      <c r="L1686" s="109" t="n">
        <v>0.3738</v>
      </c>
      <c r="M1686" s="109" t="n">
        <v>-0.8582</v>
      </c>
      <c r="N1686" s="108" t="n">
        <f aca="false">IF(SQRT($B$5)*$I1686+SQRT(1-$B$5)*J1686&lt;$C$8,1,0)</f>
        <v>0</v>
      </c>
      <c r="O1686" s="108" t="n">
        <f aca="false">IF(SQRT($B$5)*$I1686+SQRT(1-$B$5)*K1686&lt;$C$9,1,0)</f>
        <v>0</v>
      </c>
      <c r="P1686" s="108" t="n">
        <f aca="false">IF(SQRT($B$5)*$I1686+SQRT(1-$B$5)*L1686&lt;$C$10,1,0)</f>
        <v>0</v>
      </c>
      <c r="Q1686" s="108" t="n">
        <f aca="false">IF(SQRT($B$5)*$I1686+SQRT(1-$B$5)*M1686&lt;$C$11,1,0)</f>
        <v>0</v>
      </c>
      <c r="R1686" s="110" t="n">
        <f aca="false">N1686*$D$8+O1686*$D$9+P1686*$D$10+Q1686*$D$11</f>
        <v>0</v>
      </c>
      <c r="S1686" s="108" t="n">
        <f aca="false">SUM(N1686:Q1686)</f>
        <v>0</v>
      </c>
    </row>
    <row r="1687" customFormat="false" ht="15" hidden="false" customHeight="false" outlineLevel="0" collapsed="false">
      <c r="H1687" s="108" t="n">
        <v>1679</v>
      </c>
      <c r="I1687" s="109" t="n">
        <v>0.928</v>
      </c>
      <c r="J1687" s="109" t="n">
        <v>-0.0437</v>
      </c>
      <c r="K1687" s="109" t="n">
        <v>0.5098</v>
      </c>
      <c r="L1687" s="109" t="n">
        <v>-1.0658</v>
      </c>
      <c r="M1687" s="109" t="n">
        <v>1.27</v>
      </c>
      <c r="N1687" s="108" t="n">
        <f aca="false">IF(SQRT($B$5)*$I1687+SQRT(1-$B$5)*J1687&lt;$C$8,1,0)</f>
        <v>0</v>
      </c>
      <c r="O1687" s="108" t="n">
        <f aca="false">IF(SQRT($B$5)*$I1687+SQRT(1-$B$5)*K1687&lt;$C$9,1,0)</f>
        <v>0</v>
      </c>
      <c r="P1687" s="108" t="n">
        <f aca="false">IF(SQRT($B$5)*$I1687+SQRT(1-$B$5)*L1687&lt;$C$10,1,0)</f>
        <v>0</v>
      </c>
      <c r="Q1687" s="108" t="n">
        <f aca="false">IF(SQRT($B$5)*$I1687+SQRT(1-$B$5)*M1687&lt;$C$11,1,0)</f>
        <v>0</v>
      </c>
      <c r="R1687" s="110" t="n">
        <f aca="false">N1687*$D$8+O1687*$D$9+P1687*$D$10+Q1687*$D$11</f>
        <v>0</v>
      </c>
      <c r="S1687" s="108" t="n">
        <f aca="false">SUM(N1687:Q1687)</f>
        <v>0</v>
      </c>
    </row>
    <row r="1688" customFormat="false" ht="15" hidden="false" customHeight="false" outlineLevel="0" collapsed="false">
      <c r="H1688" s="108" t="n">
        <v>1680</v>
      </c>
      <c r="I1688" s="109" t="n">
        <v>0.4006</v>
      </c>
      <c r="J1688" s="109" t="n">
        <v>-0.5327</v>
      </c>
      <c r="K1688" s="109" t="n">
        <v>-0.2502</v>
      </c>
      <c r="L1688" s="109" t="n">
        <v>-1.1712</v>
      </c>
      <c r="M1688" s="109" t="n">
        <v>-0.2868</v>
      </c>
      <c r="N1688" s="108" t="n">
        <f aca="false">IF(SQRT($B$5)*$I1688+SQRT(1-$B$5)*J1688&lt;$C$8,1,0)</f>
        <v>0</v>
      </c>
      <c r="O1688" s="108" t="n">
        <f aca="false">IF(SQRT($B$5)*$I1688+SQRT(1-$B$5)*K1688&lt;$C$9,1,0)</f>
        <v>0</v>
      </c>
      <c r="P1688" s="108" t="n">
        <f aca="false">IF(SQRT($B$5)*$I1688+SQRT(1-$B$5)*L1688&lt;$C$10,1,0)</f>
        <v>0</v>
      </c>
      <c r="Q1688" s="108" t="n">
        <f aca="false">IF(SQRT($B$5)*$I1688+SQRT(1-$B$5)*M1688&lt;$C$11,1,0)</f>
        <v>0</v>
      </c>
      <c r="R1688" s="110" t="n">
        <f aca="false">N1688*$D$8+O1688*$D$9+P1688*$D$10+Q1688*$D$11</f>
        <v>0</v>
      </c>
      <c r="S1688" s="108" t="n">
        <f aca="false">SUM(N1688:Q1688)</f>
        <v>0</v>
      </c>
    </row>
    <row r="1689" customFormat="false" ht="15" hidden="false" customHeight="false" outlineLevel="0" collapsed="false">
      <c r="H1689" s="108" t="n">
        <v>1681</v>
      </c>
      <c r="I1689" s="109" t="n">
        <v>0.706</v>
      </c>
      <c r="J1689" s="109" t="n">
        <v>0.7945</v>
      </c>
      <c r="K1689" s="109" t="n">
        <v>0.0525</v>
      </c>
      <c r="L1689" s="109" t="n">
        <v>-1.7741</v>
      </c>
      <c r="M1689" s="109" t="n">
        <v>1.2814</v>
      </c>
      <c r="N1689" s="108" t="n">
        <f aca="false">IF(SQRT($B$5)*$I1689+SQRT(1-$B$5)*J1689&lt;$C$8,1,0)</f>
        <v>0</v>
      </c>
      <c r="O1689" s="108" t="n">
        <f aca="false">IF(SQRT($B$5)*$I1689+SQRT(1-$B$5)*K1689&lt;$C$9,1,0)</f>
        <v>0</v>
      </c>
      <c r="P1689" s="108" t="n">
        <f aca="false">IF(SQRT($B$5)*$I1689+SQRT(1-$B$5)*L1689&lt;$C$10,1,0)</f>
        <v>0</v>
      </c>
      <c r="Q1689" s="108" t="n">
        <f aca="false">IF(SQRT($B$5)*$I1689+SQRT(1-$B$5)*M1689&lt;$C$11,1,0)</f>
        <v>0</v>
      </c>
      <c r="R1689" s="110" t="n">
        <f aca="false">N1689*$D$8+O1689*$D$9+P1689*$D$10+Q1689*$D$11</f>
        <v>0</v>
      </c>
      <c r="S1689" s="108" t="n">
        <f aca="false">SUM(N1689:Q1689)</f>
        <v>0</v>
      </c>
    </row>
    <row r="1690" customFormat="false" ht="15" hidden="false" customHeight="false" outlineLevel="0" collapsed="false">
      <c r="H1690" s="108" t="n">
        <v>1682</v>
      </c>
      <c r="I1690" s="109" t="n">
        <v>0.3057</v>
      </c>
      <c r="J1690" s="109" t="n">
        <v>0.9557</v>
      </c>
      <c r="K1690" s="109" t="n">
        <v>1.291</v>
      </c>
      <c r="L1690" s="109" t="n">
        <v>-0.1639</v>
      </c>
      <c r="M1690" s="109" t="n">
        <v>0.5592</v>
      </c>
      <c r="N1690" s="108" t="n">
        <f aca="false">IF(SQRT($B$5)*$I1690+SQRT(1-$B$5)*J1690&lt;$C$8,1,0)</f>
        <v>0</v>
      </c>
      <c r="O1690" s="108" t="n">
        <f aca="false">IF(SQRT($B$5)*$I1690+SQRT(1-$B$5)*K1690&lt;$C$9,1,0)</f>
        <v>0</v>
      </c>
      <c r="P1690" s="108" t="n">
        <f aca="false">IF(SQRT($B$5)*$I1690+SQRT(1-$B$5)*L1690&lt;$C$10,1,0)</f>
        <v>0</v>
      </c>
      <c r="Q1690" s="108" t="n">
        <f aca="false">IF(SQRT($B$5)*$I1690+SQRT(1-$B$5)*M1690&lt;$C$11,1,0)</f>
        <v>0</v>
      </c>
      <c r="R1690" s="110" t="n">
        <f aca="false">N1690*$D$8+O1690*$D$9+P1690*$D$10+Q1690*$D$11</f>
        <v>0</v>
      </c>
      <c r="S1690" s="108" t="n">
        <f aca="false">SUM(N1690:Q1690)</f>
        <v>0</v>
      </c>
    </row>
    <row r="1691" customFormat="false" ht="15" hidden="false" customHeight="false" outlineLevel="0" collapsed="false">
      <c r="H1691" s="108" t="n">
        <v>1683</v>
      </c>
      <c r="I1691" s="109" t="n">
        <v>-0.3568</v>
      </c>
      <c r="J1691" s="109" t="n">
        <v>-1.0527</v>
      </c>
      <c r="K1691" s="109" t="n">
        <v>0.8896</v>
      </c>
      <c r="L1691" s="109" t="n">
        <v>-0.7126</v>
      </c>
      <c r="M1691" s="109" t="n">
        <v>0.3452</v>
      </c>
      <c r="N1691" s="108" t="n">
        <f aca="false">IF(SQRT($B$5)*$I1691+SQRT(1-$B$5)*J1691&lt;$C$8,1,0)</f>
        <v>0</v>
      </c>
      <c r="O1691" s="108" t="n">
        <f aca="false">IF(SQRT($B$5)*$I1691+SQRT(1-$B$5)*K1691&lt;$C$9,1,0)</f>
        <v>0</v>
      </c>
      <c r="P1691" s="108" t="n">
        <f aca="false">IF(SQRT($B$5)*$I1691+SQRT(1-$B$5)*L1691&lt;$C$10,1,0)</f>
        <v>0</v>
      </c>
      <c r="Q1691" s="108" t="n">
        <f aca="false">IF(SQRT($B$5)*$I1691+SQRT(1-$B$5)*M1691&lt;$C$11,1,0)</f>
        <v>0</v>
      </c>
      <c r="R1691" s="110" t="n">
        <f aca="false">N1691*$D$8+O1691*$D$9+P1691*$D$10+Q1691*$D$11</f>
        <v>0</v>
      </c>
      <c r="S1691" s="108" t="n">
        <f aca="false">SUM(N1691:Q1691)</f>
        <v>0</v>
      </c>
    </row>
    <row r="1692" customFormat="false" ht="15" hidden="false" customHeight="false" outlineLevel="0" collapsed="false">
      <c r="H1692" s="108" t="n">
        <v>1684</v>
      </c>
      <c r="I1692" s="109" t="n">
        <v>0.8898</v>
      </c>
      <c r="J1692" s="109" t="n">
        <v>1.3173</v>
      </c>
      <c r="K1692" s="109" t="n">
        <v>-0.1182</v>
      </c>
      <c r="L1692" s="109" t="n">
        <v>-0.335</v>
      </c>
      <c r="M1692" s="109" t="n">
        <v>1.0521</v>
      </c>
      <c r="N1692" s="108" t="n">
        <f aca="false">IF(SQRT($B$5)*$I1692+SQRT(1-$B$5)*J1692&lt;$C$8,1,0)</f>
        <v>0</v>
      </c>
      <c r="O1692" s="108" t="n">
        <f aca="false">IF(SQRT($B$5)*$I1692+SQRT(1-$B$5)*K1692&lt;$C$9,1,0)</f>
        <v>0</v>
      </c>
      <c r="P1692" s="108" t="n">
        <f aca="false">IF(SQRT($B$5)*$I1692+SQRT(1-$B$5)*L1692&lt;$C$10,1,0)</f>
        <v>0</v>
      </c>
      <c r="Q1692" s="108" t="n">
        <f aca="false">IF(SQRT($B$5)*$I1692+SQRT(1-$B$5)*M1692&lt;$C$11,1,0)</f>
        <v>0</v>
      </c>
      <c r="R1692" s="110" t="n">
        <f aca="false">N1692*$D$8+O1692*$D$9+P1692*$D$10+Q1692*$D$11</f>
        <v>0</v>
      </c>
      <c r="S1692" s="108" t="n">
        <f aca="false">SUM(N1692:Q1692)</f>
        <v>0</v>
      </c>
    </row>
    <row r="1693" customFormat="false" ht="15" hidden="false" customHeight="false" outlineLevel="0" collapsed="false">
      <c r="H1693" s="108" t="n">
        <v>1685</v>
      </c>
      <c r="I1693" s="109" t="n">
        <v>-0.3148</v>
      </c>
      <c r="J1693" s="109" t="n">
        <v>1.1135</v>
      </c>
      <c r="K1693" s="109" t="n">
        <v>-0.1991</v>
      </c>
      <c r="L1693" s="109" t="n">
        <v>-0.4355</v>
      </c>
      <c r="M1693" s="109" t="n">
        <v>1.1659</v>
      </c>
      <c r="N1693" s="108" t="n">
        <f aca="false">IF(SQRT($B$5)*$I1693+SQRT(1-$B$5)*J1693&lt;$C$8,1,0)</f>
        <v>0</v>
      </c>
      <c r="O1693" s="108" t="n">
        <f aca="false">IF(SQRT($B$5)*$I1693+SQRT(1-$B$5)*K1693&lt;$C$9,1,0)</f>
        <v>0</v>
      </c>
      <c r="P1693" s="108" t="n">
        <f aca="false">IF(SQRT($B$5)*$I1693+SQRT(1-$B$5)*L1693&lt;$C$10,1,0)</f>
        <v>0</v>
      </c>
      <c r="Q1693" s="108" t="n">
        <f aca="false">IF(SQRT($B$5)*$I1693+SQRT(1-$B$5)*M1693&lt;$C$11,1,0)</f>
        <v>0</v>
      </c>
      <c r="R1693" s="110" t="n">
        <f aca="false">N1693*$D$8+O1693*$D$9+P1693*$D$10+Q1693*$D$11</f>
        <v>0</v>
      </c>
      <c r="S1693" s="108" t="n">
        <f aca="false">SUM(N1693:Q1693)</f>
        <v>0</v>
      </c>
    </row>
    <row r="1694" customFormat="false" ht="15" hidden="false" customHeight="false" outlineLevel="0" collapsed="false">
      <c r="H1694" s="108" t="n">
        <v>1686</v>
      </c>
      <c r="I1694" s="109" t="n">
        <v>-1.4617</v>
      </c>
      <c r="J1694" s="109" t="n">
        <v>-0.3783</v>
      </c>
      <c r="K1694" s="109" t="n">
        <v>-2.3081</v>
      </c>
      <c r="L1694" s="109" t="n">
        <v>-0.1407</v>
      </c>
      <c r="M1694" s="109" t="n">
        <v>0.6045</v>
      </c>
      <c r="N1694" s="108" t="n">
        <f aca="false">IF(SQRT($B$5)*$I1694+SQRT(1-$B$5)*J1694&lt;$C$8,1,0)</f>
        <v>0</v>
      </c>
      <c r="O1694" s="108" t="n">
        <f aca="false">IF(SQRT($B$5)*$I1694+SQRT(1-$B$5)*K1694&lt;$C$9,1,0)</f>
        <v>1</v>
      </c>
      <c r="P1694" s="108" t="n">
        <f aca="false">IF(SQRT($B$5)*$I1694+SQRT(1-$B$5)*L1694&lt;$C$10,1,0)</f>
        <v>0</v>
      </c>
      <c r="Q1694" s="108" t="n">
        <f aca="false">IF(SQRT($B$5)*$I1694+SQRT(1-$B$5)*M1694&lt;$C$11,1,0)</f>
        <v>0</v>
      </c>
      <c r="R1694" s="110" t="n">
        <f aca="false">N1694*$D$8+O1694*$D$9+P1694*$D$10+Q1694*$D$11</f>
        <v>40</v>
      </c>
      <c r="S1694" s="108" t="n">
        <f aca="false">SUM(N1694:Q1694)</f>
        <v>1</v>
      </c>
    </row>
    <row r="1695" customFormat="false" ht="15" hidden="false" customHeight="false" outlineLevel="0" collapsed="false">
      <c r="H1695" s="108" t="n">
        <v>1687</v>
      </c>
      <c r="I1695" s="109" t="n">
        <v>0.0902</v>
      </c>
      <c r="J1695" s="109" t="n">
        <v>0.8258</v>
      </c>
      <c r="K1695" s="109" t="n">
        <v>0.1703</v>
      </c>
      <c r="L1695" s="109" t="n">
        <v>-0.2293</v>
      </c>
      <c r="M1695" s="109" t="n">
        <v>0.27</v>
      </c>
      <c r="N1695" s="108" t="n">
        <f aca="false">IF(SQRT($B$5)*$I1695+SQRT(1-$B$5)*J1695&lt;$C$8,1,0)</f>
        <v>0</v>
      </c>
      <c r="O1695" s="108" t="n">
        <f aca="false">IF(SQRT($B$5)*$I1695+SQRT(1-$B$5)*K1695&lt;$C$9,1,0)</f>
        <v>0</v>
      </c>
      <c r="P1695" s="108" t="n">
        <f aca="false">IF(SQRT($B$5)*$I1695+SQRT(1-$B$5)*L1695&lt;$C$10,1,0)</f>
        <v>0</v>
      </c>
      <c r="Q1695" s="108" t="n">
        <f aca="false">IF(SQRT($B$5)*$I1695+SQRT(1-$B$5)*M1695&lt;$C$11,1,0)</f>
        <v>0</v>
      </c>
      <c r="R1695" s="110" t="n">
        <f aca="false">N1695*$D$8+O1695*$D$9+P1695*$D$10+Q1695*$D$11</f>
        <v>0</v>
      </c>
      <c r="S1695" s="108" t="n">
        <f aca="false">SUM(N1695:Q1695)</f>
        <v>0</v>
      </c>
    </row>
    <row r="1696" customFormat="false" ht="15" hidden="false" customHeight="false" outlineLevel="0" collapsed="false">
      <c r="H1696" s="108" t="n">
        <v>1688</v>
      </c>
      <c r="I1696" s="109" t="n">
        <v>-1.1242</v>
      </c>
      <c r="J1696" s="109" t="n">
        <v>-2.0652</v>
      </c>
      <c r="K1696" s="109" t="n">
        <v>-1.5487</v>
      </c>
      <c r="L1696" s="109" t="n">
        <v>0.5322</v>
      </c>
      <c r="M1696" s="109" t="n">
        <v>1.1398</v>
      </c>
      <c r="N1696" s="108" t="n">
        <f aca="false">IF(SQRT($B$5)*$I1696+SQRT(1-$B$5)*J1696&lt;$C$8,1,0)</f>
        <v>1</v>
      </c>
      <c r="O1696" s="108" t="n">
        <f aca="false">IF(SQRT($B$5)*$I1696+SQRT(1-$B$5)*K1696&lt;$C$9,1,0)</f>
        <v>0</v>
      </c>
      <c r="P1696" s="108" t="n">
        <f aca="false">IF(SQRT($B$5)*$I1696+SQRT(1-$B$5)*L1696&lt;$C$10,1,0)</f>
        <v>0</v>
      </c>
      <c r="Q1696" s="108" t="n">
        <f aca="false">IF(SQRT($B$5)*$I1696+SQRT(1-$B$5)*M1696&lt;$C$11,1,0)</f>
        <v>0</v>
      </c>
      <c r="R1696" s="110" t="n">
        <f aca="false">N1696*$D$8+O1696*$D$9+P1696*$D$10+Q1696*$D$11</f>
        <v>20</v>
      </c>
      <c r="S1696" s="108" t="n">
        <f aca="false">SUM(N1696:Q1696)</f>
        <v>1</v>
      </c>
    </row>
    <row r="1697" customFormat="false" ht="15" hidden="false" customHeight="false" outlineLevel="0" collapsed="false">
      <c r="H1697" s="108" t="n">
        <v>1689</v>
      </c>
      <c r="I1697" s="109" t="n">
        <v>-0.532</v>
      </c>
      <c r="J1697" s="109" t="n">
        <v>-1.0415</v>
      </c>
      <c r="K1697" s="109" t="n">
        <v>0.0002</v>
      </c>
      <c r="L1697" s="109" t="n">
        <v>-0.1952</v>
      </c>
      <c r="M1697" s="109" t="n">
        <v>-0.6762</v>
      </c>
      <c r="N1697" s="108" t="n">
        <f aca="false">IF(SQRT($B$5)*$I1697+SQRT(1-$B$5)*J1697&lt;$C$8,1,0)</f>
        <v>0</v>
      </c>
      <c r="O1697" s="108" t="n">
        <f aca="false">IF(SQRT($B$5)*$I1697+SQRT(1-$B$5)*K1697&lt;$C$9,1,0)</f>
        <v>0</v>
      </c>
      <c r="P1697" s="108" t="n">
        <f aca="false">IF(SQRT($B$5)*$I1697+SQRT(1-$B$5)*L1697&lt;$C$10,1,0)</f>
        <v>0</v>
      </c>
      <c r="Q1697" s="108" t="n">
        <f aca="false">IF(SQRT($B$5)*$I1697+SQRT(1-$B$5)*M1697&lt;$C$11,1,0)</f>
        <v>0</v>
      </c>
      <c r="R1697" s="110" t="n">
        <f aca="false">N1697*$D$8+O1697*$D$9+P1697*$D$10+Q1697*$D$11</f>
        <v>0</v>
      </c>
      <c r="S1697" s="108" t="n">
        <f aca="false">SUM(N1697:Q1697)</f>
        <v>0</v>
      </c>
    </row>
    <row r="1698" customFormat="false" ht="15" hidden="false" customHeight="false" outlineLevel="0" collapsed="false">
      <c r="H1698" s="108" t="n">
        <v>1690</v>
      </c>
      <c r="I1698" s="109" t="n">
        <v>-1.0979</v>
      </c>
      <c r="J1698" s="109" t="n">
        <v>2.4434</v>
      </c>
      <c r="K1698" s="109" t="n">
        <v>1.4039</v>
      </c>
      <c r="L1698" s="109" t="n">
        <v>0.0618</v>
      </c>
      <c r="M1698" s="109" t="n">
        <v>1.9822</v>
      </c>
      <c r="N1698" s="108" t="n">
        <f aca="false">IF(SQRT($B$5)*$I1698+SQRT(1-$B$5)*J1698&lt;$C$8,1,0)</f>
        <v>0</v>
      </c>
      <c r="O1698" s="108" t="n">
        <f aca="false">IF(SQRT($B$5)*$I1698+SQRT(1-$B$5)*K1698&lt;$C$9,1,0)</f>
        <v>0</v>
      </c>
      <c r="P1698" s="108" t="n">
        <f aca="false">IF(SQRT($B$5)*$I1698+SQRT(1-$B$5)*L1698&lt;$C$10,1,0)</f>
        <v>0</v>
      </c>
      <c r="Q1698" s="108" t="n">
        <f aca="false">IF(SQRT($B$5)*$I1698+SQRT(1-$B$5)*M1698&lt;$C$11,1,0)</f>
        <v>0</v>
      </c>
      <c r="R1698" s="110" t="n">
        <f aca="false">N1698*$D$8+O1698*$D$9+P1698*$D$10+Q1698*$D$11</f>
        <v>0</v>
      </c>
      <c r="S1698" s="108" t="n">
        <f aca="false">SUM(N1698:Q1698)</f>
        <v>0</v>
      </c>
    </row>
    <row r="1699" customFormat="false" ht="15" hidden="false" customHeight="false" outlineLevel="0" collapsed="false">
      <c r="H1699" s="108" t="n">
        <v>1691</v>
      </c>
      <c r="I1699" s="109" t="n">
        <v>0.9206</v>
      </c>
      <c r="J1699" s="109" t="n">
        <v>0.0906</v>
      </c>
      <c r="K1699" s="109" t="n">
        <v>0.4536</v>
      </c>
      <c r="L1699" s="109" t="n">
        <v>-0.6238</v>
      </c>
      <c r="M1699" s="109" t="n">
        <v>1.7791</v>
      </c>
      <c r="N1699" s="108" t="n">
        <f aca="false">IF(SQRT($B$5)*$I1699+SQRT(1-$B$5)*J1699&lt;$C$8,1,0)</f>
        <v>0</v>
      </c>
      <c r="O1699" s="108" t="n">
        <f aca="false">IF(SQRT($B$5)*$I1699+SQRT(1-$B$5)*K1699&lt;$C$9,1,0)</f>
        <v>0</v>
      </c>
      <c r="P1699" s="108" t="n">
        <f aca="false">IF(SQRT($B$5)*$I1699+SQRT(1-$B$5)*L1699&lt;$C$10,1,0)</f>
        <v>0</v>
      </c>
      <c r="Q1699" s="108" t="n">
        <f aca="false">IF(SQRT($B$5)*$I1699+SQRT(1-$B$5)*M1699&lt;$C$11,1,0)</f>
        <v>0</v>
      </c>
      <c r="R1699" s="110" t="n">
        <f aca="false">N1699*$D$8+O1699*$D$9+P1699*$D$10+Q1699*$D$11</f>
        <v>0</v>
      </c>
      <c r="S1699" s="108" t="n">
        <f aca="false">SUM(N1699:Q1699)</f>
        <v>0</v>
      </c>
    </row>
    <row r="1700" customFormat="false" ht="15" hidden="false" customHeight="false" outlineLevel="0" collapsed="false">
      <c r="H1700" s="108" t="n">
        <v>1692</v>
      </c>
      <c r="I1700" s="109" t="n">
        <v>-0.8424</v>
      </c>
      <c r="J1700" s="109" t="n">
        <v>-1.5341</v>
      </c>
      <c r="K1700" s="109" t="n">
        <v>-0.6325</v>
      </c>
      <c r="L1700" s="109" t="n">
        <v>-0.0365</v>
      </c>
      <c r="M1700" s="109" t="n">
        <v>-0.8432</v>
      </c>
      <c r="N1700" s="108" t="n">
        <f aca="false">IF(SQRT($B$5)*$I1700+SQRT(1-$B$5)*J1700&lt;$C$8,1,0)</f>
        <v>0</v>
      </c>
      <c r="O1700" s="108" t="n">
        <f aca="false">IF(SQRT($B$5)*$I1700+SQRT(1-$B$5)*K1700&lt;$C$9,1,0)</f>
        <v>0</v>
      </c>
      <c r="P1700" s="108" t="n">
        <f aca="false">IF(SQRT($B$5)*$I1700+SQRT(1-$B$5)*L1700&lt;$C$10,1,0)</f>
        <v>0</v>
      </c>
      <c r="Q1700" s="108" t="n">
        <f aca="false">IF(SQRT($B$5)*$I1700+SQRT(1-$B$5)*M1700&lt;$C$11,1,0)</f>
        <v>0</v>
      </c>
      <c r="R1700" s="110" t="n">
        <f aca="false">N1700*$D$8+O1700*$D$9+P1700*$D$10+Q1700*$D$11</f>
        <v>0</v>
      </c>
      <c r="S1700" s="108" t="n">
        <f aca="false">SUM(N1700:Q1700)</f>
        <v>0</v>
      </c>
    </row>
    <row r="1701" customFormat="false" ht="15" hidden="false" customHeight="false" outlineLevel="0" collapsed="false">
      <c r="H1701" s="108" t="n">
        <v>1693</v>
      </c>
      <c r="I1701" s="109" t="n">
        <v>1.3338</v>
      </c>
      <c r="J1701" s="109" t="n">
        <v>-0.6586</v>
      </c>
      <c r="K1701" s="109" t="n">
        <v>1.5742</v>
      </c>
      <c r="L1701" s="109" t="n">
        <v>0.7211</v>
      </c>
      <c r="M1701" s="109" t="n">
        <v>-2.4468</v>
      </c>
      <c r="N1701" s="108" t="n">
        <f aca="false">IF(SQRT($B$5)*$I1701+SQRT(1-$B$5)*J1701&lt;$C$8,1,0)</f>
        <v>0</v>
      </c>
      <c r="O1701" s="108" t="n">
        <f aca="false">IF(SQRT($B$5)*$I1701+SQRT(1-$B$5)*K1701&lt;$C$9,1,0)</f>
        <v>0</v>
      </c>
      <c r="P1701" s="108" t="n">
        <f aca="false">IF(SQRT($B$5)*$I1701+SQRT(1-$B$5)*L1701&lt;$C$10,1,0)</f>
        <v>0</v>
      </c>
      <c r="Q1701" s="108" t="n">
        <f aca="false">IF(SQRT($B$5)*$I1701+SQRT(1-$B$5)*M1701&lt;$C$11,1,0)</f>
        <v>0</v>
      </c>
      <c r="R1701" s="110" t="n">
        <f aca="false">N1701*$D$8+O1701*$D$9+P1701*$D$10+Q1701*$D$11</f>
        <v>0</v>
      </c>
      <c r="S1701" s="108" t="n">
        <f aca="false">SUM(N1701:Q1701)</f>
        <v>0</v>
      </c>
    </row>
    <row r="1702" customFormat="false" ht="15" hidden="false" customHeight="false" outlineLevel="0" collapsed="false">
      <c r="H1702" s="108" t="n">
        <v>1694</v>
      </c>
      <c r="I1702" s="109" t="n">
        <v>1.7335</v>
      </c>
      <c r="J1702" s="109" t="n">
        <v>0.3255</v>
      </c>
      <c r="K1702" s="109" t="n">
        <v>-0.6613</v>
      </c>
      <c r="L1702" s="109" t="n">
        <v>0.4445</v>
      </c>
      <c r="M1702" s="109" t="n">
        <v>-0.7436</v>
      </c>
      <c r="N1702" s="108" t="n">
        <f aca="false">IF(SQRT($B$5)*$I1702+SQRT(1-$B$5)*J1702&lt;$C$8,1,0)</f>
        <v>0</v>
      </c>
      <c r="O1702" s="108" t="n">
        <f aca="false">IF(SQRT($B$5)*$I1702+SQRT(1-$B$5)*K1702&lt;$C$9,1,0)</f>
        <v>0</v>
      </c>
      <c r="P1702" s="108" t="n">
        <f aca="false">IF(SQRT($B$5)*$I1702+SQRT(1-$B$5)*L1702&lt;$C$10,1,0)</f>
        <v>0</v>
      </c>
      <c r="Q1702" s="108" t="n">
        <f aca="false">IF(SQRT($B$5)*$I1702+SQRT(1-$B$5)*M1702&lt;$C$11,1,0)</f>
        <v>0</v>
      </c>
      <c r="R1702" s="110" t="n">
        <f aca="false">N1702*$D$8+O1702*$D$9+P1702*$D$10+Q1702*$D$11</f>
        <v>0</v>
      </c>
      <c r="S1702" s="108" t="n">
        <f aca="false">SUM(N1702:Q1702)</f>
        <v>0</v>
      </c>
    </row>
    <row r="1703" customFormat="false" ht="15" hidden="false" customHeight="false" outlineLevel="0" collapsed="false">
      <c r="H1703" s="108" t="n">
        <v>1695</v>
      </c>
      <c r="I1703" s="109" t="n">
        <v>0.5577</v>
      </c>
      <c r="J1703" s="109" t="n">
        <v>0.4823</v>
      </c>
      <c r="K1703" s="109" t="n">
        <v>-1.8619</v>
      </c>
      <c r="L1703" s="109" t="n">
        <v>-0.7744</v>
      </c>
      <c r="M1703" s="109" t="n">
        <v>1.0486</v>
      </c>
      <c r="N1703" s="108" t="n">
        <f aca="false">IF(SQRT($B$5)*$I1703+SQRT(1-$B$5)*J1703&lt;$C$8,1,0)</f>
        <v>0</v>
      </c>
      <c r="O1703" s="108" t="n">
        <f aca="false">IF(SQRT($B$5)*$I1703+SQRT(1-$B$5)*K1703&lt;$C$9,1,0)</f>
        <v>0</v>
      </c>
      <c r="P1703" s="108" t="n">
        <f aca="false">IF(SQRT($B$5)*$I1703+SQRT(1-$B$5)*L1703&lt;$C$10,1,0)</f>
        <v>0</v>
      </c>
      <c r="Q1703" s="108" t="n">
        <f aca="false">IF(SQRT($B$5)*$I1703+SQRT(1-$B$5)*M1703&lt;$C$11,1,0)</f>
        <v>0</v>
      </c>
      <c r="R1703" s="110" t="n">
        <f aca="false">N1703*$D$8+O1703*$D$9+P1703*$D$10+Q1703*$D$11</f>
        <v>0</v>
      </c>
      <c r="S1703" s="108" t="n">
        <f aca="false">SUM(N1703:Q1703)</f>
        <v>0</v>
      </c>
    </row>
    <row r="1704" customFormat="false" ht="15" hidden="false" customHeight="false" outlineLevel="0" collapsed="false">
      <c r="H1704" s="108" t="n">
        <v>1696</v>
      </c>
      <c r="I1704" s="109" t="n">
        <v>1.0492</v>
      </c>
      <c r="J1704" s="109" t="n">
        <v>3.1087</v>
      </c>
      <c r="K1704" s="109" t="n">
        <v>-0.7129</v>
      </c>
      <c r="L1704" s="109" t="n">
        <v>0.7928</v>
      </c>
      <c r="M1704" s="109" t="n">
        <v>-0.2946</v>
      </c>
      <c r="N1704" s="108" t="n">
        <f aca="false">IF(SQRT($B$5)*$I1704+SQRT(1-$B$5)*J1704&lt;$C$8,1,0)</f>
        <v>0</v>
      </c>
      <c r="O1704" s="108" t="n">
        <f aca="false">IF(SQRT($B$5)*$I1704+SQRT(1-$B$5)*K1704&lt;$C$9,1,0)</f>
        <v>0</v>
      </c>
      <c r="P1704" s="108" t="n">
        <f aca="false">IF(SQRT($B$5)*$I1704+SQRT(1-$B$5)*L1704&lt;$C$10,1,0)</f>
        <v>0</v>
      </c>
      <c r="Q1704" s="108" t="n">
        <f aca="false">IF(SQRT($B$5)*$I1704+SQRT(1-$B$5)*M1704&lt;$C$11,1,0)</f>
        <v>0</v>
      </c>
      <c r="R1704" s="110" t="n">
        <f aca="false">N1704*$D$8+O1704*$D$9+P1704*$D$10+Q1704*$D$11</f>
        <v>0</v>
      </c>
      <c r="S1704" s="108" t="n">
        <f aca="false">SUM(N1704:Q1704)</f>
        <v>0</v>
      </c>
    </row>
    <row r="1705" customFormat="false" ht="15" hidden="false" customHeight="false" outlineLevel="0" collapsed="false">
      <c r="H1705" s="108" t="n">
        <v>1697</v>
      </c>
      <c r="I1705" s="109" t="n">
        <v>-0.1012</v>
      </c>
      <c r="J1705" s="109" t="n">
        <v>-0.6003</v>
      </c>
      <c r="K1705" s="109" t="n">
        <v>-0.0496</v>
      </c>
      <c r="L1705" s="109" t="n">
        <v>0.3954</v>
      </c>
      <c r="M1705" s="109" t="n">
        <v>1.3253</v>
      </c>
      <c r="N1705" s="108" t="n">
        <f aca="false">IF(SQRT($B$5)*$I1705+SQRT(1-$B$5)*J1705&lt;$C$8,1,0)</f>
        <v>0</v>
      </c>
      <c r="O1705" s="108" t="n">
        <f aca="false">IF(SQRT($B$5)*$I1705+SQRT(1-$B$5)*K1705&lt;$C$9,1,0)</f>
        <v>0</v>
      </c>
      <c r="P1705" s="108" t="n">
        <f aca="false">IF(SQRT($B$5)*$I1705+SQRT(1-$B$5)*L1705&lt;$C$10,1,0)</f>
        <v>0</v>
      </c>
      <c r="Q1705" s="108" t="n">
        <f aca="false">IF(SQRT($B$5)*$I1705+SQRT(1-$B$5)*M1705&lt;$C$11,1,0)</f>
        <v>0</v>
      </c>
      <c r="R1705" s="110" t="n">
        <f aca="false">N1705*$D$8+O1705*$D$9+P1705*$D$10+Q1705*$D$11</f>
        <v>0</v>
      </c>
      <c r="S1705" s="108" t="n">
        <f aca="false">SUM(N1705:Q1705)</f>
        <v>0</v>
      </c>
    </row>
    <row r="1706" customFormat="false" ht="15" hidden="false" customHeight="false" outlineLevel="0" collapsed="false">
      <c r="H1706" s="108" t="n">
        <v>1698</v>
      </c>
      <c r="I1706" s="109" t="n">
        <v>0.5119</v>
      </c>
      <c r="J1706" s="109" t="n">
        <v>-0.621</v>
      </c>
      <c r="K1706" s="109" t="n">
        <v>-0.5095</v>
      </c>
      <c r="L1706" s="109" t="n">
        <v>0.0617</v>
      </c>
      <c r="M1706" s="109" t="n">
        <v>0.1784</v>
      </c>
      <c r="N1706" s="108" t="n">
        <f aca="false">IF(SQRT($B$5)*$I1706+SQRT(1-$B$5)*J1706&lt;$C$8,1,0)</f>
        <v>0</v>
      </c>
      <c r="O1706" s="108" t="n">
        <f aca="false">IF(SQRT($B$5)*$I1706+SQRT(1-$B$5)*K1706&lt;$C$9,1,0)</f>
        <v>0</v>
      </c>
      <c r="P1706" s="108" t="n">
        <f aca="false">IF(SQRT($B$5)*$I1706+SQRT(1-$B$5)*L1706&lt;$C$10,1,0)</f>
        <v>0</v>
      </c>
      <c r="Q1706" s="108" t="n">
        <f aca="false">IF(SQRT($B$5)*$I1706+SQRT(1-$B$5)*M1706&lt;$C$11,1,0)</f>
        <v>0</v>
      </c>
      <c r="R1706" s="110" t="n">
        <f aca="false">N1706*$D$8+O1706*$D$9+P1706*$D$10+Q1706*$D$11</f>
        <v>0</v>
      </c>
      <c r="S1706" s="108" t="n">
        <f aca="false">SUM(N1706:Q1706)</f>
        <v>0</v>
      </c>
    </row>
    <row r="1707" customFormat="false" ht="15" hidden="false" customHeight="false" outlineLevel="0" collapsed="false">
      <c r="H1707" s="108" t="n">
        <v>1699</v>
      </c>
      <c r="I1707" s="109" t="n">
        <v>-1.2341</v>
      </c>
      <c r="J1707" s="109" t="n">
        <v>-0.8528</v>
      </c>
      <c r="K1707" s="109" t="n">
        <v>1.5539</v>
      </c>
      <c r="L1707" s="109" t="n">
        <v>-0.479</v>
      </c>
      <c r="M1707" s="109" t="n">
        <v>-0.6671</v>
      </c>
      <c r="N1707" s="108" t="n">
        <f aca="false">IF(SQRT($B$5)*$I1707+SQRT(1-$B$5)*J1707&lt;$C$8,1,0)</f>
        <v>0</v>
      </c>
      <c r="O1707" s="108" t="n">
        <f aca="false">IF(SQRT($B$5)*$I1707+SQRT(1-$B$5)*K1707&lt;$C$9,1,0)</f>
        <v>0</v>
      </c>
      <c r="P1707" s="108" t="n">
        <f aca="false">IF(SQRT($B$5)*$I1707+SQRT(1-$B$5)*L1707&lt;$C$10,1,0)</f>
        <v>0</v>
      </c>
      <c r="Q1707" s="108" t="n">
        <f aca="false">IF(SQRT($B$5)*$I1707+SQRT(1-$B$5)*M1707&lt;$C$11,1,0)</f>
        <v>0</v>
      </c>
      <c r="R1707" s="110" t="n">
        <f aca="false">N1707*$D$8+O1707*$D$9+P1707*$D$10+Q1707*$D$11</f>
        <v>0</v>
      </c>
      <c r="S1707" s="108" t="n">
        <f aca="false">SUM(N1707:Q1707)</f>
        <v>0</v>
      </c>
    </row>
    <row r="1708" customFormat="false" ht="15" hidden="false" customHeight="false" outlineLevel="0" collapsed="false">
      <c r="H1708" s="108" t="n">
        <v>1700</v>
      </c>
      <c r="I1708" s="109" t="n">
        <v>-0.0663</v>
      </c>
      <c r="J1708" s="109" t="n">
        <v>-0.3012</v>
      </c>
      <c r="K1708" s="109" t="n">
        <v>1.3956</v>
      </c>
      <c r="L1708" s="109" t="n">
        <v>1.45</v>
      </c>
      <c r="M1708" s="109" t="n">
        <v>0.1416</v>
      </c>
      <c r="N1708" s="108" t="n">
        <f aca="false">IF(SQRT($B$5)*$I1708+SQRT(1-$B$5)*J1708&lt;$C$8,1,0)</f>
        <v>0</v>
      </c>
      <c r="O1708" s="108" t="n">
        <f aca="false">IF(SQRT($B$5)*$I1708+SQRT(1-$B$5)*K1708&lt;$C$9,1,0)</f>
        <v>0</v>
      </c>
      <c r="P1708" s="108" t="n">
        <f aca="false">IF(SQRT($B$5)*$I1708+SQRT(1-$B$5)*L1708&lt;$C$10,1,0)</f>
        <v>0</v>
      </c>
      <c r="Q1708" s="108" t="n">
        <f aca="false">IF(SQRT($B$5)*$I1708+SQRT(1-$B$5)*M1708&lt;$C$11,1,0)</f>
        <v>0</v>
      </c>
      <c r="R1708" s="110" t="n">
        <f aca="false">N1708*$D$8+O1708*$D$9+P1708*$D$10+Q1708*$D$11</f>
        <v>0</v>
      </c>
      <c r="S1708" s="108" t="n">
        <f aca="false">SUM(N1708:Q1708)</f>
        <v>0</v>
      </c>
    </row>
    <row r="1709" customFormat="false" ht="15" hidden="false" customHeight="false" outlineLevel="0" collapsed="false">
      <c r="H1709" s="108" t="n">
        <v>1701</v>
      </c>
      <c r="I1709" s="109" t="n">
        <v>0.5415</v>
      </c>
      <c r="J1709" s="109" t="n">
        <v>0.97</v>
      </c>
      <c r="K1709" s="109" t="n">
        <v>-0.3901</v>
      </c>
      <c r="L1709" s="109" t="n">
        <v>0.2127</v>
      </c>
      <c r="M1709" s="109" t="n">
        <v>-0.9164</v>
      </c>
      <c r="N1709" s="108" t="n">
        <f aca="false">IF(SQRT($B$5)*$I1709+SQRT(1-$B$5)*J1709&lt;$C$8,1,0)</f>
        <v>0</v>
      </c>
      <c r="O1709" s="108" t="n">
        <f aca="false">IF(SQRT($B$5)*$I1709+SQRT(1-$B$5)*K1709&lt;$C$9,1,0)</f>
        <v>0</v>
      </c>
      <c r="P1709" s="108" t="n">
        <f aca="false">IF(SQRT($B$5)*$I1709+SQRT(1-$B$5)*L1709&lt;$C$10,1,0)</f>
        <v>0</v>
      </c>
      <c r="Q1709" s="108" t="n">
        <f aca="false">IF(SQRT($B$5)*$I1709+SQRT(1-$B$5)*M1709&lt;$C$11,1,0)</f>
        <v>0</v>
      </c>
      <c r="R1709" s="110" t="n">
        <f aca="false">N1709*$D$8+O1709*$D$9+P1709*$D$10+Q1709*$D$11</f>
        <v>0</v>
      </c>
      <c r="S1709" s="108" t="n">
        <f aca="false">SUM(N1709:Q1709)</f>
        <v>0</v>
      </c>
    </row>
    <row r="1710" customFormat="false" ht="15" hidden="false" customHeight="false" outlineLevel="0" collapsed="false">
      <c r="H1710" s="108" t="n">
        <v>1702</v>
      </c>
      <c r="I1710" s="109" t="n">
        <v>0.7301</v>
      </c>
      <c r="J1710" s="109" t="n">
        <v>0.1092</v>
      </c>
      <c r="K1710" s="109" t="n">
        <v>-1.0744</v>
      </c>
      <c r="L1710" s="109" t="n">
        <v>-0.2192</v>
      </c>
      <c r="M1710" s="109" t="n">
        <v>-0.3351</v>
      </c>
      <c r="N1710" s="108" t="n">
        <f aca="false">IF(SQRT($B$5)*$I1710+SQRT(1-$B$5)*J1710&lt;$C$8,1,0)</f>
        <v>0</v>
      </c>
      <c r="O1710" s="108" t="n">
        <f aca="false">IF(SQRT($B$5)*$I1710+SQRT(1-$B$5)*K1710&lt;$C$9,1,0)</f>
        <v>0</v>
      </c>
      <c r="P1710" s="108" t="n">
        <f aca="false">IF(SQRT($B$5)*$I1710+SQRT(1-$B$5)*L1710&lt;$C$10,1,0)</f>
        <v>0</v>
      </c>
      <c r="Q1710" s="108" t="n">
        <f aca="false">IF(SQRT($B$5)*$I1710+SQRT(1-$B$5)*M1710&lt;$C$11,1,0)</f>
        <v>0</v>
      </c>
      <c r="R1710" s="110" t="n">
        <f aca="false">N1710*$D$8+O1710*$D$9+P1710*$D$10+Q1710*$D$11</f>
        <v>0</v>
      </c>
      <c r="S1710" s="108" t="n">
        <f aca="false">SUM(N1710:Q1710)</f>
        <v>0</v>
      </c>
    </row>
    <row r="1711" customFormat="false" ht="15" hidden="false" customHeight="false" outlineLevel="0" collapsed="false">
      <c r="H1711" s="108" t="n">
        <v>1703</v>
      </c>
      <c r="I1711" s="109" t="n">
        <v>-0.8513</v>
      </c>
      <c r="J1711" s="109" t="n">
        <v>0.7289</v>
      </c>
      <c r="K1711" s="109" t="n">
        <v>0.3612</v>
      </c>
      <c r="L1711" s="109" t="n">
        <v>-0.4135</v>
      </c>
      <c r="M1711" s="109" t="n">
        <v>0.4556</v>
      </c>
      <c r="N1711" s="108" t="n">
        <f aca="false">IF(SQRT($B$5)*$I1711+SQRT(1-$B$5)*J1711&lt;$C$8,1,0)</f>
        <v>0</v>
      </c>
      <c r="O1711" s="108" t="n">
        <f aca="false">IF(SQRT($B$5)*$I1711+SQRT(1-$B$5)*K1711&lt;$C$9,1,0)</f>
        <v>0</v>
      </c>
      <c r="P1711" s="108" t="n">
        <f aca="false">IF(SQRT($B$5)*$I1711+SQRT(1-$B$5)*L1711&lt;$C$10,1,0)</f>
        <v>0</v>
      </c>
      <c r="Q1711" s="108" t="n">
        <f aca="false">IF(SQRT($B$5)*$I1711+SQRT(1-$B$5)*M1711&lt;$C$11,1,0)</f>
        <v>0</v>
      </c>
      <c r="R1711" s="110" t="n">
        <f aca="false">N1711*$D$8+O1711*$D$9+P1711*$D$10+Q1711*$D$11</f>
        <v>0</v>
      </c>
      <c r="S1711" s="108" t="n">
        <f aca="false">SUM(N1711:Q1711)</f>
        <v>0</v>
      </c>
    </row>
    <row r="1712" customFormat="false" ht="15" hidden="false" customHeight="false" outlineLevel="0" collapsed="false">
      <c r="H1712" s="108" t="n">
        <v>1704</v>
      </c>
      <c r="I1712" s="109" t="n">
        <v>-3.3064</v>
      </c>
      <c r="J1712" s="109" t="n">
        <v>0.2721</v>
      </c>
      <c r="K1712" s="109" t="n">
        <v>0.2699</v>
      </c>
      <c r="L1712" s="109" t="n">
        <v>0.0793</v>
      </c>
      <c r="M1712" s="109" t="n">
        <v>-0.9941</v>
      </c>
      <c r="N1712" s="108" t="n">
        <f aca="false">IF(SQRT($B$5)*$I1712+SQRT(1-$B$5)*J1712&lt;$C$8,1,0)</f>
        <v>0</v>
      </c>
      <c r="O1712" s="108" t="n">
        <f aca="false">IF(SQRT($B$5)*$I1712+SQRT(1-$B$5)*K1712&lt;$C$9,1,0)</f>
        <v>0</v>
      </c>
      <c r="P1712" s="108" t="n">
        <f aca="false">IF(SQRT($B$5)*$I1712+SQRT(1-$B$5)*L1712&lt;$C$10,1,0)</f>
        <v>0</v>
      </c>
      <c r="Q1712" s="108" t="n">
        <f aca="false">IF(SQRT($B$5)*$I1712+SQRT(1-$B$5)*M1712&lt;$C$11,1,0)</f>
        <v>1</v>
      </c>
      <c r="R1712" s="110" t="n">
        <f aca="false">N1712*$D$8+O1712*$D$9+P1712*$D$10+Q1712*$D$11</f>
        <v>17.5</v>
      </c>
      <c r="S1712" s="108" t="n">
        <f aca="false">SUM(N1712:Q1712)</f>
        <v>1</v>
      </c>
    </row>
    <row r="1713" customFormat="false" ht="15" hidden="false" customHeight="false" outlineLevel="0" collapsed="false">
      <c r="H1713" s="108" t="n">
        <v>1705</v>
      </c>
      <c r="I1713" s="109" t="n">
        <v>0.6427</v>
      </c>
      <c r="J1713" s="109" t="n">
        <v>-0.4237</v>
      </c>
      <c r="K1713" s="109" t="n">
        <v>0.5405</v>
      </c>
      <c r="L1713" s="109" t="n">
        <v>-1.2919</v>
      </c>
      <c r="M1713" s="109" t="n">
        <v>0.5845</v>
      </c>
      <c r="N1713" s="108" t="n">
        <f aca="false">IF(SQRT($B$5)*$I1713+SQRT(1-$B$5)*J1713&lt;$C$8,1,0)</f>
        <v>0</v>
      </c>
      <c r="O1713" s="108" t="n">
        <f aca="false">IF(SQRT($B$5)*$I1713+SQRT(1-$B$5)*K1713&lt;$C$9,1,0)</f>
        <v>0</v>
      </c>
      <c r="P1713" s="108" t="n">
        <f aca="false">IF(SQRT($B$5)*$I1713+SQRT(1-$B$5)*L1713&lt;$C$10,1,0)</f>
        <v>0</v>
      </c>
      <c r="Q1713" s="108" t="n">
        <f aca="false">IF(SQRT($B$5)*$I1713+SQRT(1-$B$5)*M1713&lt;$C$11,1,0)</f>
        <v>0</v>
      </c>
      <c r="R1713" s="110" t="n">
        <f aca="false">N1713*$D$8+O1713*$D$9+P1713*$D$10+Q1713*$D$11</f>
        <v>0</v>
      </c>
      <c r="S1713" s="108" t="n">
        <f aca="false">SUM(N1713:Q1713)</f>
        <v>0</v>
      </c>
    </row>
    <row r="1714" customFormat="false" ht="15" hidden="false" customHeight="false" outlineLevel="0" collapsed="false">
      <c r="H1714" s="108" t="n">
        <v>1706</v>
      </c>
      <c r="I1714" s="109" t="n">
        <v>0.774</v>
      </c>
      <c r="J1714" s="109" t="n">
        <v>-2.1932</v>
      </c>
      <c r="K1714" s="109" t="n">
        <v>0.2676</v>
      </c>
      <c r="L1714" s="109" t="n">
        <v>-0.275</v>
      </c>
      <c r="M1714" s="109" t="n">
        <v>0.2375</v>
      </c>
      <c r="N1714" s="108" t="n">
        <f aca="false">IF(SQRT($B$5)*$I1714+SQRT(1-$B$5)*J1714&lt;$C$8,1,0)</f>
        <v>0</v>
      </c>
      <c r="O1714" s="108" t="n">
        <f aca="false">IF(SQRT($B$5)*$I1714+SQRT(1-$B$5)*K1714&lt;$C$9,1,0)</f>
        <v>0</v>
      </c>
      <c r="P1714" s="108" t="n">
        <f aca="false">IF(SQRT($B$5)*$I1714+SQRT(1-$B$5)*L1714&lt;$C$10,1,0)</f>
        <v>0</v>
      </c>
      <c r="Q1714" s="108" t="n">
        <f aca="false">IF(SQRT($B$5)*$I1714+SQRT(1-$B$5)*M1714&lt;$C$11,1,0)</f>
        <v>0</v>
      </c>
      <c r="R1714" s="110" t="n">
        <f aca="false">N1714*$D$8+O1714*$D$9+P1714*$D$10+Q1714*$D$11</f>
        <v>0</v>
      </c>
      <c r="S1714" s="108" t="n">
        <f aca="false">SUM(N1714:Q1714)</f>
        <v>0</v>
      </c>
    </row>
    <row r="1715" customFormat="false" ht="15" hidden="false" customHeight="false" outlineLevel="0" collapsed="false">
      <c r="H1715" s="108" t="n">
        <v>1707</v>
      </c>
      <c r="I1715" s="109" t="n">
        <v>-0.8549</v>
      </c>
      <c r="J1715" s="109" t="n">
        <v>1.0207</v>
      </c>
      <c r="K1715" s="109" t="n">
        <v>0.1141</v>
      </c>
      <c r="L1715" s="109" t="n">
        <v>0.8766</v>
      </c>
      <c r="M1715" s="109" t="n">
        <v>-0.6983</v>
      </c>
      <c r="N1715" s="108" t="n">
        <f aca="false">IF(SQRT($B$5)*$I1715+SQRT(1-$B$5)*J1715&lt;$C$8,1,0)</f>
        <v>0</v>
      </c>
      <c r="O1715" s="108" t="n">
        <f aca="false">IF(SQRT($B$5)*$I1715+SQRT(1-$B$5)*K1715&lt;$C$9,1,0)</f>
        <v>0</v>
      </c>
      <c r="P1715" s="108" t="n">
        <f aca="false">IF(SQRT($B$5)*$I1715+SQRT(1-$B$5)*L1715&lt;$C$10,1,0)</f>
        <v>0</v>
      </c>
      <c r="Q1715" s="108" t="n">
        <f aca="false">IF(SQRT($B$5)*$I1715+SQRT(1-$B$5)*M1715&lt;$C$11,1,0)</f>
        <v>0</v>
      </c>
      <c r="R1715" s="110" t="n">
        <f aca="false">N1715*$D$8+O1715*$D$9+P1715*$D$10+Q1715*$D$11</f>
        <v>0</v>
      </c>
      <c r="S1715" s="108" t="n">
        <f aca="false">SUM(N1715:Q1715)</f>
        <v>0</v>
      </c>
    </row>
    <row r="1716" customFormat="false" ht="15" hidden="false" customHeight="false" outlineLevel="0" collapsed="false">
      <c r="H1716" s="108" t="n">
        <v>1708</v>
      </c>
      <c r="I1716" s="109" t="n">
        <v>-1.8188</v>
      </c>
      <c r="J1716" s="109" t="n">
        <v>-0.6703</v>
      </c>
      <c r="K1716" s="109" t="n">
        <v>0.862</v>
      </c>
      <c r="L1716" s="109" t="n">
        <v>-0.5286</v>
      </c>
      <c r="M1716" s="109" t="n">
        <v>-0.5432</v>
      </c>
      <c r="N1716" s="108" t="n">
        <f aca="false">IF(SQRT($B$5)*$I1716+SQRT(1-$B$5)*J1716&lt;$C$8,1,0)</f>
        <v>0</v>
      </c>
      <c r="O1716" s="108" t="n">
        <f aca="false">IF(SQRT($B$5)*$I1716+SQRT(1-$B$5)*K1716&lt;$C$9,1,0)</f>
        <v>0</v>
      </c>
      <c r="P1716" s="108" t="n">
        <f aca="false">IF(SQRT($B$5)*$I1716+SQRT(1-$B$5)*L1716&lt;$C$10,1,0)</f>
        <v>0</v>
      </c>
      <c r="Q1716" s="108" t="n">
        <f aca="false">IF(SQRT($B$5)*$I1716+SQRT(1-$B$5)*M1716&lt;$C$11,1,0)</f>
        <v>0</v>
      </c>
      <c r="R1716" s="110" t="n">
        <f aca="false">N1716*$D$8+O1716*$D$9+P1716*$D$10+Q1716*$D$11</f>
        <v>0</v>
      </c>
      <c r="S1716" s="108" t="n">
        <f aca="false">SUM(N1716:Q1716)</f>
        <v>0</v>
      </c>
    </row>
    <row r="1717" customFormat="false" ht="15" hidden="false" customHeight="false" outlineLevel="0" collapsed="false">
      <c r="H1717" s="108" t="n">
        <v>1709</v>
      </c>
      <c r="I1717" s="109" t="n">
        <v>0.534</v>
      </c>
      <c r="J1717" s="109" t="n">
        <v>0.0708</v>
      </c>
      <c r="K1717" s="109" t="n">
        <v>0.1705</v>
      </c>
      <c r="L1717" s="109" t="n">
        <v>-0.1035</v>
      </c>
      <c r="M1717" s="109" t="n">
        <v>-0.8733</v>
      </c>
      <c r="N1717" s="108" t="n">
        <f aca="false">IF(SQRT($B$5)*$I1717+SQRT(1-$B$5)*J1717&lt;$C$8,1,0)</f>
        <v>0</v>
      </c>
      <c r="O1717" s="108" t="n">
        <f aca="false">IF(SQRT($B$5)*$I1717+SQRT(1-$B$5)*K1717&lt;$C$9,1,0)</f>
        <v>0</v>
      </c>
      <c r="P1717" s="108" t="n">
        <f aca="false">IF(SQRT($B$5)*$I1717+SQRT(1-$B$5)*L1717&lt;$C$10,1,0)</f>
        <v>0</v>
      </c>
      <c r="Q1717" s="108" t="n">
        <f aca="false">IF(SQRT($B$5)*$I1717+SQRT(1-$B$5)*M1717&lt;$C$11,1,0)</f>
        <v>0</v>
      </c>
      <c r="R1717" s="110" t="n">
        <f aca="false">N1717*$D$8+O1717*$D$9+P1717*$D$10+Q1717*$D$11</f>
        <v>0</v>
      </c>
      <c r="S1717" s="108" t="n">
        <f aca="false">SUM(N1717:Q1717)</f>
        <v>0</v>
      </c>
    </row>
    <row r="1718" customFormat="false" ht="15" hidden="false" customHeight="false" outlineLevel="0" collapsed="false">
      <c r="H1718" s="108" t="n">
        <v>1710</v>
      </c>
      <c r="I1718" s="109" t="n">
        <v>-0.3863</v>
      </c>
      <c r="J1718" s="109" t="n">
        <v>-1.1155</v>
      </c>
      <c r="K1718" s="109" t="n">
        <v>-0.4702</v>
      </c>
      <c r="L1718" s="109" t="n">
        <v>-0.1721</v>
      </c>
      <c r="M1718" s="109" t="n">
        <v>-0.0056</v>
      </c>
      <c r="N1718" s="108" t="n">
        <f aca="false">IF(SQRT($B$5)*$I1718+SQRT(1-$B$5)*J1718&lt;$C$8,1,0)</f>
        <v>0</v>
      </c>
      <c r="O1718" s="108" t="n">
        <f aca="false">IF(SQRT($B$5)*$I1718+SQRT(1-$B$5)*K1718&lt;$C$9,1,0)</f>
        <v>0</v>
      </c>
      <c r="P1718" s="108" t="n">
        <f aca="false">IF(SQRT($B$5)*$I1718+SQRT(1-$B$5)*L1718&lt;$C$10,1,0)</f>
        <v>0</v>
      </c>
      <c r="Q1718" s="108" t="n">
        <f aca="false">IF(SQRT($B$5)*$I1718+SQRT(1-$B$5)*M1718&lt;$C$11,1,0)</f>
        <v>0</v>
      </c>
      <c r="R1718" s="110" t="n">
        <f aca="false">N1718*$D$8+O1718*$D$9+P1718*$D$10+Q1718*$D$11</f>
        <v>0</v>
      </c>
      <c r="S1718" s="108" t="n">
        <f aca="false">SUM(N1718:Q1718)</f>
        <v>0</v>
      </c>
    </row>
    <row r="1719" customFormat="false" ht="15" hidden="false" customHeight="false" outlineLevel="0" collapsed="false">
      <c r="H1719" s="108" t="n">
        <v>1711</v>
      </c>
      <c r="I1719" s="109" t="n">
        <v>0.4873</v>
      </c>
      <c r="J1719" s="109" t="n">
        <v>-0.8127</v>
      </c>
      <c r="K1719" s="109" t="n">
        <v>-1.4116</v>
      </c>
      <c r="L1719" s="109" t="n">
        <v>-1.3643</v>
      </c>
      <c r="M1719" s="109" t="n">
        <v>-1.0488</v>
      </c>
      <c r="N1719" s="108" t="n">
        <f aca="false">IF(SQRT($B$5)*$I1719+SQRT(1-$B$5)*J1719&lt;$C$8,1,0)</f>
        <v>0</v>
      </c>
      <c r="O1719" s="108" t="n">
        <f aca="false">IF(SQRT($B$5)*$I1719+SQRT(1-$B$5)*K1719&lt;$C$9,1,0)</f>
        <v>0</v>
      </c>
      <c r="P1719" s="108" t="n">
        <f aca="false">IF(SQRT($B$5)*$I1719+SQRT(1-$B$5)*L1719&lt;$C$10,1,0)</f>
        <v>0</v>
      </c>
      <c r="Q1719" s="108" t="n">
        <f aca="false">IF(SQRT($B$5)*$I1719+SQRT(1-$B$5)*M1719&lt;$C$11,1,0)</f>
        <v>0</v>
      </c>
      <c r="R1719" s="110" t="n">
        <f aca="false">N1719*$D$8+O1719*$D$9+P1719*$D$10+Q1719*$D$11</f>
        <v>0</v>
      </c>
      <c r="S1719" s="108" t="n">
        <f aca="false">SUM(N1719:Q1719)</f>
        <v>0</v>
      </c>
    </row>
    <row r="1720" customFormat="false" ht="15" hidden="false" customHeight="false" outlineLevel="0" collapsed="false">
      <c r="H1720" s="108" t="n">
        <v>1712</v>
      </c>
      <c r="I1720" s="109" t="n">
        <v>0.5784</v>
      </c>
      <c r="J1720" s="109" t="n">
        <v>-1.7918</v>
      </c>
      <c r="K1720" s="109" t="n">
        <v>-1.3919</v>
      </c>
      <c r="L1720" s="109" t="n">
        <v>-0.2826</v>
      </c>
      <c r="M1720" s="109" t="n">
        <v>-0.1962</v>
      </c>
      <c r="N1720" s="108" t="n">
        <f aca="false">IF(SQRT($B$5)*$I1720+SQRT(1-$B$5)*J1720&lt;$C$8,1,0)</f>
        <v>0</v>
      </c>
      <c r="O1720" s="108" t="n">
        <f aca="false">IF(SQRT($B$5)*$I1720+SQRT(1-$B$5)*K1720&lt;$C$9,1,0)</f>
        <v>0</v>
      </c>
      <c r="P1720" s="108" t="n">
        <f aca="false">IF(SQRT($B$5)*$I1720+SQRT(1-$B$5)*L1720&lt;$C$10,1,0)</f>
        <v>0</v>
      </c>
      <c r="Q1720" s="108" t="n">
        <f aca="false">IF(SQRT($B$5)*$I1720+SQRT(1-$B$5)*M1720&lt;$C$11,1,0)</f>
        <v>0</v>
      </c>
      <c r="R1720" s="110" t="n">
        <f aca="false">N1720*$D$8+O1720*$D$9+P1720*$D$10+Q1720*$D$11</f>
        <v>0</v>
      </c>
      <c r="S1720" s="108" t="n">
        <f aca="false">SUM(N1720:Q1720)</f>
        <v>0</v>
      </c>
    </row>
    <row r="1721" customFormat="false" ht="15" hidden="false" customHeight="false" outlineLevel="0" collapsed="false">
      <c r="H1721" s="108" t="n">
        <v>1713</v>
      </c>
      <c r="I1721" s="109" t="n">
        <v>-1.176</v>
      </c>
      <c r="J1721" s="109" t="n">
        <v>0.0274</v>
      </c>
      <c r="K1721" s="109" t="n">
        <v>-0.3856</v>
      </c>
      <c r="L1721" s="109" t="n">
        <v>-0.0981</v>
      </c>
      <c r="M1721" s="109" t="n">
        <v>-1.074</v>
      </c>
      <c r="N1721" s="108" t="n">
        <f aca="false">IF(SQRT($B$5)*$I1721+SQRT(1-$B$5)*J1721&lt;$C$8,1,0)</f>
        <v>0</v>
      </c>
      <c r="O1721" s="108" t="n">
        <f aca="false">IF(SQRT($B$5)*$I1721+SQRT(1-$B$5)*K1721&lt;$C$9,1,0)</f>
        <v>0</v>
      </c>
      <c r="P1721" s="108" t="n">
        <f aca="false">IF(SQRT($B$5)*$I1721+SQRT(1-$B$5)*L1721&lt;$C$10,1,0)</f>
        <v>0</v>
      </c>
      <c r="Q1721" s="108" t="n">
        <f aca="false">IF(SQRT($B$5)*$I1721+SQRT(1-$B$5)*M1721&lt;$C$11,1,0)</f>
        <v>0</v>
      </c>
      <c r="R1721" s="110" t="n">
        <f aca="false">N1721*$D$8+O1721*$D$9+P1721*$D$10+Q1721*$D$11</f>
        <v>0</v>
      </c>
      <c r="S1721" s="108" t="n">
        <f aca="false">SUM(N1721:Q1721)</f>
        <v>0</v>
      </c>
    </row>
    <row r="1722" customFormat="false" ht="15" hidden="false" customHeight="false" outlineLevel="0" collapsed="false">
      <c r="H1722" s="108" t="n">
        <v>1714</v>
      </c>
      <c r="I1722" s="109" t="n">
        <v>0.0911</v>
      </c>
      <c r="J1722" s="109" t="n">
        <v>-0.551</v>
      </c>
      <c r="K1722" s="109" t="n">
        <v>0.3159</v>
      </c>
      <c r="L1722" s="109" t="n">
        <v>-0.8804</v>
      </c>
      <c r="M1722" s="109" t="n">
        <v>-0.0924</v>
      </c>
      <c r="N1722" s="108" t="n">
        <f aca="false">IF(SQRT($B$5)*$I1722+SQRT(1-$B$5)*J1722&lt;$C$8,1,0)</f>
        <v>0</v>
      </c>
      <c r="O1722" s="108" t="n">
        <f aca="false">IF(SQRT($B$5)*$I1722+SQRT(1-$B$5)*K1722&lt;$C$9,1,0)</f>
        <v>0</v>
      </c>
      <c r="P1722" s="108" t="n">
        <f aca="false">IF(SQRT($B$5)*$I1722+SQRT(1-$B$5)*L1722&lt;$C$10,1,0)</f>
        <v>0</v>
      </c>
      <c r="Q1722" s="108" t="n">
        <f aca="false">IF(SQRT($B$5)*$I1722+SQRT(1-$B$5)*M1722&lt;$C$11,1,0)</f>
        <v>0</v>
      </c>
      <c r="R1722" s="110" t="n">
        <f aca="false">N1722*$D$8+O1722*$D$9+P1722*$D$10+Q1722*$D$11</f>
        <v>0</v>
      </c>
      <c r="S1722" s="108" t="n">
        <f aca="false">SUM(N1722:Q1722)</f>
        <v>0</v>
      </c>
    </row>
    <row r="1723" customFormat="false" ht="15" hidden="false" customHeight="false" outlineLevel="0" collapsed="false">
      <c r="H1723" s="108" t="n">
        <v>1715</v>
      </c>
      <c r="I1723" s="109" t="n">
        <v>0.4959</v>
      </c>
      <c r="J1723" s="109" t="n">
        <v>-2.4325</v>
      </c>
      <c r="K1723" s="109" t="n">
        <v>-0.8431</v>
      </c>
      <c r="L1723" s="109" t="n">
        <v>-0.1661</v>
      </c>
      <c r="M1723" s="109" t="n">
        <v>1.1728</v>
      </c>
      <c r="N1723" s="108" t="n">
        <f aca="false">IF(SQRT($B$5)*$I1723+SQRT(1-$B$5)*J1723&lt;$C$8,1,0)</f>
        <v>0</v>
      </c>
      <c r="O1723" s="108" t="n">
        <f aca="false">IF(SQRT($B$5)*$I1723+SQRT(1-$B$5)*K1723&lt;$C$9,1,0)</f>
        <v>0</v>
      </c>
      <c r="P1723" s="108" t="n">
        <f aca="false">IF(SQRT($B$5)*$I1723+SQRT(1-$B$5)*L1723&lt;$C$10,1,0)</f>
        <v>0</v>
      </c>
      <c r="Q1723" s="108" t="n">
        <f aca="false">IF(SQRT($B$5)*$I1723+SQRT(1-$B$5)*M1723&lt;$C$11,1,0)</f>
        <v>0</v>
      </c>
      <c r="R1723" s="110" t="n">
        <f aca="false">N1723*$D$8+O1723*$D$9+P1723*$D$10+Q1723*$D$11</f>
        <v>0</v>
      </c>
      <c r="S1723" s="108" t="n">
        <f aca="false">SUM(N1723:Q1723)</f>
        <v>0</v>
      </c>
    </row>
    <row r="1724" customFormat="false" ht="15" hidden="false" customHeight="false" outlineLevel="0" collapsed="false">
      <c r="H1724" s="108" t="n">
        <v>1716</v>
      </c>
      <c r="I1724" s="109" t="n">
        <v>0.0148</v>
      </c>
      <c r="J1724" s="109" t="n">
        <v>1.2124</v>
      </c>
      <c r="K1724" s="109" t="n">
        <v>-0.544</v>
      </c>
      <c r="L1724" s="109" t="n">
        <v>-1.0283</v>
      </c>
      <c r="M1724" s="109" t="n">
        <v>-0.3497</v>
      </c>
      <c r="N1724" s="108" t="n">
        <f aca="false">IF(SQRT($B$5)*$I1724+SQRT(1-$B$5)*J1724&lt;$C$8,1,0)</f>
        <v>0</v>
      </c>
      <c r="O1724" s="108" t="n">
        <f aca="false">IF(SQRT($B$5)*$I1724+SQRT(1-$B$5)*K1724&lt;$C$9,1,0)</f>
        <v>0</v>
      </c>
      <c r="P1724" s="108" t="n">
        <f aca="false">IF(SQRT($B$5)*$I1724+SQRT(1-$B$5)*L1724&lt;$C$10,1,0)</f>
        <v>0</v>
      </c>
      <c r="Q1724" s="108" t="n">
        <f aca="false">IF(SQRT($B$5)*$I1724+SQRT(1-$B$5)*M1724&lt;$C$11,1,0)</f>
        <v>0</v>
      </c>
      <c r="R1724" s="110" t="n">
        <f aca="false">N1724*$D$8+O1724*$D$9+P1724*$D$10+Q1724*$D$11</f>
        <v>0</v>
      </c>
      <c r="S1724" s="108" t="n">
        <f aca="false">SUM(N1724:Q1724)</f>
        <v>0</v>
      </c>
    </row>
    <row r="1725" customFormat="false" ht="15" hidden="false" customHeight="false" outlineLevel="0" collapsed="false">
      <c r="H1725" s="108" t="n">
        <v>1717</v>
      </c>
      <c r="I1725" s="109" t="n">
        <v>0.3092</v>
      </c>
      <c r="J1725" s="109" t="n">
        <v>0.6401</v>
      </c>
      <c r="K1725" s="109" t="n">
        <v>0.6942</v>
      </c>
      <c r="L1725" s="109" t="n">
        <v>-0.7796</v>
      </c>
      <c r="M1725" s="109" t="n">
        <v>0.6387</v>
      </c>
      <c r="N1725" s="108" t="n">
        <f aca="false">IF(SQRT($B$5)*$I1725+SQRT(1-$B$5)*J1725&lt;$C$8,1,0)</f>
        <v>0</v>
      </c>
      <c r="O1725" s="108" t="n">
        <f aca="false">IF(SQRT($B$5)*$I1725+SQRT(1-$B$5)*K1725&lt;$C$9,1,0)</f>
        <v>0</v>
      </c>
      <c r="P1725" s="108" t="n">
        <f aca="false">IF(SQRT($B$5)*$I1725+SQRT(1-$B$5)*L1725&lt;$C$10,1,0)</f>
        <v>0</v>
      </c>
      <c r="Q1725" s="108" t="n">
        <f aca="false">IF(SQRT($B$5)*$I1725+SQRT(1-$B$5)*M1725&lt;$C$11,1,0)</f>
        <v>0</v>
      </c>
      <c r="R1725" s="110" t="n">
        <f aca="false">N1725*$D$8+O1725*$D$9+P1725*$D$10+Q1725*$D$11</f>
        <v>0</v>
      </c>
      <c r="S1725" s="108" t="n">
        <f aca="false">SUM(N1725:Q1725)</f>
        <v>0</v>
      </c>
    </row>
    <row r="1726" customFormat="false" ht="15" hidden="false" customHeight="false" outlineLevel="0" collapsed="false">
      <c r="H1726" s="108" t="n">
        <v>1718</v>
      </c>
      <c r="I1726" s="109" t="n">
        <v>0.2924</v>
      </c>
      <c r="J1726" s="109" t="n">
        <v>-0.8665</v>
      </c>
      <c r="K1726" s="109" t="n">
        <v>0.5975</v>
      </c>
      <c r="L1726" s="109" t="n">
        <v>0.7619</v>
      </c>
      <c r="M1726" s="109" t="n">
        <v>-1.2064</v>
      </c>
      <c r="N1726" s="108" t="n">
        <f aca="false">IF(SQRT($B$5)*$I1726+SQRT(1-$B$5)*J1726&lt;$C$8,1,0)</f>
        <v>0</v>
      </c>
      <c r="O1726" s="108" t="n">
        <f aca="false">IF(SQRT($B$5)*$I1726+SQRT(1-$B$5)*K1726&lt;$C$9,1,0)</f>
        <v>0</v>
      </c>
      <c r="P1726" s="108" t="n">
        <f aca="false">IF(SQRT($B$5)*$I1726+SQRT(1-$B$5)*L1726&lt;$C$10,1,0)</f>
        <v>0</v>
      </c>
      <c r="Q1726" s="108" t="n">
        <f aca="false">IF(SQRT($B$5)*$I1726+SQRT(1-$B$5)*M1726&lt;$C$11,1,0)</f>
        <v>0</v>
      </c>
      <c r="R1726" s="110" t="n">
        <f aca="false">N1726*$D$8+O1726*$D$9+P1726*$D$10+Q1726*$D$11</f>
        <v>0</v>
      </c>
      <c r="S1726" s="108" t="n">
        <f aca="false">SUM(N1726:Q1726)</f>
        <v>0</v>
      </c>
    </row>
    <row r="1727" customFormat="false" ht="15" hidden="false" customHeight="false" outlineLevel="0" collapsed="false">
      <c r="H1727" s="108" t="n">
        <v>1719</v>
      </c>
      <c r="I1727" s="109" t="n">
        <v>0.0074</v>
      </c>
      <c r="J1727" s="109" t="n">
        <v>-0.3667</v>
      </c>
      <c r="K1727" s="109" t="n">
        <v>-3.3043</v>
      </c>
      <c r="L1727" s="109" t="n">
        <v>0.2813</v>
      </c>
      <c r="M1727" s="109" t="n">
        <v>-1.6159</v>
      </c>
      <c r="N1727" s="108" t="n">
        <f aca="false">IF(SQRT($B$5)*$I1727+SQRT(1-$B$5)*J1727&lt;$C$8,1,0)</f>
        <v>0</v>
      </c>
      <c r="O1727" s="108" t="n">
        <f aca="false">IF(SQRT($B$5)*$I1727+SQRT(1-$B$5)*K1727&lt;$C$9,1,0)</f>
        <v>1</v>
      </c>
      <c r="P1727" s="108" t="n">
        <f aca="false">IF(SQRT($B$5)*$I1727+SQRT(1-$B$5)*L1727&lt;$C$10,1,0)</f>
        <v>0</v>
      </c>
      <c r="Q1727" s="108" t="n">
        <f aca="false">IF(SQRT($B$5)*$I1727+SQRT(1-$B$5)*M1727&lt;$C$11,1,0)</f>
        <v>0</v>
      </c>
      <c r="R1727" s="110" t="n">
        <f aca="false">N1727*$D$8+O1727*$D$9+P1727*$D$10+Q1727*$D$11</f>
        <v>40</v>
      </c>
      <c r="S1727" s="108" t="n">
        <f aca="false">SUM(N1727:Q1727)</f>
        <v>1</v>
      </c>
    </row>
    <row r="1728" customFormat="false" ht="15" hidden="false" customHeight="false" outlineLevel="0" collapsed="false">
      <c r="H1728" s="108" t="n">
        <v>1720</v>
      </c>
      <c r="I1728" s="109" t="n">
        <v>-0.1438</v>
      </c>
      <c r="J1728" s="109" t="n">
        <v>-1.3732</v>
      </c>
      <c r="K1728" s="109" t="n">
        <v>-0.8833</v>
      </c>
      <c r="L1728" s="109" t="n">
        <v>-0.2142</v>
      </c>
      <c r="M1728" s="109" t="n">
        <v>-0.1906</v>
      </c>
      <c r="N1728" s="108" t="n">
        <f aca="false">IF(SQRT($B$5)*$I1728+SQRT(1-$B$5)*J1728&lt;$C$8,1,0)</f>
        <v>0</v>
      </c>
      <c r="O1728" s="108" t="n">
        <f aca="false">IF(SQRT($B$5)*$I1728+SQRT(1-$B$5)*K1728&lt;$C$9,1,0)</f>
        <v>0</v>
      </c>
      <c r="P1728" s="108" t="n">
        <f aca="false">IF(SQRT($B$5)*$I1728+SQRT(1-$B$5)*L1728&lt;$C$10,1,0)</f>
        <v>0</v>
      </c>
      <c r="Q1728" s="108" t="n">
        <f aca="false">IF(SQRT($B$5)*$I1728+SQRT(1-$B$5)*M1728&lt;$C$11,1,0)</f>
        <v>0</v>
      </c>
      <c r="R1728" s="110" t="n">
        <f aca="false">N1728*$D$8+O1728*$D$9+P1728*$D$10+Q1728*$D$11</f>
        <v>0</v>
      </c>
      <c r="S1728" s="108" t="n">
        <f aca="false">SUM(N1728:Q1728)</f>
        <v>0</v>
      </c>
    </row>
    <row r="1729" customFormat="false" ht="15" hidden="false" customHeight="false" outlineLevel="0" collapsed="false">
      <c r="H1729" s="108" t="n">
        <v>1721</v>
      </c>
      <c r="I1729" s="109" t="n">
        <v>-0.1805</v>
      </c>
      <c r="J1729" s="109" t="n">
        <v>0.0318</v>
      </c>
      <c r="K1729" s="109" t="n">
        <v>-0.5803</v>
      </c>
      <c r="L1729" s="109" t="n">
        <v>-0.4777</v>
      </c>
      <c r="M1729" s="109" t="n">
        <v>0.2167</v>
      </c>
      <c r="N1729" s="108" t="n">
        <f aca="false">IF(SQRT($B$5)*$I1729+SQRT(1-$B$5)*J1729&lt;$C$8,1,0)</f>
        <v>0</v>
      </c>
      <c r="O1729" s="108" t="n">
        <f aca="false">IF(SQRT($B$5)*$I1729+SQRT(1-$B$5)*K1729&lt;$C$9,1,0)</f>
        <v>0</v>
      </c>
      <c r="P1729" s="108" t="n">
        <f aca="false">IF(SQRT($B$5)*$I1729+SQRT(1-$B$5)*L1729&lt;$C$10,1,0)</f>
        <v>0</v>
      </c>
      <c r="Q1729" s="108" t="n">
        <f aca="false">IF(SQRT($B$5)*$I1729+SQRT(1-$B$5)*M1729&lt;$C$11,1,0)</f>
        <v>0</v>
      </c>
      <c r="R1729" s="110" t="n">
        <f aca="false">N1729*$D$8+O1729*$D$9+P1729*$D$10+Q1729*$D$11</f>
        <v>0</v>
      </c>
      <c r="S1729" s="108" t="n">
        <f aca="false">SUM(N1729:Q1729)</f>
        <v>0</v>
      </c>
    </row>
    <row r="1730" customFormat="false" ht="15" hidden="false" customHeight="false" outlineLevel="0" collapsed="false">
      <c r="H1730" s="108" t="n">
        <v>1722</v>
      </c>
      <c r="I1730" s="109" t="n">
        <v>0.9618</v>
      </c>
      <c r="J1730" s="109" t="n">
        <v>-0.1427</v>
      </c>
      <c r="K1730" s="109" t="n">
        <v>-0.2197</v>
      </c>
      <c r="L1730" s="109" t="n">
        <v>0.0718</v>
      </c>
      <c r="M1730" s="109" t="n">
        <v>0.3264</v>
      </c>
      <c r="N1730" s="108" t="n">
        <f aca="false">IF(SQRT($B$5)*$I1730+SQRT(1-$B$5)*J1730&lt;$C$8,1,0)</f>
        <v>0</v>
      </c>
      <c r="O1730" s="108" t="n">
        <f aca="false">IF(SQRT($B$5)*$I1730+SQRT(1-$B$5)*K1730&lt;$C$9,1,0)</f>
        <v>0</v>
      </c>
      <c r="P1730" s="108" t="n">
        <f aca="false">IF(SQRT($B$5)*$I1730+SQRT(1-$B$5)*L1730&lt;$C$10,1,0)</f>
        <v>0</v>
      </c>
      <c r="Q1730" s="108" t="n">
        <f aca="false">IF(SQRT($B$5)*$I1730+SQRT(1-$B$5)*M1730&lt;$C$11,1,0)</f>
        <v>0</v>
      </c>
      <c r="R1730" s="110" t="n">
        <f aca="false">N1730*$D$8+O1730*$D$9+P1730*$D$10+Q1730*$D$11</f>
        <v>0</v>
      </c>
      <c r="S1730" s="108" t="n">
        <f aca="false">SUM(N1730:Q1730)</f>
        <v>0</v>
      </c>
    </row>
    <row r="1731" customFormat="false" ht="15" hidden="false" customHeight="false" outlineLevel="0" collapsed="false">
      <c r="H1731" s="108" t="n">
        <v>1723</v>
      </c>
      <c r="I1731" s="109" t="n">
        <v>-1.0299</v>
      </c>
      <c r="J1731" s="109" t="n">
        <v>1.0272</v>
      </c>
      <c r="K1731" s="109" t="n">
        <v>-0.6314</v>
      </c>
      <c r="L1731" s="109" t="n">
        <v>-1.3305</v>
      </c>
      <c r="M1731" s="109" t="n">
        <v>1.7922</v>
      </c>
      <c r="N1731" s="108" t="n">
        <f aca="false">IF(SQRT($B$5)*$I1731+SQRT(1-$B$5)*J1731&lt;$C$8,1,0)</f>
        <v>0</v>
      </c>
      <c r="O1731" s="108" t="n">
        <f aca="false">IF(SQRT($B$5)*$I1731+SQRT(1-$B$5)*K1731&lt;$C$9,1,0)</f>
        <v>0</v>
      </c>
      <c r="P1731" s="108" t="n">
        <f aca="false">IF(SQRT($B$5)*$I1731+SQRT(1-$B$5)*L1731&lt;$C$10,1,0)</f>
        <v>0</v>
      </c>
      <c r="Q1731" s="108" t="n">
        <f aca="false">IF(SQRT($B$5)*$I1731+SQRT(1-$B$5)*M1731&lt;$C$11,1,0)</f>
        <v>0</v>
      </c>
      <c r="R1731" s="110" t="n">
        <f aca="false">N1731*$D$8+O1731*$D$9+P1731*$D$10+Q1731*$D$11</f>
        <v>0</v>
      </c>
      <c r="S1731" s="108" t="n">
        <f aca="false">SUM(N1731:Q1731)</f>
        <v>0</v>
      </c>
    </row>
    <row r="1732" customFormat="false" ht="15" hidden="false" customHeight="false" outlineLevel="0" collapsed="false">
      <c r="H1732" s="108" t="n">
        <v>1724</v>
      </c>
      <c r="I1732" s="109" t="n">
        <v>1.6336</v>
      </c>
      <c r="J1732" s="109" t="n">
        <v>-1.0519</v>
      </c>
      <c r="K1732" s="109" t="n">
        <v>-0.4919</v>
      </c>
      <c r="L1732" s="109" t="n">
        <v>0.0412</v>
      </c>
      <c r="M1732" s="109" t="n">
        <v>1.5675</v>
      </c>
      <c r="N1732" s="108" t="n">
        <f aca="false">IF(SQRT($B$5)*$I1732+SQRT(1-$B$5)*J1732&lt;$C$8,1,0)</f>
        <v>0</v>
      </c>
      <c r="O1732" s="108" t="n">
        <f aca="false">IF(SQRT($B$5)*$I1732+SQRT(1-$B$5)*K1732&lt;$C$9,1,0)</f>
        <v>0</v>
      </c>
      <c r="P1732" s="108" t="n">
        <f aca="false">IF(SQRT($B$5)*$I1732+SQRT(1-$B$5)*L1732&lt;$C$10,1,0)</f>
        <v>0</v>
      </c>
      <c r="Q1732" s="108" t="n">
        <f aca="false">IF(SQRT($B$5)*$I1732+SQRT(1-$B$5)*M1732&lt;$C$11,1,0)</f>
        <v>0</v>
      </c>
      <c r="R1732" s="110" t="n">
        <f aca="false">N1732*$D$8+O1732*$D$9+P1732*$D$10+Q1732*$D$11</f>
        <v>0</v>
      </c>
      <c r="S1732" s="108" t="n">
        <f aca="false">SUM(N1732:Q1732)</f>
        <v>0</v>
      </c>
    </row>
    <row r="1733" customFormat="false" ht="15" hidden="false" customHeight="false" outlineLevel="0" collapsed="false">
      <c r="H1733" s="108" t="n">
        <v>1725</v>
      </c>
      <c r="I1733" s="109" t="n">
        <v>2.1735</v>
      </c>
      <c r="J1733" s="109" t="n">
        <v>0.0988</v>
      </c>
      <c r="K1733" s="109" t="n">
        <v>0.8126</v>
      </c>
      <c r="L1733" s="109" t="n">
        <v>1.1036</v>
      </c>
      <c r="M1733" s="109" t="n">
        <v>0.652</v>
      </c>
      <c r="N1733" s="108" t="n">
        <f aca="false">IF(SQRT($B$5)*$I1733+SQRT(1-$B$5)*J1733&lt;$C$8,1,0)</f>
        <v>0</v>
      </c>
      <c r="O1733" s="108" t="n">
        <f aca="false">IF(SQRT($B$5)*$I1733+SQRT(1-$B$5)*K1733&lt;$C$9,1,0)</f>
        <v>0</v>
      </c>
      <c r="P1733" s="108" t="n">
        <f aca="false">IF(SQRT($B$5)*$I1733+SQRT(1-$B$5)*L1733&lt;$C$10,1,0)</f>
        <v>0</v>
      </c>
      <c r="Q1733" s="108" t="n">
        <f aca="false">IF(SQRT($B$5)*$I1733+SQRT(1-$B$5)*M1733&lt;$C$11,1,0)</f>
        <v>0</v>
      </c>
      <c r="R1733" s="110" t="n">
        <f aca="false">N1733*$D$8+O1733*$D$9+P1733*$D$10+Q1733*$D$11</f>
        <v>0</v>
      </c>
      <c r="S1733" s="108" t="n">
        <f aca="false">SUM(N1733:Q1733)</f>
        <v>0</v>
      </c>
    </row>
    <row r="1734" customFormat="false" ht="15" hidden="false" customHeight="false" outlineLevel="0" collapsed="false">
      <c r="H1734" s="108" t="n">
        <v>1726</v>
      </c>
      <c r="I1734" s="109" t="n">
        <v>-0.986</v>
      </c>
      <c r="J1734" s="109" t="n">
        <v>-0.0251</v>
      </c>
      <c r="K1734" s="109" t="n">
        <v>-0.5445</v>
      </c>
      <c r="L1734" s="109" t="n">
        <v>0.3813</v>
      </c>
      <c r="M1734" s="109" t="n">
        <v>0.5608</v>
      </c>
      <c r="N1734" s="108" t="n">
        <f aca="false">IF(SQRT($B$5)*$I1734+SQRT(1-$B$5)*J1734&lt;$C$8,1,0)</f>
        <v>0</v>
      </c>
      <c r="O1734" s="108" t="n">
        <f aca="false">IF(SQRT($B$5)*$I1734+SQRT(1-$B$5)*K1734&lt;$C$9,1,0)</f>
        <v>0</v>
      </c>
      <c r="P1734" s="108" t="n">
        <f aca="false">IF(SQRT($B$5)*$I1734+SQRT(1-$B$5)*L1734&lt;$C$10,1,0)</f>
        <v>0</v>
      </c>
      <c r="Q1734" s="108" t="n">
        <f aca="false">IF(SQRT($B$5)*$I1734+SQRT(1-$B$5)*M1734&lt;$C$11,1,0)</f>
        <v>0</v>
      </c>
      <c r="R1734" s="110" t="n">
        <f aca="false">N1734*$D$8+O1734*$D$9+P1734*$D$10+Q1734*$D$11</f>
        <v>0</v>
      </c>
      <c r="S1734" s="108" t="n">
        <f aca="false">SUM(N1734:Q1734)</f>
        <v>0</v>
      </c>
    </row>
    <row r="1735" customFormat="false" ht="15" hidden="false" customHeight="false" outlineLevel="0" collapsed="false">
      <c r="H1735" s="108" t="n">
        <v>1727</v>
      </c>
      <c r="I1735" s="109" t="n">
        <v>-0.715</v>
      </c>
      <c r="J1735" s="109" t="n">
        <v>-0.0246</v>
      </c>
      <c r="K1735" s="109" t="n">
        <v>-0.3981</v>
      </c>
      <c r="L1735" s="109" t="n">
        <v>-0.1048</v>
      </c>
      <c r="M1735" s="109" t="n">
        <v>1.6597</v>
      </c>
      <c r="N1735" s="108" t="n">
        <f aca="false">IF(SQRT($B$5)*$I1735+SQRT(1-$B$5)*J1735&lt;$C$8,1,0)</f>
        <v>0</v>
      </c>
      <c r="O1735" s="108" t="n">
        <f aca="false">IF(SQRT($B$5)*$I1735+SQRT(1-$B$5)*K1735&lt;$C$9,1,0)</f>
        <v>0</v>
      </c>
      <c r="P1735" s="108" t="n">
        <f aca="false">IF(SQRT($B$5)*$I1735+SQRT(1-$B$5)*L1735&lt;$C$10,1,0)</f>
        <v>0</v>
      </c>
      <c r="Q1735" s="108" t="n">
        <f aca="false">IF(SQRT($B$5)*$I1735+SQRT(1-$B$5)*M1735&lt;$C$11,1,0)</f>
        <v>0</v>
      </c>
      <c r="R1735" s="110" t="n">
        <f aca="false">N1735*$D$8+O1735*$D$9+P1735*$D$10+Q1735*$D$11</f>
        <v>0</v>
      </c>
      <c r="S1735" s="108" t="n">
        <f aca="false">SUM(N1735:Q1735)</f>
        <v>0</v>
      </c>
    </row>
    <row r="1736" customFormat="false" ht="15" hidden="false" customHeight="false" outlineLevel="0" collapsed="false">
      <c r="H1736" s="108" t="n">
        <v>1728</v>
      </c>
      <c r="I1736" s="109" t="n">
        <v>-0.5815</v>
      </c>
      <c r="J1736" s="109" t="n">
        <v>0.9496</v>
      </c>
      <c r="K1736" s="109" t="n">
        <v>-1.0995</v>
      </c>
      <c r="L1736" s="109" t="n">
        <v>-0.9846</v>
      </c>
      <c r="M1736" s="109" t="n">
        <v>1.0882</v>
      </c>
      <c r="N1736" s="108" t="n">
        <f aca="false">IF(SQRT($B$5)*$I1736+SQRT(1-$B$5)*J1736&lt;$C$8,1,0)</f>
        <v>0</v>
      </c>
      <c r="O1736" s="108" t="n">
        <f aca="false">IF(SQRT($B$5)*$I1736+SQRT(1-$B$5)*K1736&lt;$C$9,1,0)</f>
        <v>0</v>
      </c>
      <c r="P1736" s="108" t="n">
        <f aca="false">IF(SQRT($B$5)*$I1736+SQRT(1-$B$5)*L1736&lt;$C$10,1,0)</f>
        <v>0</v>
      </c>
      <c r="Q1736" s="108" t="n">
        <f aca="false">IF(SQRT($B$5)*$I1736+SQRT(1-$B$5)*M1736&lt;$C$11,1,0)</f>
        <v>0</v>
      </c>
      <c r="R1736" s="110" t="n">
        <f aca="false">N1736*$D$8+O1736*$D$9+P1736*$D$10+Q1736*$D$11</f>
        <v>0</v>
      </c>
      <c r="S1736" s="108" t="n">
        <f aca="false">SUM(N1736:Q1736)</f>
        <v>0</v>
      </c>
    </row>
    <row r="1737" customFormat="false" ht="15" hidden="false" customHeight="false" outlineLevel="0" collapsed="false">
      <c r="H1737" s="108" t="n">
        <v>1729</v>
      </c>
      <c r="I1737" s="109" t="n">
        <v>0.2834</v>
      </c>
      <c r="J1737" s="109" t="n">
        <v>0.1057</v>
      </c>
      <c r="K1737" s="109" t="n">
        <v>-0.749</v>
      </c>
      <c r="L1737" s="109" t="n">
        <v>0.2207</v>
      </c>
      <c r="M1737" s="109" t="n">
        <v>-1.5344</v>
      </c>
      <c r="N1737" s="108" t="n">
        <f aca="false">IF(SQRT($B$5)*$I1737+SQRT(1-$B$5)*J1737&lt;$C$8,1,0)</f>
        <v>0</v>
      </c>
      <c r="O1737" s="108" t="n">
        <f aca="false">IF(SQRT($B$5)*$I1737+SQRT(1-$B$5)*K1737&lt;$C$9,1,0)</f>
        <v>0</v>
      </c>
      <c r="P1737" s="108" t="n">
        <f aca="false">IF(SQRT($B$5)*$I1737+SQRT(1-$B$5)*L1737&lt;$C$10,1,0)</f>
        <v>0</v>
      </c>
      <c r="Q1737" s="108" t="n">
        <f aca="false">IF(SQRT($B$5)*$I1737+SQRT(1-$B$5)*M1737&lt;$C$11,1,0)</f>
        <v>0</v>
      </c>
      <c r="R1737" s="110" t="n">
        <f aca="false">N1737*$D$8+O1737*$D$9+P1737*$D$10+Q1737*$D$11</f>
        <v>0</v>
      </c>
      <c r="S1737" s="108" t="n">
        <f aca="false">SUM(N1737:Q1737)</f>
        <v>0</v>
      </c>
    </row>
    <row r="1738" customFormat="false" ht="15" hidden="false" customHeight="false" outlineLevel="0" collapsed="false">
      <c r="H1738" s="108" t="n">
        <v>1730</v>
      </c>
      <c r="I1738" s="109" t="n">
        <v>-1.2765</v>
      </c>
      <c r="J1738" s="109" t="n">
        <v>1.0875</v>
      </c>
      <c r="K1738" s="109" t="n">
        <v>0.3063</v>
      </c>
      <c r="L1738" s="109" t="n">
        <v>-0.1278</v>
      </c>
      <c r="M1738" s="109" t="n">
        <v>-0.2739</v>
      </c>
      <c r="N1738" s="108" t="n">
        <f aca="false">IF(SQRT($B$5)*$I1738+SQRT(1-$B$5)*J1738&lt;$C$8,1,0)</f>
        <v>0</v>
      </c>
      <c r="O1738" s="108" t="n">
        <f aca="false">IF(SQRT($B$5)*$I1738+SQRT(1-$B$5)*K1738&lt;$C$9,1,0)</f>
        <v>0</v>
      </c>
      <c r="P1738" s="108" t="n">
        <f aca="false">IF(SQRT($B$5)*$I1738+SQRT(1-$B$5)*L1738&lt;$C$10,1,0)</f>
        <v>0</v>
      </c>
      <c r="Q1738" s="108" t="n">
        <f aca="false">IF(SQRT($B$5)*$I1738+SQRT(1-$B$5)*M1738&lt;$C$11,1,0)</f>
        <v>0</v>
      </c>
      <c r="R1738" s="110" t="n">
        <f aca="false">N1738*$D$8+O1738*$D$9+P1738*$D$10+Q1738*$D$11</f>
        <v>0</v>
      </c>
      <c r="S1738" s="108" t="n">
        <f aca="false">SUM(N1738:Q1738)</f>
        <v>0</v>
      </c>
    </row>
    <row r="1739" customFormat="false" ht="15" hidden="false" customHeight="false" outlineLevel="0" collapsed="false">
      <c r="H1739" s="108" t="n">
        <v>1731</v>
      </c>
      <c r="I1739" s="109" t="n">
        <v>1.8183</v>
      </c>
      <c r="J1739" s="109" t="n">
        <v>-0.6132</v>
      </c>
      <c r="K1739" s="109" t="n">
        <v>0.46</v>
      </c>
      <c r="L1739" s="109" t="n">
        <v>1.2494</v>
      </c>
      <c r="M1739" s="109" t="n">
        <v>1.9224</v>
      </c>
      <c r="N1739" s="108" t="n">
        <f aca="false">IF(SQRT($B$5)*$I1739+SQRT(1-$B$5)*J1739&lt;$C$8,1,0)</f>
        <v>0</v>
      </c>
      <c r="O1739" s="108" t="n">
        <f aca="false">IF(SQRT($B$5)*$I1739+SQRT(1-$B$5)*K1739&lt;$C$9,1,0)</f>
        <v>0</v>
      </c>
      <c r="P1739" s="108" t="n">
        <f aca="false">IF(SQRT($B$5)*$I1739+SQRT(1-$B$5)*L1739&lt;$C$10,1,0)</f>
        <v>0</v>
      </c>
      <c r="Q1739" s="108" t="n">
        <f aca="false">IF(SQRT($B$5)*$I1739+SQRT(1-$B$5)*M1739&lt;$C$11,1,0)</f>
        <v>0</v>
      </c>
      <c r="R1739" s="110" t="n">
        <f aca="false">N1739*$D$8+O1739*$D$9+P1739*$D$10+Q1739*$D$11</f>
        <v>0</v>
      </c>
      <c r="S1739" s="108" t="n">
        <f aca="false">SUM(N1739:Q1739)</f>
        <v>0</v>
      </c>
    </row>
    <row r="1740" customFormat="false" ht="15" hidden="false" customHeight="false" outlineLevel="0" collapsed="false">
      <c r="H1740" s="108" t="n">
        <v>1732</v>
      </c>
      <c r="I1740" s="109" t="n">
        <v>1.7831</v>
      </c>
      <c r="J1740" s="109" t="n">
        <v>-0.8543</v>
      </c>
      <c r="K1740" s="109" t="n">
        <v>0.8041</v>
      </c>
      <c r="L1740" s="109" t="n">
        <v>1.0151</v>
      </c>
      <c r="M1740" s="109" t="n">
        <v>0.3663</v>
      </c>
      <c r="N1740" s="108" t="n">
        <f aca="false">IF(SQRT($B$5)*$I1740+SQRT(1-$B$5)*J1740&lt;$C$8,1,0)</f>
        <v>0</v>
      </c>
      <c r="O1740" s="108" t="n">
        <f aca="false">IF(SQRT($B$5)*$I1740+SQRT(1-$B$5)*K1740&lt;$C$9,1,0)</f>
        <v>0</v>
      </c>
      <c r="P1740" s="108" t="n">
        <f aca="false">IF(SQRT($B$5)*$I1740+SQRT(1-$B$5)*L1740&lt;$C$10,1,0)</f>
        <v>0</v>
      </c>
      <c r="Q1740" s="108" t="n">
        <f aca="false">IF(SQRT($B$5)*$I1740+SQRT(1-$B$5)*M1740&lt;$C$11,1,0)</f>
        <v>0</v>
      </c>
      <c r="R1740" s="110" t="n">
        <f aca="false">N1740*$D$8+O1740*$D$9+P1740*$D$10+Q1740*$D$11</f>
        <v>0</v>
      </c>
      <c r="S1740" s="108" t="n">
        <f aca="false">SUM(N1740:Q1740)</f>
        <v>0</v>
      </c>
    </row>
    <row r="1741" customFormat="false" ht="15" hidden="false" customHeight="false" outlineLevel="0" collapsed="false">
      <c r="H1741" s="108" t="n">
        <v>1733</v>
      </c>
      <c r="I1741" s="109" t="n">
        <v>0.1582</v>
      </c>
      <c r="J1741" s="109" t="n">
        <v>-0.771</v>
      </c>
      <c r="K1741" s="109" t="n">
        <v>1.1833</v>
      </c>
      <c r="L1741" s="109" t="n">
        <v>-0.0716</v>
      </c>
      <c r="M1741" s="109" t="n">
        <v>-0.833</v>
      </c>
      <c r="N1741" s="108" t="n">
        <f aca="false">IF(SQRT($B$5)*$I1741+SQRT(1-$B$5)*J1741&lt;$C$8,1,0)</f>
        <v>0</v>
      </c>
      <c r="O1741" s="108" t="n">
        <f aca="false">IF(SQRT($B$5)*$I1741+SQRT(1-$B$5)*K1741&lt;$C$9,1,0)</f>
        <v>0</v>
      </c>
      <c r="P1741" s="108" t="n">
        <f aca="false">IF(SQRT($B$5)*$I1741+SQRT(1-$B$5)*L1741&lt;$C$10,1,0)</f>
        <v>0</v>
      </c>
      <c r="Q1741" s="108" t="n">
        <f aca="false">IF(SQRT($B$5)*$I1741+SQRT(1-$B$5)*M1741&lt;$C$11,1,0)</f>
        <v>0</v>
      </c>
      <c r="R1741" s="110" t="n">
        <f aca="false">N1741*$D$8+O1741*$D$9+P1741*$D$10+Q1741*$D$11</f>
        <v>0</v>
      </c>
      <c r="S1741" s="108" t="n">
        <f aca="false">SUM(N1741:Q1741)</f>
        <v>0</v>
      </c>
    </row>
    <row r="1742" customFormat="false" ht="15" hidden="false" customHeight="false" outlineLevel="0" collapsed="false">
      <c r="H1742" s="108" t="n">
        <v>1734</v>
      </c>
      <c r="I1742" s="109" t="n">
        <v>-0.6331</v>
      </c>
      <c r="J1742" s="109" t="n">
        <v>-0.3886</v>
      </c>
      <c r="K1742" s="109" t="n">
        <v>-0.3203</v>
      </c>
      <c r="L1742" s="109" t="n">
        <v>1.6008</v>
      </c>
      <c r="M1742" s="109" t="n">
        <v>-0.4739</v>
      </c>
      <c r="N1742" s="108" t="n">
        <f aca="false">IF(SQRT($B$5)*$I1742+SQRT(1-$B$5)*J1742&lt;$C$8,1,0)</f>
        <v>0</v>
      </c>
      <c r="O1742" s="108" t="n">
        <f aca="false">IF(SQRT($B$5)*$I1742+SQRT(1-$B$5)*K1742&lt;$C$9,1,0)</f>
        <v>0</v>
      </c>
      <c r="P1742" s="108" t="n">
        <f aca="false">IF(SQRT($B$5)*$I1742+SQRT(1-$B$5)*L1742&lt;$C$10,1,0)</f>
        <v>0</v>
      </c>
      <c r="Q1742" s="108" t="n">
        <f aca="false">IF(SQRT($B$5)*$I1742+SQRT(1-$B$5)*M1742&lt;$C$11,1,0)</f>
        <v>0</v>
      </c>
      <c r="R1742" s="110" t="n">
        <f aca="false">N1742*$D$8+O1742*$D$9+P1742*$D$10+Q1742*$D$11</f>
        <v>0</v>
      </c>
      <c r="S1742" s="108" t="n">
        <f aca="false">SUM(N1742:Q1742)</f>
        <v>0</v>
      </c>
    </row>
    <row r="1743" customFormat="false" ht="15" hidden="false" customHeight="false" outlineLevel="0" collapsed="false">
      <c r="H1743" s="108" t="n">
        <v>1735</v>
      </c>
      <c r="I1743" s="109" t="n">
        <v>-0.9723</v>
      </c>
      <c r="J1743" s="109" t="n">
        <v>0.6193</v>
      </c>
      <c r="K1743" s="109" t="n">
        <v>0.1451</v>
      </c>
      <c r="L1743" s="109" t="n">
        <v>-0.5827</v>
      </c>
      <c r="M1743" s="109" t="n">
        <v>-1.534</v>
      </c>
      <c r="N1743" s="108" t="n">
        <f aca="false">IF(SQRT($B$5)*$I1743+SQRT(1-$B$5)*J1743&lt;$C$8,1,0)</f>
        <v>0</v>
      </c>
      <c r="O1743" s="108" t="n">
        <f aca="false">IF(SQRT($B$5)*$I1743+SQRT(1-$B$5)*K1743&lt;$C$9,1,0)</f>
        <v>0</v>
      </c>
      <c r="P1743" s="108" t="n">
        <f aca="false">IF(SQRT($B$5)*$I1743+SQRT(1-$B$5)*L1743&lt;$C$10,1,0)</f>
        <v>0</v>
      </c>
      <c r="Q1743" s="108" t="n">
        <f aca="false">IF(SQRT($B$5)*$I1743+SQRT(1-$B$5)*M1743&lt;$C$11,1,0)</f>
        <v>0</v>
      </c>
      <c r="R1743" s="110" t="n">
        <f aca="false">N1743*$D$8+O1743*$D$9+P1743*$D$10+Q1743*$D$11</f>
        <v>0</v>
      </c>
      <c r="S1743" s="108" t="n">
        <f aca="false">SUM(N1743:Q1743)</f>
        <v>0</v>
      </c>
    </row>
    <row r="1744" customFormat="false" ht="15" hidden="false" customHeight="false" outlineLevel="0" collapsed="false">
      <c r="H1744" s="108" t="n">
        <v>1736</v>
      </c>
      <c r="I1744" s="109" t="n">
        <v>-1.3905</v>
      </c>
      <c r="J1744" s="109" t="n">
        <v>0.0348</v>
      </c>
      <c r="K1744" s="109" t="n">
        <v>0.8085</v>
      </c>
      <c r="L1744" s="109" t="n">
        <v>1.2565</v>
      </c>
      <c r="M1744" s="109" t="n">
        <v>-1.9899</v>
      </c>
      <c r="N1744" s="108" t="n">
        <f aca="false">IF(SQRT($B$5)*$I1744+SQRT(1-$B$5)*J1744&lt;$C$8,1,0)</f>
        <v>0</v>
      </c>
      <c r="O1744" s="108" t="n">
        <f aca="false">IF(SQRT($B$5)*$I1744+SQRT(1-$B$5)*K1744&lt;$C$9,1,0)</f>
        <v>0</v>
      </c>
      <c r="P1744" s="108" t="n">
        <f aca="false">IF(SQRT($B$5)*$I1744+SQRT(1-$B$5)*L1744&lt;$C$10,1,0)</f>
        <v>0</v>
      </c>
      <c r="Q1744" s="108" t="n">
        <f aca="false">IF(SQRT($B$5)*$I1744+SQRT(1-$B$5)*M1744&lt;$C$11,1,0)</f>
        <v>1</v>
      </c>
      <c r="R1744" s="110" t="n">
        <f aca="false">N1744*$D$8+O1744*$D$9+P1744*$D$10+Q1744*$D$11</f>
        <v>17.5</v>
      </c>
      <c r="S1744" s="108" t="n">
        <f aca="false">SUM(N1744:Q1744)</f>
        <v>1</v>
      </c>
    </row>
    <row r="1745" customFormat="false" ht="15" hidden="false" customHeight="false" outlineLevel="0" collapsed="false">
      <c r="H1745" s="108" t="n">
        <v>1737</v>
      </c>
      <c r="I1745" s="109" t="n">
        <v>-0.8799</v>
      </c>
      <c r="J1745" s="109" t="n">
        <v>-0.4573</v>
      </c>
      <c r="K1745" s="109" t="n">
        <v>0.0658</v>
      </c>
      <c r="L1745" s="109" t="n">
        <v>-0.7025</v>
      </c>
      <c r="M1745" s="109" t="n">
        <v>0.6596</v>
      </c>
      <c r="N1745" s="108" t="n">
        <f aca="false">IF(SQRT($B$5)*$I1745+SQRT(1-$B$5)*J1745&lt;$C$8,1,0)</f>
        <v>0</v>
      </c>
      <c r="O1745" s="108" t="n">
        <f aca="false">IF(SQRT($B$5)*$I1745+SQRT(1-$B$5)*K1745&lt;$C$9,1,0)</f>
        <v>0</v>
      </c>
      <c r="P1745" s="108" t="n">
        <f aca="false">IF(SQRT($B$5)*$I1745+SQRT(1-$B$5)*L1745&lt;$C$10,1,0)</f>
        <v>0</v>
      </c>
      <c r="Q1745" s="108" t="n">
        <f aca="false">IF(SQRT($B$5)*$I1745+SQRT(1-$B$5)*M1745&lt;$C$11,1,0)</f>
        <v>0</v>
      </c>
      <c r="R1745" s="110" t="n">
        <f aca="false">N1745*$D$8+O1745*$D$9+P1745*$D$10+Q1745*$D$11</f>
        <v>0</v>
      </c>
      <c r="S1745" s="108" t="n">
        <f aca="false">SUM(N1745:Q1745)</f>
        <v>0</v>
      </c>
    </row>
    <row r="1746" customFormat="false" ht="15" hidden="false" customHeight="false" outlineLevel="0" collapsed="false">
      <c r="H1746" s="108" t="n">
        <v>1738</v>
      </c>
      <c r="I1746" s="109" t="n">
        <v>1.0953</v>
      </c>
      <c r="J1746" s="109" t="n">
        <v>0.9673</v>
      </c>
      <c r="K1746" s="109" t="n">
        <v>-0.9869</v>
      </c>
      <c r="L1746" s="109" t="n">
        <v>1.4944</v>
      </c>
      <c r="M1746" s="109" t="n">
        <v>-1.5606</v>
      </c>
      <c r="N1746" s="108" t="n">
        <f aca="false">IF(SQRT($B$5)*$I1746+SQRT(1-$B$5)*J1746&lt;$C$8,1,0)</f>
        <v>0</v>
      </c>
      <c r="O1746" s="108" t="n">
        <f aca="false">IF(SQRT($B$5)*$I1746+SQRT(1-$B$5)*K1746&lt;$C$9,1,0)</f>
        <v>0</v>
      </c>
      <c r="P1746" s="108" t="n">
        <f aca="false">IF(SQRT($B$5)*$I1746+SQRT(1-$B$5)*L1746&lt;$C$10,1,0)</f>
        <v>0</v>
      </c>
      <c r="Q1746" s="108" t="n">
        <f aca="false">IF(SQRT($B$5)*$I1746+SQRT(1-$B$5)*M1746&lt;$C$11,1,0)</f>
        <v>0</v>
      </c>
      <c r="R1746" s="110" t="n">
        <f aca="false">N1746*$D$8+O1746*$D$9+P1746*$D$10+Q1746*$D$11</f>
        <v>0</v>
      </c>
      <c r="S1746" s="108" t="n">
        <f aca="false">SUM(N1746:Q1746)</f>
        <v>0</v>
      </c>
    </row>
    <row r="1747" customFormat="false" ht="15" hidden="false" customHeight="false" outlineLevel="0" collapsed="false">
      <c r="H1747" s="108" t="n">
        <v>1739</v>
      </c>
      <c r="I1747" s="109" t="n">
        <v>-1.1083</v>
      </c>
      <c r="J1747" s="109" t="n">
        <v>1.8543</v>
      </c>
      <c r="K1747" s="109" t="n">
        <v>-0.5883</v>
      </c>
      <c r="L1747" s="109" t="n">
        <v>-0.4371</v>
      </c>
      <c r="M1747" s="109" t="n">
        <v>-0.2309</v>
      </c>
      <c r="N1747" s="108" t="n">
        <f aca="false">IF(SQRT($B$5)*$I1747+SQRT(1-$B$5)*J1747&lt;$C$8,1,0)</f>
        <v>0</v>
      </c>
      <c r="O1747" s="108" t="n">
        <f aca="false">IF(SQRT($B$5)*$I1747+SQRT(1-$B$5)*K1747&lt;$C$9,1,0)</f>
        <v>0</v>
      </c>
      <c r="P1747" s="108" t="n">
        <f aca="false">IF(SQRT($B$5)*$I1747+SQRT(1-$B$5)*L1747&lt;$C$10,1,0)</f>
        <v>0</v>
      </c>
      <c r="Q1747" s="108" t="n">
        <f aca="false">IF(SQRT($B$5)*$I1747+SQRT(1-$B$5)*M1747&lt;$C$11,1,0)</f>
        <v>0</v>
      </c>
      <c r="R1747" s="110" t="n">
        <f aca="false">N1747*$D$8+O1747*$D$9+P1747*$D$10+Q1747*$D$11</f>
        <v>0</v>
      </c>
      <c r="S1747" s="108" t="n">
        <f aca="false">SUM(N1747:Q1747)</f>
        <v>0</v>
      </c>
    </row>
    <row r="1748" customFormat="false" ht="15" hidden="false" customHeight="false" outlineLevel="0" collapsed="false">
      <c r="H1748" s="108" t="n">
        <v>1740</v>
      </c>
      <c r="I1748" s="109" t="n">
        <v>-0.7269</v>
      </c>
      <c r="J1748" s="109" t="n">
        <v>2.386</v>
      </c>
      <c r="K1748" s="109" t="n">
        <v>-0.3778</v>
      </c>
      <c r="L1748" s="109" t="n">
        <v>1.0285</v>
      </c>
      <c r="M1748" s="109" t="n">
        <v>0.4944</v>
      </c>
      <c r="N1748" s="108" t="n">
        <f aca="false">IF(SQRT($B$5)*$I1748+SQRT(1-$B$5)*J1748&lt;$C$8,1,0)</f>
        <v>0</v>
      </c>
      <c r="O1748" s="108" t="n">
        <f aca="false">IF(SQRT($B$5)*$I1748+SQRT(1-$B$5)*K1748&lt;$C$9,1,0)</f>
        <v>0</v>
      </c>
      <c r="P1748" s="108" t="n">
        <f aca="false">IF(SQRT($B$5)*$I1748+SQRT(1-$B$5)*L1748&lt;$C$10,1,0)</f>
        <v>0</v>
      </c>
      <c r="Q1748" s="108" t="n">
        <f aca="false">IF(SQRT($B$5)*$I1748+SQRT(1-$B$5)*M1748&lt;$C$11,1,0)</f>
        <v>0</v>
      </c>
      <c r="R1748" s="110" t="n">
        <f aca="false">N1748*$D$8+O1748*$D$9+P1748*$D$10+Q1748*$D$11</f>
        <v>0</v>
      </c>
      <c r="S1748" s="108" t="n">
        <f aca="false">SUM(N1748:Q1748)</f>
        <v>0</v>
      </c>
    </row>
    <row r="1749" customFormat="false" ht="15" hidden="false" customHeight="false" outlineLevel="0" collapsed="false">
      <c r="H1749" s="108" t="n">
        <v>1741</v>
      </c>
      <c r="I1749" s="109" t="n">
        <v>-0.1933</v>
      </c>
      <c r="J1749" s="109" t="n">
        <v>1.2931</v>
      </c>
      <c r="K1749" s="109" t="n">
        <v>0.2667</v>
      </c>
      <c r="L1749" s="109" t="n">
        <v>-1.1199</v>
      </c>
      <c r="M1749" s="109" t="n">
        <v>1.4619</v>
      </c>
      <c r="N1749" s="108" t="n">
        <f aca="false">IF(SQRT($B$5)*$I1749+SQRT(1-$B$5)*J1749&lt;$C$8,1,0)</f>
        <v>0</v>
      </c>
      <c r="O1749" s="108" t="n">
        <f aca="false">IF(SQRT($B$5)*$I1749+SQRT(1-$B$5)*K1749&lt;$C$9,1,0)</f>
        <v>0</v>
      </c>
      <c r="P1749" s="108" t="n">
        <f aca="false">IF(SQRT($B$5)*$I1749+SQRT(1-$B$5)*L1749&lt;$C$10,1,0)</f>
        <v>0</v>
      </c>
      <c r="Q1749" s="108" t="n">
        <f aca="false">IF(SQRT($B$5)*$I1749+SQRT(1-$B$5)*M1749&lt;$C$11,1,0)</f>
        <v>0</v>
      </c>
      <c r="R1749" s="110" t="n">
        <f aca="false">N1749*$D$8+O1749*$D$9+P1749*$D$10+Q1749*$D$11</f>
        <v>0</v>
      </c>
      <c r="S1749" s="108" t="n">
        <f aca="false">SUM(N1749:Q1749)</f>
        <v>0</v>
      </c>
    </row>
    <row r="1750" customFormat="false" ht="15" hidden="false" customHeight="false" outlineLevel="0" collapsed="false">
      <c r="H1750" s="108" t="n">
        <v>1742</v>
      </c>
      <c r="I1750" s="109" t="n">
        <v>-1.601</v>
      </c>
      <c r="J1750" s="109" t="n">
        <v>0.5364</v>
      </c>
      <c r="K1750" s="109" t="n">
        <v>0.3242</v>
      </c>
      <c r="L1750" s="109" t="n">
        <v>0.3021</v>
      </c>
      <c r="M1750" s="109" t="n">
        <v>-0.6605</v>
      </c>
      <c r="N1750" s="108" t="n">
        <f aca="false">IF(SQRT($B$5)*$I1750+SQRT(1-$B$5)*J1750&lt;$C$8,1,0)</f>
        <v>0</v>
      </c>
      <c r="O1750" s="108" t="n">
        <f aca="false">IF(SQRT($B$5)*$I1750+SQRT(1-$B$5)*K1750&lt;$C$9,1,0)</f>
        <v>0</v>
      </c>
      <c r="P1750" s="108" t="n">
        <f aca="false">IF(SQRT($B$5)*$I1750+SQRT(1-$B$5)*L1750&lt;$C$10,1,0)</f>
        <v>0</v>
      </c>
      <c r="Q1750" s="108" t="n">
        <f aca="false">IF(SQRT($B$5)*$I1750+SQRT(1-$B$5)*M1750&lt;$C$11,1,0)</f>
        <v>0</v>
      </c>
      <c r="R1750" s="110" t="n">
        <f aca="false">N1750*$D$8+O1750*$D$9+P1750*$D$10+Q1750*$D$11</f>
        <v>0</v>
      </c>
      <c r="S1750" s="108" t="n">
        <f aca="false">SUM(N1750:Q1750)</f>
        <v>0</v>
      </c>
    </row>
    <row r="1751" customFormat="false" ht="15" hidden="false" customHeight="false" outlineLevel="0" collapsed="false">
      <c r="H1751" s="108" t="n">
        <v>1743</v>
      </c>
      <c r="I1751" s="109" t="n">
        <v>-0.5352</v>
      </c>
      <c r="J1751" s="109" t="n">
        <v>-0.1357</v>
      </c>
      <c r="K1751" s="109" t="n">
        <v>-0.7203</v>
      </c>
      <c r="L1751" s="109" t="n">
        <v>-0.8241</v>
      </c>
      <c r="M1751" s="109" t="n">
        <v>0.7723</v>
      </c>
      <c r="N1751" s="108" t="n">
        <f aca="false">IF(SQRT($B$5)*$I1751+SQRT(1-$B$5)*J1751&lt;$C$8,1,0)</f>
        <v>0</v>
      </c>
      <c r="O1751" s="108" t="n">
        <f aca="false">IF(SQRT($B$5)*$I1751+SQRT(1-$B$5)*K1751&lt;$C$9,1,0)</f>
        <v>0</v>
      </c>
      <c r="P1751" s="108" t="n">
        <f aca="false">IF(SQRT($B$5)*$I1751+SQRT(1-$B$5)*L1751&lt;$C$10,1,0)</f>
        <v>0</v>
      </c>
      <c r="Q1751" s="108" t="n">
        <f aca="false">IF(SQRT($B$5)*$I1751+SQRT(1-$B$5)*M1751&lt;$C$11,1,0)</f>
        <v>0</v>
      </c>
      <c r="R1751" s="110" t="n">
        <f aca="false">N1751*$D$8+O1751*$D$9+P1751*$D$10+Q1751*$D$11</f>
        <v>0</v>
      </c>
      <c r="S1751" s="108" t="n">
        <f aca="false">SUM(N1751:Q1751)</f>
        <v>0</v>
      </c>
    </row>
    <row r="1752" customFormat="false" ht="15" hidden="false" customHeight="false" outlineLevel="0" collapsed="false">
      <c r="H1752" s="108" t="n">
        <v>1744</v>
      </c>
      <c r="I1752" s="109" t="n">
        <v>1.3144</v>
      </c>
      <c r="J1752" s="109" t="n">
        <v>-0.8961</v>
      </c>
      <c r="K1752" s="109" t="n">
        <v>2.2013</v>
      </c>
      <c r="L1752" s="109" t="n">
        <v>0.2802</v>
      </c>
      <c r="M1752" s="109" t="n">
        <v>1.328</v>
      </c>
      <c r="N1752" s="108" t="n">
        <f aca="false">IF(SQRT($B$5)*$I1752+SQRT(1-$B$5)*J1752&lt;$C$8,1,0)</f>
        <v>0</v>
      </c>
      <c r="O1752" s="108" t="n">
        <f aca="false">IF(SQRT($B$5)*$I1752+SQRT(1-$B$5)*K1752&lt;$C$9,1,0)</f>
        <v>0</v>
      </c>
      <c r="P1752" s="108" t="n">
        <f aca="false">IF(SQRT($B$5)*$I1752+SQRT(1-$B$5)*L1752&lt;$C$10,1,0)</f>
        <v>0</v>
      </c>
      <c r="Q1752" s="108" t="n">
        <f aca="false">IF(SQRT($B$5)*$I1752+SQRT(1-$B$5)*M1752&lt;$C$11,1,0)</f>
        <v>0</v>
      </c>
      <c r="R1752" s="110" t="n">
        <f aca="false">N1752*$D$8+O1752*$D$9+P1752*$D$10+Q1752*$D$11</f>
        <v>0</v>
      </c>
      <c r="S1752" s="108" t="n">
        <f aca="false">SUM(N1752:Q1752)</f>
        <v>0</v>
      </c>
    </row>
    <row r="1753" customFormat="false" ht="15" hidden="false" customHeight="false" outlineLevel="0" collapsed="false">
      <c r="H1753" s="108" t="n">
        <v>1745</v>
      </c>
      <c r="I1753" s="109" t="n">
        <v>-1.8278</v>
      </c>
      <c r="J1753" s="109" t="n">
        <v>-0.0831</v>
      </c>
      <c r="K1753" s="109" t="n">
        <v>-0.5782</v>
      </c>
      <c r="L1753" s="109" t="n">
        <v>-0.5627</v>
      </c>
      <c r="M1753" s="109" t="n">
        <v>-0.8218</v>
      </c>
      <c r="N1753" s="108" t="n">
        <f aca="false">IF(SQRT($B$5)*$I1753+SQRT(1-$B$5)*J1753&lt;$C$8,1,0)</f>
        <v>0</v>
      </c>
      <c r="O1753" s="108" t="n">
        <f aca="false">IF(SQRT($B$5)*$I1753+SQRT(1-$B$5)*K1753&lt;$C$9,1,0)</f>
        <v>0</v>
      </c>
      <c r="P1753" s="108" t="n">
        <f aca="false">IF(SQRT($B$5)*$I1753+SQRT(1-$B$5)*L1753&lt;$C$10,1,0)</f>
        <v>0</v>
      </c>
      <c r="Q1753" s="108" t="n">
        <f aca="false">IF(SQRT($B$5)*$I1753+SQRT(1-$B$5)*M1753&lt;$C$11,1,0)</f>
        <v>0</v>
      </c>
      <c r="R1753" s="110" t="n">
        <f aca="false">N1753*$D$8+O1753*$D$9+P1753*$D$10+Q1753*$D$11</f>
        <v>0</v>
      </c>
      <c r="S1753" s="108" t="n">
        <f aca="false">SUM(N1753:Q1753)</f>
        <v>0</v>
      </c>
    </row>
    <row r="1754" customFormat="false" ht="15" hidden="false" customHeight="false" outlineLevel="0" collapsed="false">
      <c r="H1754" s="108" t="n">
        <v>1746</v>
      </c>
      <c r="I1754" s="109" t="n">
        <v>-0.4078</v>
      </c>
      <c r="J1754" s="109" t="n">
        <v>-0.4072</v>
      </c>
      <c r="K1754" s="109" t="n">
        <v>1.4074</v>
      </c>
      <c r="L1754" s="109" t="n">
        <v>0.0913</v>
      </c>
      <c r="M1754" s="109" t="n">
        <v>0.1211</v>
      </c>
      <c r="N1754" s="108" t="n">
        <f aca="false">IF(SQRT($B$5)*$I1754+SQRT(1-$B$5)*J1754&lt;$C$8,1,0)</f>
        <v>0</v>
      </c>
      <c r="O1754" s="108" t="n">
        <f aca="false">IF(SQRT($B$5)*$I1754+SQRT(1-$B$5)*K1754&lt;$C$9,1,0)</f>
        <v>0</v>
      </c>
      <c r="P1754" s="108" t="n">
        <f aca="false">IF(SQRT($B$5)*$I1754+SQRT(1-$B$5)*L1754&lt;$C$10,1,0)</f>
        <v>0</v>
      </c>
      <c r="Q1754" s="108" t="n">
        <f aca="false">IF(SQRT($B$5)*$I1754+SQRT(1-$B$5)*M1754&lt;$C$11,1,0)</f>
        <v>0</v>
      </c>
      <c r="R1754" s="110" t="n">
        <f aca="false">N1754*$D$8+O1754*$D$9+P1754*$D$10+Q1754*$D$11</f>
        <v>0</v>
      </c>
      <c r="S1754" s="108" t="n">
        <f aca="false">SUM(N1754:Q1754)</f>
        <v>0</v>
      </c>
    </row>
    <row r="1755" customFormat="false" ht="15" hidden="false" customHeight="false" outlineLevel="0" collapsed="false">
      <c r="H1755" s="108" t="n">
        <v>1747</v>
      </c>
      <c r="I1755" s="109" t="n">
        <v>0.7398</v>
      </c>
      <c r="J1755" s="109" t="n">
        <v>0.5581</v>
      </c>
      <c r="K1755" s="109" t="n">
        <v>1.3361</v>
      </c>
      <c r="L1755" s="109" t="n">
        <v>0.1646</v>
      </c>
      <c r="M1755" s="109" t="n">
        <v>-0.9269</v>
      </c>
      <c r="N1755" s="108" t="n">
        <f aca="false">IF(SQRT($B$5)*$I1755+SQRT(1-$B$5)*J1755&lt;$C$8,1,0)</f>
        <v>0</v>
      </c>
      <c r="O1755" s="108" t="n">
        <f aca="false">IF(SQRT($B$5)*$I1755+SQRT(1-$B$5)*K1755&lt;$C$9,1,0)</f>
        <v>0</v>
      </c>
      <c r="P1755" s="108" t="n">
        <f aca="false">IF(SQRT($B$5)*$I1755+SQRT(1-$B$5)*L1755&lt;$C$10,1,0)</f>
        <v>0</v>
      </c>
      <c r="Q1755" s="108" t="n">
        <f aca="false">IF(SQRT($B$5)*$I1755+SQRT(1-$B$5)*M1755&lt;$C$11,1,0)</f>
        <v>0</v>
      </c>
      <c r="R1755" s="110" t="n">
        <f aca="false">N1755*$D$8+O1755*$D$9+P1755*$D$10+Q1755*$D$11</f>
        <v>0</v>
      </c>
      <c r="S1755" s="108" t="n">
        <f aca="false">SUM(N1755:Q1755)</f>
        <v>0</v>
      </c>
    </row>
    <row r="1756" customFormat="false" ht="15" hidden="false" customHeight="false" outlineLevel="0" collapsed="false">
      <c r="H1756" s="108" t="n">
        <v>1748</v>
      </c>
      <c r="I1756" s="109" t="n">
        <v>-0.4011</v>
      </c>
      <c r="J1756" s="109" t="n">
        <v>1.1824</v>
      </c>
      <c r="K1756" s="109" t="n">
        <v>0.8493</v>
      </c>
      <c r="L1756" s="109" t="n">
        <v>0.3969</v>
      </c>
      <c r="M1756" s="109" t="n">
        <v>-0.3497</v>
      </c>
      <c r="N1756" s="108" t="n">
        <f aca="false">IF(SQRT($B$5)*$I1756+SQRT(1-$B$5)*J1756&lt;$C$8,1,0)</f>
        <v>0</v>
      </c>
      <c r="O1756" s="108" t="n">
        <f aca="false">IF(SQRT($B$5)*$I1756+SQRT(1-$B$5)*K1756&lt;$C$9,1,0)</f>
        <v>0</v>
      </c>
      <c r="P1756" s="108" t="n">
        <f aca="false">IF(SQRT($B$5)*$I1756+SQRT(1-$B$5)*L1756&lt;$C$10,1,0)</f>
        <v>0</v>
      </c>
      <c r="Q1756" s="108" t="n">
        <f aca="false">IF(SQRT($B$5)*$I1756+SQRT(1-$B$5)*M1756&lt;$C$11,1,0)</f>
        <v>0</v>
      </c>
      <c r="R1756" s="110" t="n">
        <f aca="false">N1756*$D$8+O1756*$D$9+P1756*$D$10+Q1756*$D$11</f>
        <v>0</v>
      </c>
      <c r="S1756" s="108" t="n">
        <f aca="false">SUM(N1756:Q1756)</f>
        <v>0</v>
      </c>
    </row>
    <row r="1757" customFormat="false" ht="15" hidden="false" customHeight="false" outlineLevel="0" collapsed="false">
      <c r="H1757" s="108" t="n">
        <v>1749</v>
      </c>
      <c r="I1757" s="109" t="n">
        <v>-1.978</v>
      </c>
      <c r="J1757" s="109" t="n">
        <v>1.516</v>
      </c>
      <c r="K1757" s="109" t="n">
        <v>0.3723</v>
      </c>
      <c r="L1757" s="109" t="n">
        <v>-1.1626</v>
      </c>
      <c r="M1757" s="109" t="n">
        <v>-1.4157</v>
      </c>
      <c r="N1757" s="108" t="n">
        <f aca="false">IF(SQRT($B$5)*$I1757+SQRT(1-$B$5)*J1757&lt;$C$8,1,0)</f>
        <v>0</v>
      </c>
      <c r="O1757" s="108" t="n">
        <f aca="false">IF(SQRT($B$5)*$I1757+SQRT(1-$B$5)*K1757&lt;$C$9,1,0)</f>
        <v>0</v>
      </c>
      <c r="P1757" s="108" t="n">
        <f aca="false">IF(SQRT($B$5)*$I1757+SQRT(1-$B$5)*L1757&lt;$C$10,1,0)</f>
        <v>1</v>
      </c>
      <c r="Q1757" s="108" t="n">
        <f aca="false">IF(SQRT($B$5)*$I1757+SQRT(1-$B$5)*M1757&lt;$C$11,1,0)</f>
        <v>1</v>
      </c>
      <c r="R1757" s="110" t="n">
        <f aca="false">N1757*$D$8+O1757*$D$9+P1757*$D$10+Q1757*$D$11</f>
        <v>31.5</v>
      </c>
      <c r="S1757" s="108" t="n">
        <f aca="false">SUM(N1757:Q1757)</f>
        <v>2</v>
      </c>
    </row>
    <row r="1758" customFormat="false" ht="15" hidden="false" customHeight="false" outlineLevel="0" collapsed="false">
      <c r="H1758" s="108" t="n">
        <v>1750</v>
      </c>
      <c r="I1758" s="109" t="n">
        <v>-1.6376</v>
      </c>
      <c r="J1758" s="109" t="n">
        <v>-0.4017</v>
      </c>
      <c r="K1758" s="109" t="n">
        <v>1.2629</v>
      </c>
      <c r="L1758" s="109" t="n">
        <v>-0.8998</v>
      </c>
      <c r="M1758" s="109" t="n">
        <v>1.2259</v>
      </c>
      <c r="N1758" s="108" t="n">
        <f aca="false">IF(SQRT($B$5)*$I1758+SQRT(1-$B$5)*J1758&lt;$C$8,1,0)</f>
        <v>0</v>
      </c>
      <c r="O1758" s="108" t="n">
        <f aca="false">IF(SQRT($B$5)*$I1758+SQRT(1-$B$5)*K1758&lt;$C$9,1,0)</f>
        <v>0</v>
      </c>
      <c r="P1758" s="108" t="n">
        <f aca="false">IF(SQRT($B$5)*$I1758+SQRT(1-$B$5)*L1758&lt;$C$10,1,0)</f>
        <v>0</v>
      </c>
      <c r="Q1758" s="108" t="n">
        <f aca="false">IF(SQRT($B$5)*$I1758+SQRT(1-$B$5)*M1758&lt;$C$11,1,0)</f>
        <v>0</v>
      </c>
      <c r="R1758" s="110" t="n">
        <f aca="false">N1758*$D$8+O1758*$D$9+P1758*$D$10+Q1758*$D$11</f>
        <v>0</v>
      </c>
      <c r="S1758" s="108" t="n">
        <f aca="false">SUM(N1758:Q1758)</f>
        <v>0</v>
      </c>
    </row>
    <row r="1759" customFormat="false" ht="15" hidden="false" customHeight="false" outlineLevel="0" collapsed="false">
      <c r="H1759" s="108" t="n">
        <v>1751</v>
      </c>
      <c r="I1759" s="109" t="n">
        <v>-0.4677</v>
      </c>
      <c r="J1759" s="109" t="n">
        <v>0.3119</v>
      </c>
      <c r="K1759" s="109" t="n">
        <v>-0.2526</v>
      </c>
      <c r="L1759" s="109" t="n">
        <v>0.9486</v>
      </c>
      <c r="M1759" s="109" t="n">
        <v>-0.6038</v>
      </c>
      <c r="N1759" s="108" t="n">
        <f aca="false">IF(SQRT($B$5)*$I1759+SQRT(1-$B$5)*J1759&lt;$C$8,1,0)</f>
        <v>0</v>
      </c>
      <c r="O1759" s="108" t="n">
        <f aca="false">IF(SQRT($B$5)*$I1759+SQRT(1-$B$5)*K1759&lt;$C$9,1,0)</f>
        <v>0</v>
      </c>
      <c r="P1759" s="108" t="n">
        <f aca="false">IF(SQRT($B$5)*$I1759+SQRT(1-$B$5)*L1759&lt;$C$10,1,0)</f>
        <v>0</v>
      </c>
      <c r="Q1759" s="108" t="n">
        <f aca="false">IF(SQRT($B$5)*$I1759+SQRT(1-$B$5)*M1759&lt;$C$11,1,0)</f>
        <v>0</v>
      </c>
      <c r="R1759" s="110" t="n">
        <f aca="false">N1759*$D$8+O1759*$D$9+P1759*$D$10+Q1759*$D$11</f>
        <v>0</v>
      </c>
      <c r="S1759" s="108" t="n">
        <f aca="false">SUM(N1759:Q1759)</f>
        <v>0</v>
      </c>
    </row>
    <row r="1760" customFormat="false" ht="15" hidden="false" customHeight="false" outlineLevel="0" collapsed="false">
      <c r="H1760" s="108" t="n">
        <v>1752</v>
      </c>
      <c r="I1760" s="109" t="n">
        <v>0.6382</v>
      </c>
      <c r="J1760" s="109" t="n">
        <v>0.8283</v>
      </c>
      <c r="K1760" s="109" t="n">
        <v>0.2822</v>
      </c>
      <c r="L1760" s="109" t="n">
        <v>0.7732</v>
      </c>
      <c r="M1760" s="109" t="n">
        <v>0.1531</v>
      </c>
      <c r="N1760" s="108" t="n">
        <f aca="false">IF(SQRT($B$5)*$I1760+SQRT(1-$B$5)*J1760&lt;$C$8,1,0)</f>
        <v>0</v>
      </c>
      <c r="O1760" s="108" t="n">
        <f aca="false">IF(SQRT($B$5)*$I1760+SQRT(1-$B$5)*K1760&lt;$C$9,1,0)</f>
        <v>0</v>
      </c>
      <c r="P1760" s="108" t="n">
        <f aca="false">IF(SQRT($B$5)*$I1760+SQRT(1-$B$5)*L1760&lt;$C$10,1,0)</f>
        <v>0</v>
      </c>
      <c r="Q1760" s="108" t="n">
        <f aca="false">IF(SQRT($B$5)*$I1760+SQRT(1-$B$5)*M1760&lt;$C$11,1,0)</f>
        <v>0</v>
      </c>
      <c r="R1760" s="110" t="n">
        <f aca="false">N1760*$D$8+O1760*$D$9+P1760*$D$10+Q1760*$D$11</f>
        <v>0</v>
      </c>
      <c r="S1760" s="108" t="n">
        <f aca="false">SUM(N1760:Q1760)</f>
        <v>0</v>
      </c>
    </row>
    <row r="1761" customFormat="false" ht="15" hidden="false" customHeight="false" outlineLevel="0" collapsed="false">
      <c r="H1761" s="108" t="n">
        <v>1753</v>
      </c>
      <c r="I1761" s="109" t="n">
        <v>-0.8452</v>
      </c>
      <c r="J1761" s="109" t="n">
        <v>-2.0496</v>
      </c>
      <c r="K1761" s="109" t="n">
        <v>-0.0443</v>
      </c>
      <c r="L1761" s="109" t="n">
        <v>0.1386</v>
      </c>
      <c r="M1761" s="109" t="n">
        <v>2.2463</v>
      </c>
      <c r="N1761" s="108" t="n">
        <f aca="false">IF(SQRT($B$5)*$I1761+SQRT(1-$B$5)*J1761&lt;$C$8,1,0)</f>
        <v>1</v>
      </c>
      <c r="O1761" s="108" t="n">
        <f aca="false">IF(SQRT($B$5)*$I1761+SQRT(1-$B$5)*K1761&lt;$C$9,1,0)</f>
        <v>0</v>
      </c>
      <c r="P1761" s="108" t="n">
        <f aca="false">IF(SQRT($B$5)*$I1761+SQRT(1-$B$5)*L1761&lt;$C$10,1,0)</f>
        <v>0</v>
      </c>
      <c r="Q1761" s="108" t="n">
        <f aca="false">IF(SQRT($B$5)*$I1761+SQRT(1-$B$5)*M1761&lt;$C$11,1,0)</f>
        <v>0</v>
      </c>
      <c r="R1761" s="110" t="n">
        <f aca="false">N1761*$D$8+O1761*$D$9+P1761*$D$10+Q1761*$D$11</f>
        <v>20</v>
      </c>
      <c r="S1761" s="108" t="n">
        <f aca="false">SUM(N1761:Q1761)</f>
        <v>1</v>
      </c>
    </row>
    <row r="1762" customFormat="false" ht="15" hidden="false" customHeight="false" outlineLevel="0" collapsed="false">
      <c r="H1762" s="108" t="n">
        <v>1754</v>
      </c>
      <c r="I1762" s="109" t="n">
        <v>0.8364</v>
      </c>
      <c r="J1762" s="109" t="n">
        <v>-1.6016</v>
      </c>
      <c r="K1762" s="109" t="n">
        <v>1.381</v>
      </c>
      <c r="L1762" s="109" t="n">
        <v>-0.4097</v>
      </c>
      <c r="M1762" s="109" t="n">
        <v>0.2128</v>
      </c>
      <c r="N1762" s="108" t="n">
        <f aca="false">IF(SQRT($B$5)*$I1762+SQRT(1-$B$5)*J1762&lt;$C$8,1,0)</f>
        <v>0</v>
      </c>
      <c r="O1762" s="108" t="n">
        <f aca="false">IF(SQRT($B$5)*$I1762+SQRT(1-$B$5)*K1762&lt;$C$9,1,0)</f>
        <v>0</v>
      </c>
      <c r="P1762" s="108" t="n">
        <f aca="false">IF(SQRT($B$5)*$I1762+SQRT(1-$B$5)*L1762&lt;$C$10,1,0)</f>
        <v>0</v>
      </c>
      <c r="Q1762" s="108" t="n">
        <f aca="false">IF(SQRT($B$5)*$I1762+SQRT(1-$B$5)*M1762&lt;$C$11,1,0)</f>
        <v>0</v>
      </c>
      <c r="R1762" s="110" t="n">
        <f aca="false">N1762*$D$8+O1762*$D$9+P1762*$D$10+Q1762*$D$11</f>
        <v>0</v>
      </c>
      <c r="S1762" s="108" t="n">
        <f aca="false">SUM(N1762:Q1762)</f>
        <v>0</v>
      </c>
    </row>
    <row r="1763" customFormat="false" ht="15" hidden="false" customHeight="false" outlineLevel="0" collapsed="false">
      <c r="H1763" s="108" t="n">
        <v>1755</v>
      </c>
      <c r="I1763" s="109" t="n">
        <v>0.0692</v>
      </c>
      <c r="J1763" s="109" t="n">
        <v>-0.0572</v>
      </c>
      <c r="K1763" s="109" t="n">
        <v>0.1216</v>
      </c>
      <c r="L1763" s="109" t="n">
        <v>-1.113</v>
      </c>
      <c r="M1763" s="109" t="n">
        <v>0.2477</v>
      </c>
      <c r="N1763" s="108" t="n">
        <f aca="false">IF(SQRT($B$5)*$I1763+SQRT(1-$B$5)*J1763&lt;$C$8,1,0)</f>
        <v>0</v>
      </c>
      <c r="O1763" s="108" t="n">
        <f aca="false">IF(SQRT($B$5)*$I1763+SQRT(1-$B$5)*K1763&lt;$C$9,1,0)</f>
        <v>0</v>
      </c>
      <c r="P1763" s="108" t="n">
        <f aca="false">IF(SQRT($B$5)*$I1763+SQRT(1-$B$5)*L1763&lt;$C$10,1,0)</f>
        <v>0</v>
      </c>
      <c r="Q1763" s="108" t="n">
        <f aca="false">IF(SQRT($B$5)*$I1763+SQRT(1-$B$5)*M1763&lt;$C$11,1,0)</f>
        <v>0</v>
      </c>
      <c r="R1763" s="110" t="n">
        <f aca="false">N1763*$D$8+O1763*$D$9+P1763*$D$10+Q1763*$D$11</f>
        <v>0</v>
      </c>
      <c r="S1763" s="108" t="n">
        <f aca="false">SUM(N1763:Q1763)</f>
        <v>0</v>
      </c>
    </row>
    <row r="1764" customFormat="false" ht="15" hidden="false" customHeight="false" outlineLevel="0" collapsed="false">
      <c r="H1764" s="108" t="n">
        <v>1756</v>
      </c>
      <c r="I1764" s="109" t="n">
        <v>1.3122</v>
      </c>
      <c r="J1764" s="109" t="n">
        <v>-1.6625</v>
      </c>
      <c r="K1764" s="109" t="n">
        <v>-1.6966</v>
      </c>
      <c r="L1764" s="109" t="n">
        <v>0.3828</v>
      </c>
      <c r="M1764" s="109" t="n">
        <v>-0.0194</v>
      </c>
      <c r="N1764" s="108" t="n">
        <f aca="false">IF(SQRT($B$5)*$I1764+SQRT(1-$B$5)*J1764&lt;$C$8,1,0)</f>
        <v>0</v>
      </c>
      <c r="O1764" s="108" t="n">
        <f aca="false">IF(SQRT($B$5)*$I1764+SQRT(1-$B$5)*K1764&lt;$C$9,1,0)</f>
        <v>0</v>
      </c>
      <c r="P1764" s="108" t="n">
        <f aca="false">IF(SQRT($B$5)*$I1764+SQRT(1-$B$5)*L1764&lt;$C$10,1,0)</f>
        <v>0</v>
      </c>
      <c r="Q1764" s="108" t="n">
        <f aca="false">IF(SQRT($B$5)*$I1764+SQRT(1-$B$5)*M1764&lt;$C$11,1,0)</f>
        <v>0</v>
      </c>
      <c r="R1764" s="110" t="n">
        <f aca="false">N1764*$D$8+O1764*$D$9+P1764*$D$10+Q1764*$D$11</f>
        <v>0</v>
      </c>
      <c r="S1764" s="108" t="n">
        <f aca="false">SUM(N1764:Q1764)</f>
        <v>0</v>
      </c>
    </row>
    <row r="1765" customFormat="false" ht="15" hidden="false" customHeight="false" outlineLevel="0" collapsed="false">
      <c r="H1765" s="108" t="n">
        <v>1757</v>
      </c>
      <c r="I1765" s="109" t="n">
        <v>0.338</v>
      </c>
      <c r="J1765" s="109" t="n">
        <v>2.3874</v>
      </c>
      <c r="K1765" s="109" t="n">
        <v>-0.3325</v>
      </c>
      <c r="L1765" s="109" t="n">
        <v>-1.4271</v>
      </c>
      <c r="M1765" s="109" t="n">
        <v>-1.8754</v>
      </c>
      <c r="N1765" s="108" t="n">
        <f aca="false">IF(SQRT($B$5)*$I1765+SQRT(1-$B$5)*J1765&lt;$C$8,1,0)</f>
        <v>0</v>
      </c>
      <c r="O1765" s="108" t="n">
        <f aca="false">IF(SQRT($B$5)*$I1765+SQRT(1-$B$5)*K1765&lt;$C$9,1,0)</f>
        <v>0</v>
      </c>
      <c r="P1765" s="108" t="n">
        <f aca="false">IF(SQRT($B$5)*$I1765+SQRT(1-$B$5)*L1765&lt;$C$10,1,0)</f>
        <v>0</v>
      </c>
      <c r="Q1765" s="108" t="n">
        <f aca="false">IF(SQRT($B$5)*$I1765+SQRT(1-$B$5)*M1765&lt;$C$11,1,0)</f>
        <v>0</v>
      </c>
      <c r="R1765" s="110" t="n">
        <f aca="false">N1765*$D$8+O1765*$D$9+P1765*$D$10+Q1765*$D$11</f>
        <v>0</v>
      </c>
      <c r="S1765" s="108" t="n">
        <f aca="false">SUM(N1765:Q1765)</f>
        <v>0</v>
      </c>
    </row>
    <row r="1766" customFormat="false" ht="15" hidden="false" customHeight="false" outlineLevel="0" collapsed="false">
      <c r="H1766" s="108" t="n">
        <v>1758</v>
      </c>
      <c r="I1766" s="109" t="n">
        <v>0.7245</v>
      </c>
      <c r="J1766" s="109" t="n">
        <v>-1.9194</v>
      </c>
      <c r="K1766" s="109" t="n">
        <v>-0.0091</v>
      </c>
      <c r="L1766" s="109" t="n">
        <v>1.1341</v>
      </c>
      <c r="M1766" s="109" t="n">
        <v>-1.3911</v>
      </c>
      <c r="N1766" s="108" t="n">
        <f aca="false">IF(SQRT($B$5)*$I1766+SQRT(1-$B$5)*J1766&lt;$C$8,1,0)</f>
        <v>0</v>
      </c>
      <c r="O1766" s="108" t="n">
        <f aca="false">IF(SQRT($B$5)*$I1766+SQRT(1-$B$5)*K1766&lt;$C$9,1,0)</f>
        <v>0</v>
      </c>
      <c r="P1766" s="108" t="n">
        <f aca="false">IF(SQRT($B$5)*$I1766+SQRT(1-$B$5)*L1766&lt;$C$10,1,0)</f>
        <v>0</v>
      </c>
      <c r="Q1766" s="108" t="n">
        <f aca="false">IF(SQRT($B$5)*$I1766+SQRT(1-$B$5)*M1766&lt;$C$11,1,0)</f>
        <v>0</v>
      </c>
      <c r="R1766" s="110" t="n">
        <f aca="false">N1766*$D$8+O1766*$D$9+P1766*$D$10+Q1766*$D$11</f>
        <v>0</v>
      </c>
      <c r="S1766" s="108" t="n">
        <f aca="false">SUM(N1766:Q1766)</f>
        <v>0</v>
      </c>
    </row>
    <row r="1767" customFormat="false" ht="15" hidden="false" customHeight="false" outlineLevel="0" collapsed="false">
      <c r="H1767" s="108" t="n">
        <v>1759</v>
      </c>
      <c r="I1767" s="109" t="n">
        <v>0.9203</v>
      </c>
      <c r="J1767" s="109" t="n">
        <v>0.5366</v>
      </c>
      <c r="K1767" s="109" t="n">
        <v>1.2471</v>
      </c>
      <c r="L1767" s="109" t="n">
        <v>1.6013</v>
      </c>
      <c r="M1767" s="109" t="n">
        <v>-0.44</v>
      </c>
      <c r="N1767" s="108" t="n">
        <f aca="false">IF(SQRT($B$5)*$I1767+SQRT(1-$B$5)*J1767&lt;$C$8,1,0)</f>
        <v>0</v>
      </c>
      <c r="O1767" s="108" t="n">
        <f aca="false">IF(SQRT($B$5)*$I1767+SQRT(1-$B$5)*K1767&lt;$C$9,1,0)</f>
        <v>0</v>
      </c>
      <c r="P1767" s="108" t="n">
        <f aca="false">IF(SQRT($B$5)*$I1767+SQRT(1-$B$5)*L1767&lt;$C$10,1,0)</f>
        <v>0</v>
      </c>
      <c r="Q1767" s="108" t="n">
        <f aca="false">IF(SQRT($B$5)*$I1767+SQRT(1-$B$5)*M1767&lt;$C$11,1,0)</f>
        <v>0</v>
      </c>
      <c r="R1767" s="110" t="n">
        <f aca="false">N1767*$D$8+O1767*$D$9+P1767*$D$10+Q1767*$D$11</f>
        <v>0</v>
      </c>
      <c r="S1767" s="108" t="n">
        <f aca="false">SUM(N1767:Q1767)</f>
        <v>0</v>
      </c>
    </row>
    <row r="1768" customFormat="false" ht="15" hidden="false" customHeight="false" outlineLevel="0" collapsed="false">
      <c r="H1768" s="108" t="n">
        <v>1760</v>
      </c>
      <c r="I1768" s="109" t="n">
        <v>-1.4052</v>
      </c>
      <c r="J1768" s="109" t="n">
        <v>1.1288</v>
      </c>
      <c r="K1768" s="109" t="n">
        <v>0.0106</v>
      </c>
      <c r="L1768" s="109" t="n">
        <v>-0.7894</v>
      </c>
      <c r="M1768" s="109" t="n">
        <v>-0.2071</v>
      </c>
      <c r="N1768" s="108" t="n">
        <f aca="false">IF(SQRT($B$5)*$I1768+SQRT(1-$B$5)*J1768&lt;$C$8,1,0)</f>
        <v>0</v>
      </c>
      <c r="O1768" s="108" t="n">
        <f aca="false">IF(SQRT($B$5)*$I1768+SQRT(1-$B$5)*K1768&lt;$C$9,1,0)</f>
        <v>0</v>
      </c>
      <c r="P1768" s="108" t="n">
        <f aca="false">IF(SQRT($B$5)*$I1768+SQRT(1-$B$5)*L1768&lt;$C$10,1,0)</f>
        <v>0</v>
      </c>
      <c r="Q1768" s="108" t="n">
        <f aca="false">IF(SQRT($B$5)*$I1768+SQRT(1-$B$5)*M1768&lt;$C$11,1,0)</f>
        <v>0</v>
      </c>
      <c r="R1768" s="110" t="n">
        <f aca="false">N1768*$D$8+O1768*$D$9+P1768*$D$10+Q1768*$D$11</f>
        <v>0</v>
      </c>
      <c r="S1768" s="108" t="n">
        <f aca="false">SUM(N1768:Q1768)</f>
        <v>0</v>
      </c>
    </row>
    <row r="1769" customFormat="false" ht="15" hidden="false" customHeight="false" outlineLevel="0" collapsed="false">
      <c r="H1769" s="108" t="n">
        <v>1761</v>
      </c>
      <c r="I1769" s="109" t="n">
        <v>0.8372</v>
      </c>
      <c r="J1769" s="109" t="n">
        <v>-0.3648</v>
      </c>
      <c r="K1769" s="109" t="n">
        <v>0.7858</v>
      </c>
      <c r="L1769" s="109" t="n">
        <v>2.0321</v>
      </c>
      <c r="M1769" s="109" t="n">
        <v>0.1085</v>
      </c>
      <c r="N1769" s="108" t="n">
        <f aca="false">IF(SQRT($B$5)*$I1769+SQRT(1-$B$5)*J1769&lt;$C$8,1,0)</f>
        <v>0</v>
      </c>
      <c r="O1769" s="108" t="n">
        <f aca="false">IF(SQRT($B$5)*$I1769+SQRT(1-$B$5)*K1769&lt;$C$9,1,0)</f>
        <v>0</v>
      </c>
      <c r="P1769" s="108" t="n">
        <f aca="false">IF(SQRT($B$5)*$I1769+SQRT(1-$B$5)*L1769&lt;$C$10,1,0)</f>
        <v>0</v>
      </c>
      <c r="Q1769" s="108" t="n">
        <f aca="false">IF(SQRT($B$5)*$I1769+SQRT(1-$B$5)*M1769&lt;$C$11,1,0)</f>
        <v>0</v>
      </c>
      <c r="R1769" s="110" t="n">
        <f aca="false">N1769*$D$8+O1769*$D$9+P1769*$D$10+Q1769*$D$11</f>
        <v>0</v>
      </c>
      <c r="S1769" s="108" t="n">
        <f aca="false">SUM(N1769:Q1769)</f>
        <v>0</v>
      </c>
    </row>
    <row r="1770" customFormat="false" ht="15" hidden="false" customHeight="false" outlineLevel="0" collapsed="false">
      <c r="H1770" s="108" t="n">
        <v>1762</v>
      </c>
      <c r="I1770" s="109" t="n">
        <v>-0.3095</v>
      </c>
      <c r="J1770" s="109" t="n">
        <v>0.1548</v>
      </c>
      <c r="K1770" s="109" t="n">
        <v>-3.3566</v>
      </c>
      <c r="L1770" s="109" t="n">
        <v>1.9383</v>
      </c>
      <c r="M1770" s="109" t="n">
        <v>0.1703</v>
      </c>
      <c r="N1770" s="108" t="n">
        <f aca="false">IF(SQRT($B$5)*$I1770+SQRT(1-$B$5)*J1770&lt;$C$8,1,0)</f>
        <v>0</v>
      </c>
      <c r="O1770" s="108" t="n">
        <f aca="false">IF(SQRT($B$5)*$I1770+SQRT(1-$B$5)*K1770&lt;$C$9,1,0)</f>
        <v>1</v>
      </c>
      <c r="P1770" s="108" t="n">
        <f aca="false">IF(SQRT($B$5)*$I1770+SQRT(1-$B$5)*L1770&lt;$C$10,1,0)</f>
        <v>0</v>
      </c>
      <c r="Q1770" s="108" t="n">
        <f aca="false">IF(SQRT($B$5)*$I1770+SQRT(1-$B$5)*M1770&lt;$C$11,1,0)</f>
        <v>0</v>
      </c>
      <c r="R1770" s="110" t="n">
        <f aca="false">N1770*$D$8+O1770*$D$9+P1770*$D$10+Q1770*$D$11</f>
        <v>40</v>
      </c>
      <c r="S1770" s="108" t="n">
        <f aca="false">SUM(N1770:Q1770)</f>
        <v>1</v>
      </c>
    </row>
    <row r="1771" customFormat="false" ht="15" hidden="false" customHeight="false" outlineLevel="0" collapsed="false">
      <c r="H1771" s="108" t="n">
        <v>1763</v>
      </c>
      <c r="I1771" s="109" t="n">
        <v>1.4459</v>
      </c>
      <c r="J1771" s="109" t="n">
        <v>0.1072</v>
      </c>
      <c r="K1771" s="109" t="n">
        <v>-1.1033</v>
      </c>
      <c r="L1771" s="109" t="n">
        <v>-0.4965</v>
      </c>
      <c r="M1771" s="109" t="n">
        <v>1.0202</v>
      </c>
      <c r="N1771" s="108" t="n">
        <f aca="false">IF(SQRT($B$5)*$I1771+SQRT(1-$B$5)*J1771&lt;$C$8,1,0)</f>
        <v>0</v>
      </c>
      <c r="O1771" s="108" t="n">
        <f aca="false">IF(SQRT($B$5)*$I1771+SQRT(1-$B$5)*K1771&lt;$C$9,1,0)</f>
        <v>0</v>
      </c>
      <c r="P1771" s="108" t="n">
        <f aca="false">IF(SQRT($B$5)*$I1771+SQRT(1-$B$5)*L1771&lt;$C$10,1,0)</f>
        <v>0</v>
      </c>
      <c r="Q1771" s="108" t="n">
        <f aca="false">IF(SQRT($B$5)*$I1771+SQRT(1-$B$5)*M1771&lt;$C$11,1,0)</f>
        <v>0</v>
      </c>
      <c r="R1771" s="110" t="n">
        <f aca="false">N1771*$D$8+O1771*$D$9+P1771*$D$10+Q1771*$D$11</f>
        <v>0</v>
      </c>
      <c r="S1771" s="108" t="n">
        <f aca="false">SUM(N1771:Q1771)</f>
        <v>0</v>
      </c>
    </row>
    <row r="1772" customFormat="false" ht="15" hidden="false" customHeight="false" outlineLevel="0" collapsed="false">
      <c r="H1772" s="108" t="n">
        <v>1764</v>
      </c>
      <c r="I1772" s="109" t="n">
        <v>0.0412</v>
      </c>
      <c r="J1772" s="109" t="n">
        <v>-0.3269</v>
      </c>
      <c r="K1772" s="109" t="n">
        <v>0.7472</v>
      </c>
      <c r="L1772" s="109" t="n">
        <v>-0.5306</v>
      </c>
      <c r="M1772" s="109" t="n">
        <v>0.5071</v>
      </c>
      <c r="N1772" s="108" t="n">
        <f aca="false">IF(SQRT($B$5)*$I1772+SQRT(1-$B$5)*J1772&lt;$C$8,1,0)</f>
        <v>0</v>
      </c>
      <c r="O1772" s="108" t="n">
        <f aca="false">IF(SQRT($B$5)*$I1772+SQRT(1-$B$5)*K1772&lt;$C$9,1,0)</f>
        <v>0</v>
      </c>
      <c r="P1772" s="108" t="n">
        <f aca="false">IF(SQRT($B$5)*$I1772+SQRT(1-$B$5)*L1772&lt;$C$10,1,0)</f>
        <v>0</v>
      </c>
      <c r="Q1772" s="108" t="n">
        <f aca="false">IF(SQRT($B$5)*$I1772+SQRT(1-$B$5)*M1772&lt;$C$11,1,0)</f>
        <v>0</v>
      </c>
      <c r="R1772" s="110" t="n">
        <f aca="false">N1772*$D$8+O1772*$D$9+P1772*$D$10+Q1772*$D$11</f>
        <v>0</v>
      </c>
      <c r="S1772" s="108" t="n">
        <f aca="false">SUM(N1772:Q1772)</f>
        <v>0</v>
      </c>
    </row>
    <row r="1773" customFormat="false" ht="15" hidden="false" customHeight="false" outlineLevel="0" collapsed="false">
      <c r="H1773" s="108" t="n">
        <v>1765</v>
      </c>
      <c r="I1773" s="109" t="n">
        <v>-0.5425</v>
      </c>
      <c r="J1773" s="109" t="n">
        <v>2.6301</v>
      </c>
      <c r="K1773" s="109" t="n">
        <v>-1.0823</v>
      </c>
      <c r="L1773" s="109" t="n">
        <v>-0.752</v>
      </c>
      <c r="M1773" s="109" t="n">
        <v>0.4135</v>
      </c>
      <c r="N1773" s="108" t="n">
        <f aca="false">IF(SQRT($B$5)*$I1773+SQRT(1-$B$5)*J1773&lt;$C$8,1,0)</f>
        <v>0</v>
      </c>
      <c r="O1773" s="108" t="n">
        <f aca="false">IF(SQRT($B$5)*$I1773+SQRT(1-$B$5)*K1773&lt;$C$9,1,0)</f>
        <v>0</v>
      </c>
      <c r="P1773" s="108" t="n">
        <f aca="false">IF(SQRT($B$5)*$I1773+SQRT(1-$B$5)*L1773&lt;$C$10,1,0)</f>
        <v>0</v>
      </c>
      <c r="Q1773" s="108" t="n">
        <f aca="false">IF(SQRT($B$5)*$I1773+SQRT(1-$B$5)*M1773&lt;$C$11,1,0)</f>
        <v>0</v>
      </c>
      <c r="R1773" s="110" t="n">
        <f aca="false">N1773*$D$8+O1773*$D$9+P1773*$D$10+Q1773*$D$11</f>
        <v>0</v>
      </c>
      <c r="S1773" s="108" t="n">
        <f aca="false">SUM(N1773:Q1773)</f>
        <v>0</v>
      </c>
    </row>
    <row r="1774" customFormat="false" ht="15" hidden="false" customHeight="false" outlineLevel="0" collapsed="false">
      <c r="H1774" s="108" t="n">
        <v>1766</v>
      </c>
      <c r="I1774" s="109" t="n">
        <v>-0.3059</v>
      </c>
      <c r="J1774" s="109" t="n">
        <v>-0.1452</v>
      </c>
      <c r="K1774" s="109" t="n">
        <v>0.5399</v>
      </c>
      <c r="L1774" s="109" t="n">
        <v>-0.9064</v>
      </c>
      <c r="M1774" s="109" t="n">
        <v>0.1767</v>
      </c>
      <c r="N1774" s="108" t="n">
        <f aca="false">IF(SQRT($B$5)*$I1774+SQRT(1-$B$5)*J1774&lt;$C$8,1,0)</f>
        <v>0</v>
      </c>
      <c r="O1774" s="108" t="n">
        <f aca="false">IF(SQRT($B$5)*$I1774+SQRT(1-$B$5)*K1774&lt;$C$9,1,0)</f>
        <v>0</v>
      </c>
      <c r="P1774" s="108" t="n">
        <f aca="false">IF(SQRT($B$5)*$I1774+SQRT(1-$B$5)*L1774&lt;$C$10,1,0)</f>
        <v>0</v>
      </c>
      <c r="Q1774" s="108" t="n">
        <f aca="false">IF(SQRT($B$5)*$I1774+SQRT(1-$B$5)*M1774&lt;$C$11,1,0)</f>
        <v>0</v>
      </c>
      <c r="R1774" s="110" t="n">
        <f aca="false">N1774*$D$8+O1774*$D$9+P1774*$D$10+Q1774*$D$11</f>
        <v>0</v>
      </c>
      <c r="S1774" s="108" t="n">
        <f aca="false">SUM(N1774:Q1774)</f>
        <v>0</v>
      </c>
    </row>
    <row r="1775" customFormat="false" ht="15" hidden="false" customHeight="false" outlineLevel="0" collapsed="false">
      <c r="H1775" s="108" t="n">
        <v>1767</v>
      </c>
      <c r="I1775" s="109" t="n">
        <v>2.3365</v>
      </c>
      <c r="J1775" s="109" t="n">
        <v>-0.1898</v>
      </c>
      <c r="K1775" s="109" t="n">
        <v>-1.1325</v>
      </c>
      <c r="L1775" s="109" t="n">
        <v>-0.1712</v>
      </c>
      <c r="M1775" s="109" t="n">
        <v>-1.9886</v>
      </c>
      <c r="N1775" s="108" t="n">
        <f aca="false">IF(SQRT($B$5)*$I1775+SQRT(1-$B$5)*J1775&lt;$C$8,1,0)</f>
        <v>0</v>
      </c>
      <c r="O1775" s="108" t="n">
        <f aca="false">IF(SQRT($B$5)*$I1775+SQRT(1-$B$5)*K1775&lt;$C$9,1,0)</f>
        <v>0</v>
      </c>
      <c r="P1775" s="108" t="n">
        <f aca="false">IF(SQRT($B$5)*$I1775+SQRT(1-$B$5)*L1775&lt;$C$10,1,0)</f>
        <v>0</v>
      </c>
      <c r="Q1775" s="108" t="n">
        <f aca="false">IF(SQRT($B$5)*$I1775+SQRT(1-$B$5)*M1775&lt;$C$11,1,0)</f>
        <v>0</v>
      </c>
      <c r="R1775" s="110" t="n">
        <f aca="false">N1775*$D$8+O1775*$D$9+P1775*$D$10+Q1775*$D$11</f>
        <v>0</v>
      </c>
      <c r="S1775" s="108" t="n">
        <f aca="false">SUM(N1775:Q1775)</f>
        <v>0</v>
      </c>
    </row>
    <row r="1776" customFormat="false" ht="15" hidden="false" customHeight="false" outlineLevel="0" collapsed="false">
      <c r="H1776" s="108" t="n">
        <v>1768</v>
      </c>
      <c r="I1776" s="109" t="n">
        <v>0.5662</v>
      </c>
      <c r="J1776" s="109" t="n">
        <v>-1.0251</v>
      </c>
      <c r="K1776" s="109" t="n">
        <v>-1.62</v>
      </c>
      <c r="L1776" s="109" t="n">
        <v>-2.3547</v>
      </c>
      <c r="M1776" s="109" t="n">
        <v>0.2225</v>
      </c>
      <c r="N1776" s="108" t="n">
        <f aca="false">IF(SQRT($B$5)*$I1776+SQRT(1-$B$5)*J1776&lt;$C$8,1,0)</f>
        <v>0</v>
      </c>
      <c r="O1776" s="108" t="n">
        <f aca="false">IF(SQRT($B$5)*$I1776+SQRT(1-$B$5)*K1776&lt;$C$9,1,0)</f>
        <v>0</v>
      </c>
      <c r="P1776" s="108" t="n">
        <f aca="false">IF(SQRT($B$5)*$I1776+SQRT(1-$B$5)*L1776&lt;$C$10,1,0)</f>
        <v>1</v>
      </c>
      <c r="Q1776" s="108" t="n">
        <f aca="false">IF(SQRT($B$5)*$I1776+SQRT(1-$B$5)*M1776&lt;$C$11,1,0)</f>
        <v>0</v>
      </c>
      <c r="R1776" s="110" t="n">
        <f aca="false">N1776*$D$8+O1776*$D$9+P1776*$D$10+Q1776*$D$11</f>
        <v>14</v>
      </c>
      <c r="S1776" s="108" t="n">
        <f aca="false">SUM(N1776:Q1776)</f>
        <v>1</v>
      </c>
    </row>
    <row r="1777" customFormat="false" ht="15" hidden="false" customHeight="false" outlineLevel="0" collapsed="false">
      <c r="H1777" s="108" t="n">
        <v>1769</v>
      </c>
      <c r="I1777" s="109" t="n">
        <v>-0.2966</v>
      </c>
      <c r="J1777" s="109" t="n">
        <v>-0.4952</v>
      </c>
      <c r="K1777" s="109" t="n">
        <v>1.2725</v>
      </c>
      <c r="L1777" s="109" t="n">
        <v>-0.4434</v>
      </c>
      <c r="M1777" s="109" t="n">
        <v>2.675</v>
      </c>
      <c r="N1777" s="108" t="n">
        <f aca="false">IF(SQRT($B$5)*$I1777+SQRT(1-$B$5)*J1777&lt;$C$8,1,0)</f>
        <v>0</v>
      </c>
      <c r="O1777" s="108" t="n">
        <f aca="false">IF(SQRT($B$5)*$I1777+SQRT(1-$B$5)*K1777&lt;$C$9,1,0)</f>
        <v>0</v>
      </c>
      <c r="P1777" s="108" t="n">
        <f aca="false">IF(SQRT($B$5)*$I1777+SQRT(1-$B$5)*L1777&lt;$C$10,1,0)</f>
        <v>0</v>
      </c>
      <c r="Q1777" s="108" t="n">
        <f aca="false">IF(SQRT($B$5)*$I1777+SQRT(1-$B$5)*M1777&lt;$C$11,1,0)</f>
        <v>0</v>
      </c>
      <c r="R1777" s="110" t="n">
        <f aca="false">N1777*$D$8+O1777*$D$9+P1777*$D$10+Q1777*$D$11</f>
        <v>0</v>
      </c>
      <c r="S1777" s="108" t="n">
        <f aca="false">SUM(N1777:Q1777)</f>
        <v>0</v>
      </c>
    </row>
    <row r="1778" customFormat="false" ht="15" hidden="false" customHeight="false" outlineLevel="0" collapsed="false">
      <c r="H1778" s="108" t="n">
        <v>1770</v>
      </c>
      <c r="I1778" s="109" t="n">
        <v>-0.4933</v>
      </c>
      <c r="J1778" s="109" t="n">
        <v>-0.0804</v>
      </c>
      <c r="K1778" s="109" t="n">
        <v>0.107</v>
      </c>
      <c r="L1778" s="109" t="n">
        <v>0.3561</v>
      </c>
      <c r="M1778" s="109" t="n">
        <v>-0.1191</v>
      </c>
      <c r="N1778" s="108" t="n">
        <f aca="false">IF(SQRT($B$5)*$I1778+SQRT(1-$B$5)*J1778&lt;$C$8,1,0)</f>
        <v>0</v>
      </c>
      <c r="O1778" s="108" t="n">
        <f aca="false">IF(SQRT($B$5)*$I1778+SQRT(1-$B$5)*K1778&lt;$C$9,1,0)</f>
        <v>0</v>
      </c>
      <c r="P1778" s="108" t="n">
        <f aca="false">IF(SQRT($B$5)*$I1778+SQRT(1-$B$5)*L1778&lt;$C$10,1,0)</f>
        <v>0</v>
      </c>
      <c r="Q1778" s="108" t="n">
        <f aca="false">IF(SQRT($B$5)*$I1778+SQRT(1-$B$5)*M1778&lt;$C$11,1,0)</f>
        <v>0</v>
      </c>
      <c r="R1778" s="110" t="n">
        <f aca="false">N1778*$D$8+O1778*$D$9+P1778*$D$10+Q1778*$D$11</f>
        <v>0</v>
      </c>
      <c r="S1778" s="108" t="n">
        <f aca="false">SUM(N1778:Q1778)</f>
        <v>0</v>
      </c>
    </row>
    <row r="1779" customFormat="false" ht="15" hidden="false" customHeight="false" outlineLevel="0" collapsed="false">
      <c r="H1779" s="108" t="n">
        <v>1771</v>
      </c>
      <c r="I1779" s="109" t="n">
        <v>-0.2129</v>
      </c>
      <c r="J1779" s="109" t="n">
        <v>-0.3662</v>
      </c>
      <c r="K1779" s="109" t="n">
        <v>0.6844</v>
      </c>
      <c r="L1779" s="109" t="n">
        <v>-0.025</v>
      </c>
      <c r="M1779" s="109" t="n">
        <v>0.1056</v>
      </c>
      <c r="N1779" s="108" t="n">
        <f aca="false">IF(SQRT($B$5)*$I1779+SQRT(1-$B$5)*J1779&lt;$C$8,1,0)</f>
        <v>0</v>
      </c>
      <c r="O1779" s="108" t="n">
        <f aca="false">IF(SQRT($B$5)*$I1779+SQRT(1-$B$5)*K1779&lt;$C$9,1,0)</f>
        <v>0</v>
      </c>
      <c r="P1779" s="108" t="n">
        <f aca="false">IF(SQRT($B$5)*$I1779+SQRT(1-$B$5)*L1779&lt;$C$10,1,0)</f>
        <v>0</v>
      </c>
      <c r="Q1779" s="108" t="n">
        <f aca="false">IF(SQRT($B$5)*$I1779+SQRT(1-$B$5)*M1779&lt;$C$11,1,0)</f>
        <v>0</v>
      </c>
      <c r="R1779" s="110" t="n">
        <f aca="false">N1779*$D$8+O1779*$D$9+P1779*$D$10+Q1779*$D$11</f>
        <v>0</v>
      </c>
      <c r="S1779" s="108" t="n">
        <f aca="false">SUM(N1779:Q1779)</f>
        <v>0</v>
      </c>
    </row>
    <row r="1780" customFormat="false" ht="15" hidden="false" customHeight="false" outlineLevel="0" collapsed="false">
      <c r="H1780" s="108" t="n">
        <v>1772</v>
      </c>
      <c r="I1780" s="109" t="n">
        <v>-0.9152</v>
      </c>
      <c r="J1780" s="109" t="n">
        <v>-0.521</v>
      </c>
      <c r="K1780" s="109" t="n">
        <v>0.2254</v>
      </c>
      <c r="L1780" s="109" t="n">
        <v>0.0521</v>
      </c>
      <c r="M1780" s="109" t="n">
        <v>0.948</v>
      </c>
      <c r="N1780" s="108" t="n">
        <f aca="false">IF(SQRT($B$5)*$I1780+SQRT(1-$B$5)*J1780&lt;$C$8,1,0)</f>
        <v>0</v>
      </c>
      <c r="O1780" s="108" t="n">
        <f aca="false">IF(SQRT($B$5)*$I1780+SQRT(1-$B$5)*K1780&lt;$C$9,1,0)</f>
        <v>0</v>
      </c>
      <c r="P1780" s="108" t="n">
        <f aca="false">IF(SQRT($B$5)*$I1780+SQRT(1-$B$5)*L1780&lt;$C$10,1,0)</f>
        <v>0</v>
      </c>
      <c r="Q1780" s="108" t="n">
        <f aca="false">IF(SQRT($B$5)*$I1780+SQRT(1-$B$5)*M1780&lt;$C$11,1,0)</f>
        <v>0</v>
      </c>
      <c r="R1780" s="110" t="n">
        <f aca="false">N1780*$D$8+O1780*$D$9+P1780*$D$10+Q1780*$D$11</f>
        <v>0</v>
      </c>
      <c r="S1780" s="108" t="n">
        <f aca="false">SUM(N1780:Q1780)</f>
        <v>0</v>
      </c>
    </row>
    <row r="1781" customFormat="false" ht="15" hidden="false" customHeight="false" outlineLevel="0" collapsed="false">
      <c r="H1781" s="108" t="n">
        <v>1773</v>
      </c>
      <c r="I1781" s="109" t="n">
        <v>2.2715</v>
      </c>
      <c r="J1781" s="109" t="n">
        <v>-1.5706</v>
      </c>
      <c r="K1781" s="109" t="n">
        <v>0.5291</v>
      </c>
      <c r="L1781" s="109" t="n">
        <v>-0.9286</v>
      </c>
      <c r="M1781" s="109" t="n">
        <v>-0.6497</v>
      </c>
      <c r="N1781" s="108" t="n">
        <f aca="false">IF(SQRT($B$5)*$I1781+SQRT(1-$B$5)*J1781&lt;$C$8,1,0)</f>
        <v>0</v>
      </c>
      <c r="O1781" s="108" t="n">
        <f aca="false">IF(SQRT($B$5)*$I1781+SQRT(1-$B$5)*K1781&lt;$C$9,1,0)</f>
        <v>0</v>
      </c>
      <c r="P1781" s="108" t="n">
        <f aca="false">IF(SQRT($B$5)*$I1781+SQRT(1-$B$5)*L1781&lt;$C$10,1,0)</f>
        <v>0</v>
      </c>
      <c r="Q1781" s="108" t="n">
        <f aca="false">IF(SQRT($B$5)*$I1781+SQRT(1-$B$5)*M1781&lt;$C$11,1,0)</f>
        <v>0</v>
      </c>
      <c r="R1781" s="110" t="n">
        <f aca="false">N1781*$D$8+O1781*$D$9+P1781*$D$10+Q1781*$D$11</f>
        <v>0</v>
      </c>
      <c r="S1781" s="108" t="n">
        <f aca="false">SUM(N1781:Q1781)</f>
        <v>0</v>
      </c>
    </row>
    <row r="1782" customFormat="false" ht="15" hidden="false" customHeight="false" outlineLevel="0" collapsed="false">
      <c r="H1782" s="108" t="n">
        <v>1774</v>
      </c>
      <c r="I1782" s="109" t="n">
        <v>0.4376</v>
      </c>
      <c r="J1782" s="109" t="n">
        <v>-0.3109</v>
      </c>
      <c r="K1782" s="109" t="n">
        <v>0.2041</v>
      </c>
      <c r="L1782" s="109" t="n">
        <v>0.0208</v>
      </c>
      <c r="M1782" s="109" t="n">
        <v>-1.2189</v>
      </c>
      <c r="N1782" s="108" t="n">
        <f aca="false">IF(SQRT($B$5)*$I1782+SQRT(1-$B$5)*J1782&lt;$C$8,1,0)</f>
        <v>0</v>
      </c>
      <c r="O1782" s="108" t="n">
        <f aca="false">IF(SQRT($B$5)*$I1782+SQRT(1-$B$5)*K1782&lt;$C$9,1,0)</f>
        <v>0</v>
      </c>
      <c r="P1782" s="108" t="n">
        <f aca="false">IF(SQRT($B$5)*$I1782+SQRT(1-$B$5)*L1782&lt;$C$10,1,0)</f>
        <v>0</v>
      </c>
      <c r="Q1782" s="108" t="n">
        <f aca="false">IF(SQRT($B$5)*$I1782+SQRT(1-$B$5)*M1782&lt;$C$11,1,0)</f>
        <v>0</v>
      </c>
      <c r="R1782" s="110" t="n">
        <f aca="false">N1782*$D$8+O1782*$D$9+P1782*$D$10+Q1782*$D$11</f>
        <v>0</v>
      </c>
      <c r="S1782" s="108" t="n">
        <f aca="false">SUM(N1782:Q1782)</f>
        <v>0</v>
      </c>
    </row>
    <row r="1783" customFormat="false" ht="15" hidden="false" customHeight="false" outlineLevel="0" collapsed="false">
      <c r="H1783" s="108" t="n">
        <v>1775</v>
      </c>
      <c r="I1783" s="109" t="n">
        <v>-0.4233</v>
      </c>
      <c r="J1783" s="109" t="n">
        <v>-1.6745</v>
      </c>
      <c r="K1783" s="109" t="n">
        <v>-0.5214</v>
      </c>
      <c r="L1783" s="109" t="n">
        <v>0.9998</v>
      </c>
      <c r="M1783" s="109" t="n">
        <v>0.4828</v>
      </c>
      <c r="N1783" s="108" t="n">
        <f aca="false">IF(SQRT($B$5)*$I1783+SQRT(1-$B$5)*J1783&lt;$C$8,1,0)</f>
        <v>0</v>
      </c>
      <c r="O1783" s="108" t="n">
        <f aca="false">IF(SQRT($B$5)*$I1783+SQRT(1-$B$5)*K1783&lt;$C$9,1,0)</f>
        <v>0</v>
      </c>
      <c r="P1783" s="108" t="n">
        <f aca="false">IF(SQRT($B$5)*$I1783+SQRT(1-$B$5)*L1783&lt;$C$10,1,0)</f>
        <v>0</v>
      </c>
      <c r="Q1783" s="108" t="n">
        <f aca="false">IF(SQRT($B$5)*$I1783+SQRT(1-$B$5)*M1783&lt;$C$11,1,0)</f>
        <v>0</v>
      </c>
      <c r="R1783" s="110" t="n">
        <f aca="false">N1783*$D$8+O1783*$D$9+P1783*$D$10+Q1783*$D$11</f>
        <v>0</v>
      </c>
      <c r="S1783" s="108" t="n">
        <f aca="false">SUM(N1783:Q1783)</f>
        <v>0</v>
      </c>
    </row>
    <row r="1784" customFormat="false" ht="15" hidden="false" customHeight="false" outlineLevel="0" collapsed="false">
      <c r="H1784" s="108" t="n">
        <v>1776</v>
      </c>
      <c r="I1784" s="109" t="n">
        <v>-2.093</v>
      </c>
      <c r="J1784" s="109" t="n">
        <v>0.3125</v>
      </c>
      <c r="K1784" s="109" t="n">
        <v>-0.8513</v>
      </c>
      <c r="L1784" s="109" t="n">
        <v>0.8295</v>
      </c>
      <c r="M1784" s="109" t="n">
        <v>-1.7445</v>
      </c>
      <c r="N1784" s="108" t="n">
        <f aca="false">IF(SQRT($B$5)*$I1784+SQRT(1-$B$5)*J1784&lt;$C$8,1,0)</f>
        <v>0</v>
      </c>
      <c r="O1784" s="108" t="n">
        <f aca="false">IF(SQRT($B$5)*$I1784+SQRT(1-$B$5)*K1784&lt;$C$9,1,0)</f>
        <v>0</v>
      </c>
      <c r="P1784" s="108" t="n">
        <f aca="false">IF(SQRT($B$5)*$I1784+SQRT(1-$B$5)*L1784&lt;$C$10,1,0)</f>
        <v>0</v>
      </c>
      <c r="Q1784" s="108" t="n">
        <f aca="false">IF(SQRT($B$5)*$I1784+SQRT(1-$B$5)*M1784&lt;$C$11,1,0)</f>
        <v>1</v>
      </c>
      <c r="R1784" s="110" t="n">
        <f aca="false">N1784*$D$8+O1784*$D$9+P1784*$D$10+Q1784*$D$11</f>
        <v>17.5</v>
      </c>
      <c r="S1784" s="108" t="n">
        <f aca="false">SUM(N1784:Q1784)</f>
        <v>1</v>
      </c>
    </row>
    <row r="1785" customFormat="false" ht="15" hidden="false" customHeight="false" outlineLevel="0" collapsed="false">
      <c r="H1785" s="108" t="n">
        <v>1777</v>
      </c>
      <c r="I1785" s="109" t="n">
        <v>-1.3139</v>
      </c>
      <c r="J1785" s="109" t="n">
        <v>0.7706</v>
      </c>
      <c r="K1785" s="109" t="n">
        <v>0.5196</v>
      </c>
      <c r="L1785" s="109" t="n">
        <v>-0.2526</v>
      </c>
      <c r="M1785" s="109" t="n">
        <v>1.3965</v>
      </c>
      <c r="N1785" s="108" t="n">
        <f aca="false">IF(SQRT($B$5)*$I1785+SQRT(1-$B$5)*J1785&lt;$C$8,1,0)</f>
        <v>0</v>
      </c>
      <c r="O1785" s="108" t="n">
        <f aca="false">IF(SQRT($B$5)*$I1785+SQRT(1-$B$5)*K1785&lt;$C$9,1,0)</f>
        <v>0</v>
      </c>
      <c r="P1785" s="108" t="n">
        <f aca="false">IF(SQRT($B$5)*$I1785+SQRT(1-$B$5)*L1785&lt;$C$10,1,0)</f>
        <v>0</v>
      </c>
      <c r="Q1785" s="108" t="n">
        <f aca="false">IF(SQRT($B$5)*$I1785+SQRT(1-$B$5)*M1785&lt;$C$11,1,0)</f>
        <v>0</v>
      </c>
      <c r="R1785" s="110" t="n">
        <f aca="false">N1785*$D$8+O1785*$D$9+P1785*$D$10+Q1785*$D$11</f>
        <v>0</v>
      </c>
      <c r="S1785" s="108" t="n">
        <f aca="false">SUM(N1785:Q1785)</f>
        <v>0</v>
      </c>
    </row>
    <row r="1786" customFormat="false" ht="15" hidden="false" customHeight="false" outlineLevel="0" collapsed="false">
      <c r="H1786" s="108" t="n">
        <v>1778</v>
      </c>
      <c r="I1786" s="109" t="n">
        <v>0.3212</v>
      </c>
      <c r="J1786" s="109" t="n">
        <v>-0.1299</v>
      </c>
      <c r="K1786" s="109" t="n">
        <v>0.685</v>
      </c>
      <c r="L1786" s="109" t="n">
        <v>1.4689</v>
      </c>
      <c r="M1786" s="109" t="n">
        <v>1.3661</v>
      </c>
      <c r="N1786" s="108" t="n">
        <f aca="false">IF(SQRT($B$5)*$I1786+SQRT(1-$B$5)*J1786&lt;$C$8,1,0)</f>
        <v>0</v>
      </c>
      <c r="O1786" s="108" t="n">
        <f aca="false">IF(SQRT($B$5)*$I1786+SQRT(1-$B$5)*K1786&lt;$C$9,1,0)</f>
        <v>0</v>
      </c>
      <c r="P1786" s="108" t="n">
        <f aca="false">IF(SQRT($B$5)*$I1786+SQRT(1-$B$5)*L1786&lt;$C$10,1,0)</f>
        <v>0</v>
      </c>
      <c r="Q1786" s="108" t="n">
        <f aca="false">IF(SQRT($B$5)*$I1786+SQRT(1-$B$5)*M1786&lt;$C$11,1,0)</f>
        <v>0</v>
      </c>
      <c r="R1786" s="110" t="n">
        <f aca="false">N1786*$D$8+O1786*$D$9+P1786*$D$10+Q1786*$D$11</f>
        <v>0</v>
      </c>
      <c r="S1786" s="108" t="n">
        <f aca="false">SUM(N1786:Q1786)</f>
        <v>0</v>
      </c>
    </row>
    <row r="1787" customFormat="false" ht="15" hidden="false" customHeight="false" outlineLevel="0" collapsed="false">
      <c r="H1787" s="108" t="n">
        <v>1779</v>
      </c>
      <c r="I1787" s="109" t="n">
        <v>-0.6607</v>
      </c>
      <c r="J1787" s="109" t="n">
        <v>1.0235</v>
      </c>
      <c r="K1787" s="109" t="n">
        <v>0.6048</v>
      </c>
      <c r="L1787" s="109" t="n">
        <v>0.3551</v>
      </c>
      <c r="M1787" s="109" t="n">
        <v>-0.8611</v>
      </c>
      <c r="N1787" s="108" t="n">
        <f aca="false">IF(SQRT($B$5)*$I1787+SQRT(1-$B$5)*J1787&lt;$C$8,1,0)</f>
        <v>0</v>
      </c>
      <c r="O1787" s="108" t="n">
        <f aca="false">IF(SQRT($B$5)*$I1787+SQRT(1-$B$5)*K1787&lt;$C$9,1,0)</f>
        <v>0</v>
      </c>
      <c r="P1787" s="108" t="n">
        <f aca="false">IF(SQRT($B$5)*$I1787+SQRT(1-$B$5)*L1787&lt;$C$10,1,0)</f>
        <v>0</v>
      </c>
      <c r="Q1787" s="108" t="n">
        <f aca="false">IF(SQRT($B$5)*$I1787+SQRT(1-$B$5)*M1787&lt;$C$11,1,0)</f>
        <v>0</v>
      </c>
      <c r="R1787" s="110" t="n">
        <f aca="false">N1787*$D$8+O1787*$D$9+P1787*$D$10+Q1787*$D$11</f>
        <v>0</v>
      </c>
      <c r="S1787" s="108" t="n">
        <f aca="false">SUM(N1787:Q1787)</f>
        <v>0</v>
      </c>
    </row>
    <row r="1788" customFormat="false" ht="15" hidden="false" customHeight="false" outlineLevel="0" collapsed="false">
      <c r="H1788" s="108" t="n">
        <v>1780</v>
      </c>
      <c r="I1788" s="109" t="n">
        <v>1.8214</v>
      </c>
      <c r="J1788" s="109" t="n">
        <v>-1.0339</v>
      </c>
      <c r="K1788" s="109" t="n">
        <v>0.0153</v>
      </c>
      <c r="L1788" s="109" t="n">
        <v>1.3481</v>
      </c>
      <c r="M1788" s="109" t="n">
        <v>2.2855</v>
      </c>
      <c r="N1788" s="108" t="n">
        <f aca="false">IF(SQRT($B$5)*$I1788+SQRT(1-$B$5)*J1788&lt;$C$8,1,0)</f>
        <v>0</v>
      </c>
      <c r="O1788" s="108" t="n">
        <f aca="false">IF(SQRT($B$5)*$I1788+SQRT(1-$B$5)*K1788&lt;$C$9,1,0)</f>
        <v>0</v>
      </c>
      <c r="P1788" s="108" t="n">
        <f aca="false">IF(SQRT($B$5)*$I1788+SQRT(1-$B$5)*L1788&lt;$C$10,1,0)</f>
        <v>0</v>
      </c>
      <c r="Q1788" s="108" t="n">
        <f aca="false">IF(SQRT($B$5)*$I1788+SQRT(1-$B$5)*M1788&lt;$C$11,1,0)</f>
        <v>0</v>
      </c>
      <c r="R1788" s="110" t="n">
        <f aca="false">N1788*$D$8+O1788*$D$9+P1788*$D$10+Q1788*$D$11</f>
        <v>0</v>
      </c>
      <c r="S1788" s="108" t="n">
        <f aca="false">SUM(N1788:Q1788)</f>
        <v>0</v>
      </c>
    </row>
    <row r="1789" customFormat="false" ht="15" hidden="false" customHeight="false" outlineLevel="0" collapsed="false">
      <c r="H1789" s="108" t="n">
        <v>1781</v>
      </c>
      <c r="I1789" s="109" t="n">
        <v>-2.628</v>
      </c>
      <c r="J1789" s="109" t="n">
        <v>1.4198</v>
      </c>
      <c r="K1789" s="109" t="n">
        <v>0.8089</v>
      </c>
      <c r="L1789" s="109" t="n">
        <v>0.0972</v>
      </c>
      <c r="M1789" s="109" t="n">
        <v>0.801</v>
      </c>
      <c r="N1789" s="108" t="n">
        <f aca="false">IF(SQRT($B$5)*$I1789+SQRT(1-$B$5)*J1789&lt;$C$8,1,0)</f>
        <v>0</v>
      </c>
      <c r="O1789" s="108" t="n">
        <f aca="false">IF(SQRT($B$5)*$I1789+SQRT(1-$B$5)*K1789&lt;$C$9,1,0)</f>
        <v>0</v>
      </c>
      <c r="P1789" s="108" t="n">
        <f aca="false">IF(SQRT($B$5)*$I1789+SQRT(1-$B$5)*L1789&lt;$C$10,1,0)</f>
        <v>0</v>
      </c>
      <c r="Q1789" s="108" t="n">
        <f aca="false">IF(SQRT($B$5)*$I1789+SQRT(1-$B$5)*M1789&lt;$C$11,1,0)</f>
        <v>0</v>
      </c>
      <c r="R1789" s="110" t="n">
        <f aca="false">N1789*$D$8+O1789*$D$9+P1789*$D$10+Q1789*$D$11</f>
        <v>0</v>
      </c>
      <c r="S1789" s="108" t="n">
        <f aca="false">SUM(N1789:Q1789)</f>
        <v>0</v>
      </c>
    </row>
    <row r="1790" customFormat="false" ht="15" hidden="false" customHeight="false" outlineLevel="0" collapsed="false">
      <c r="H1790" s="108" t="n">
        <v>1782</v>
      </c>
      <c r="I1790" s="109" t="n">
        <v>-1.017</v>
      </c>
      <c r="J1790" s="109" t="n">
        <v>-0.524</v>
      </c>
      <c r="K1790" s="109" t="n">
        <v>-0.0465</v>
      </c>
      <c r="L1790" s="109" t="n">
        <v>0.3309</v>
      </c>
      <c r="M1790" s="109" t="n">
        <v>0.5798</v>
      </c>
      <c r="N1790" s="108" t="n">
        <f aca="false">IF(SQRT($B$5)*$I1790+SQRT(1-$B$5)*J1790&lt;$C$8,1,0)</f>
        <v>0</v>
      </c>
      <c r="O1790" s="108" t="n">
        <f aca="false">IF(SQRT($B$5)*$I1790+SQRT(1-$B$5)*K1790&lt;$C$9,1,0)</f>
        <v>0</v>
      </c>
      <c r="P1790" s="108" t="n">
        <f aca="false">IF(SQRT($B$5)*$I1790+SQRT(1-$B$5)*L1790&lt;$C$10,1,0)</f>
        <v>0</v>
      </c>
      <c r="Q1790" s="108" t="n">
        <f aca="false">IF(SQRT($B$5)*$I1790+SQRT(1-$B$5)*M1790&lt;$C$11,1,0)</f>
        <v>0</v>
      </c>
      <c r="R1790" s="110" t="n">
        <f aca="false">N1790*$D$8+O1790*$D$9+P1790*$D$10+Q1790*$D$11</f>
        <v>0</v>
      </c>
      <c r="S1790" s="108" t="n">
        <f aca="false">SUM(N1790:Q1790)</f>
        <v>0</v>
      </c>
    </row>
    <row r="1791" customFormat="false" ht="15" hidden="false" customHeight="false" outlineLevel="0" collapsed="false">
      <c r="H1791" s="108" t="n">
        <v>1783</v>
      </c>
      <c r="I1791" s="109" t="n">
        <v>0.3911</v>
      </c>
      <c r="J1791" s="109" t="n">
        <v>0.97</v>
      </c>
      <c r="K1791" s="109" t="n">
        <v>0.2799</v>
      </c>
      <c r="L1791" s="109" t="n">
        <v>1.664</v>
      </c>
      <c r="M1791" s="109" t="n">
        <v>0.3357</v>
      </c>
      <c r="N1791" s="108" t="n">
        <f aca="false">IF(SQRT($B$5)*$I1791+SQRT(1-$B$5)*J1791&lt;$C$8,1,0)</f>
        <v>0</v>
      </c>
      <c r="O1791" s="108" t="n">
        <f aca="false">IF(SQRT($B$5)*$I1791+SQRT(1-$B$5)*K1791&lt;$C$9,1,0)</f>
        <v>0</v>
      </c>
      <c r="P1791" s="108" t="n">
        <f aca="false">IF(SQRT($B$5)*$I1791+SQRT(1-$B$5)*L1791&lt;$C$10,1,0)</f>
        <v>0</v>
      </c>
      <c r="Q1791" s="108" t="n">
        <f aca="false">IF(SQRT($B$5)*$I1791+SQRT(1-$B$5)*M1791&lt;$C$11,1,0)</f>
        <v>0</v>
      </c>
      <c r="R1791" s="110" t="n">
        <f aca="false">N1791*$D$8+O1791*$D$9+P1791*$D$10+Q1791*$D$11</f>
        <v>0</v>
      </c>
      <c r="S1791" s="108" t="n">
        <f aca="false">SUM(N1791:Q1791)</f>
        <v>0</v>
      </c>
    </row>
    <row r="1792" customFormat="false" ht="15" hidden="false" customHeight="false" outlineLevel="0" collapsed="false">
      <c r="H1792" s="108" t="n">
        <v>1784</v>
      </c>
      <c r="I1792" s="109" t="n">
        <v>1.592</v>
      </c>
      <c r="J1792" s="109" t="n">
        <v>0.4095</v>
      </c>
      <c r="K1792" s="109" t="n">
        <v>0.9013</v>
      </c>
      <c r="L1792" s="109" t="n">
        <v>-0.328</v>
      </c>
      <c r="M1792" s="109" t="n">
        <v>-0.4087</v>
      </c>
      <c r="N1792" s="108" t="n">
        <f aca="false">IF(SQRT($B$5)*$I1792+SQRT(1-$B$5)*J1792&lt;$C$8,1,0)</f>
        <v>0</v>
      </c>
      <c r="O1792" s="108" t="n">
        <f aca="false">IF(SQRT($B$5)*$I1792+SQRT(1-$B$5)*K1792&lt;$C$9,1,0)</f>
        <v>0</v>
      </c>
      <c r="P1792" s="108" t="n">
        <f aca="false">IF(SQRT($B$5)*$I1792+SQRT(1-$B$5)*L1792&lt;$C$10,1,0)</f>
        <v>0</v>
      </c>
      <c r="Q1792" s="108" t="n">
        <f aca="false">IF(SQRT($B$5)*$I1792+SQRT(1-$B$5)*M1792&lt;$C$11,1,0)</f>
        <v>0</v>
      </c>
      <c r="R1792" s="110" t="n">
        <f aca="false">N1792*$D$8+O1792*$D$9+P1792*$D$10+Q1792*$D$11</f>
        <v>0</v>
      </c>
      <c r="S1792" s="108" t="n">
        <f aca="false">SUM(N1792:Q1792)</f>
        <v>0</v>
      </c>
    </row>
    <row r="1793" customFormat="false" ht="15" hidden="false" customHeight="false" outlineLevel="0" collapsed="false">
      <c r="H1793" s="108" t="n">
        <v>1785</v>
      </c>
      <c r="I1793" s="109" t="n">
        <v>-0.0429</v>
      </c>
      <c r="J1793" s="109" t="n">
        <v>0.4821</v>
      </c>
      <c r="K1793" s="109" t="n">
        <v>1.6193</v>
      </c>
      <c r="L1793" s="109" t="n">
        <v>-1.6163</v>
      </c>
      <c r="M1793" s="109" t="n">
        <v>2.7029</v>
      </c>
      <c r="N1793" s="108" t="n">
        <f aca="false">IF(SQRT($B$5)*$I1793+SQRT(1-$B$5)*J1793&lt;$C$8,1,0)</f>
        <v>0</v>
      </c>
      <c r="O1793" s="108" t="n">
        <f aca="false">IF(SQRT($B$5)*$I1793+SQRT(1-$B$5)*K1793&lt;$C$9,1,0)</f>
        <v>0</v>
      </c>
      <c r="P1793" s="108" t="n">
        <f aca="false">IF(SQRT($B$5)*$I1793+SQRT(1-$B$5)*L1793&lt;$C$10,1,0)</f>
        <v>0</v>
      </c>
      <c r="Q1793" s="108" t="n">
        <f aca="false">IF(SQRT($B$5)*$I1793+SQRT(1-$B$5)*M1793&lt;$C$11,1,0)</f>
        <v>0</v>
      </c>
      <c r="R1793" s="110" t="n">
        <f aca="false">N1793*$D$8+O1793*$D$9+P1793*$D$10+Q1793*$D$11</f>
        <v>0</v>
      </c>
      <c r="S1793" s="108" t="n">
        <f aca="false">SUM(N1793:Q1793)</f>
        <v>0</v>
      </c>
    </row>
    <row r="1794" customFormat="false" ht="15" hidden="false" customHeight="false" outlineLevel="0" collapsed="false">
      <c r="H1794" s="108" t="n">
        <v>1786</v>
      </c>
      <c r="I1794" s="109" t="n">
        <v>-0.421</v>
      </c>
      <c r="J1794" s="109" t="n">
        <v>-0.3054</v>
      </c>
      <c r="K1794" s="109" t="n">
        <v>0.8883</v>
      </c>
      <c r="L1794" s="109" t="n">
        <v>0.5125</v>
      </c>
      <c r="M1794" s="109" t="n">
        <v>1.7988</v>
      </c>
      <c r="N1794" s="108" t="n">
        <f aca="false">IF(SQRT($B$5)*$I1794+SQRT(1-$B$5)*J1794&lt;$C$8,1,0)</f>
        <v>0</v>
      </c>
      <c r="O1794" s="108" t="n">
        <f aca="false">IF(SQRT($B$5)*$I1794+SQRT(1-$B$5)*K1794&lt;$C$9,1,0)</f>
        <v>0</v>
      </c>
      <c r="P1794" s="108" t="n">
        <f aca="false">IF(SQRT($B$5)*$I1794+SQRT(1-$B$5)*L1794&lt;$C$10,1,0)</f>
        <v>0</v>
      </c>
      <c r="Q1794" s="108" t="n">
        <f aca="false">IF(SQRT($B$5)*$I1794+SQRT(1-$B$5)*M1794&lt;$C$11,1,0)</f>
        <v>0</v>
      </c>
      <c r="R1794" s="110" t="n">
        <f aca="false">N1794*$D$8+O1794*$D$9+P1794*$D$10+Q1794*$D$11</f>
        <v>0</v>
      </c>
      <c r="S1794" s="108" t="n">
        <f aca="false">SUM(N1794:Q1794)</f>
        <v>0</v>
      </c>
    </row>
    <row r="1795" customFormat="false" ht="15" hidden="false" customHeight="false" outlineLevel="0" collapsed="false">
      <c r="H1795" s="108" t="n">
        <v>1787</v>
      </c>
      <c r="I1795" s="109" t="n">
        <v>-0.3431</v>
      </c>
      <c r="J1795" s="109" t="n">
        <v>1.8217</v>
      </c>
      <c r="K1795" s="109" t="n">
        <v>-0.3164</v>
      </c>
      <c r="L1795" s="109" t="n">
        <v>0.5381</v>
      </c>
      <c r="M1795" s="109" t="n">
        <v>-2.0007</v>
      </c>
      <c r="N1795" s="108" t="n">
        <f aca="false">IF(SQRT($B$5)*$I1795+SQRT(1-$B$5)*J1795&lt;$C$8,1,0)</f>
        <v>0</v>
      </c>
      <c r="O1795" s="108" t="n">
        <f aca="false">IF(SQRT($B$5)*$I1795+SQRT(1-$B$5)*K1795&lt;$C$9,1,0)</f>
        <v>0</v>
      </c>
      <c r="P1795" s="108" t="n">
        <f aca="false">IF(SQRT($B$5)*$I1795+SQRT(1-$B$5)*L1795&lt;$C$10,1,0)</f>
        <v>0</v>
      </c>
      <c r="Q1795" s="108" t="n">
        <f aca="false">IF(SQRT($B$5)*$I1795+SQRT(1-$B$5)*M1795&lt;$C$11,1,0)</f>
        <v>0</v>
      </c>
      <c r="R1795" s="110" t="n">
        <f aca="false">N1795*$D$8+O1795*$D$9+P1795*$D$10+Q1795*$D$11</f>
        <v>0</v>
      </c>
      <c r="S1795" s="108" t="n">
        <f aca="false">SUM(N1795:Q1795)</f>
        <v>0</v>
      </c>
    </row>
    <row r="1796" customFormat="false" ht="15" hidden="false" customHeight="false" outlineLevel="0" collapsed="false">
      <c r="H1796" s="108" t="n">
        <v>1788</v>
      </c>
      <c r="I1796" s="109" t="n">
        <v>1.6781</v>
      </c>
      <c r="J1796" s="109" t="n">
        <v>-0.3635</v>
      </c>
      <c r="K1796" s="109" t="n">
        <v>1.7528</v>
      </c>
      <c r="L1796" s="109" t="n">
        <v>0.2609</v>
      </c>
      <c r="M1796" s="109" t="n">
        <v>0.5224</v>
      </c>
      <c r="N1796" s="108" t="n">
        <f aca="false">IF(SQRT($B$5)*$I1796+SQRT(1-$B$5)*J1796&lt;$C$8,1,0)</f>
        <v>0</v>
      </c>
      <c r="O1796" s="108" t="n">
        <f aca="false">IF(SQRT($B$5)*$I1796+SQRT(1-$B$5)*K1796&lt;$C$9,1,0)</f>
        <v>0</v>
      </c>
      <c r="P1796" s="108" t="n">
        <f aca="false">IF(SQRT($B$5)*$I1796+SQRT(1-$B$5)*L1796&lt;$C$10,1,0)</f>
        <v>0</v>
      </c>
      <c r="Q1796" s="108" t="n">
        <f aca="false">IF(SQRT($B$5)*$I1796+SQRT(1-$B$5)*M1796&lt;$C$11,1,0)</f>
        <v>0</v>
      </c>
      <c r="R1796" s="110" t="n">
        <f aca="false">N1796*$D$8+O1796*$D$9+P1796*$D$10+Q1796*$D$11</f>
        <v>0</v>
      </c>
      <c r="S1796" s="108" t="n">
        <f aca="false">SUM(N1796:Q1796)</f>
        <v>0</v>
      </c>
    </row>
    <row r="1797" customFormat="false" ht="15" hidden="false" customHeight="false" outlineLevel="0" collapsed="false">
      <c r="H1797" s="108" t="n">
        <v>1789</v>
      </c>
      <c r="I1797" s="109" t="n">
        <v>0.3099</v>
      </c>
      <c r="J1797" s="109" t="n">
        <v>-1.328</v>
      </c>
      <c r="K1797" s="109" t="n">
        <v>-0.0915</v>
      </c>
      <c r="L1797" s="109" t="n">
        <v>-1.3624</v>
      </c>
      <c r="M1797" s="109" t="n">
        <v>-0.5545</v>
      </c>
      <c r="N1797" s="108" t="n">
        <f aca="false">IF(SQRT($B$5)*$I1797+SQRT(1-$B$5)*J1797&lt;$C$8,1,0)</f>
        <v>0</v>
      </c>
      <c r="O1797" s="108" t="n">
        <f aca="false">IF(SQRT($B$5)*$I1797+SQRT(1-$B$5)*K1797&lt;$C$9,1,0)</f>
        <v>0</v>
      </c>
      <c r="P1797" s="108" t="n">
        <f aca="false">IF(SQRT($B$5)*$I1797+SQRT(1-$B$5)*L1797&lt;$C$10,1,0)</f>
        <v>0</v>
      </c>
      <c r="Q1797" s="108" t="n">
        <f aca="false">IF(SQRT($B$5)*$I1797+SQRT(1-$B$5)*M1797&lt;$C$11,1,0)</f>
        <v>0</v>
      </c>
      <c r="R1797" s="110" t="n">
        <f aca="false">N1797*$D$8+O1797*$D$9+P1797*$D$10+Q1797*$D$11</f>
        <v>0</v>
      </c>
      <c r="S1797" s="108" t="n">
        <f aca="false">SUM(N1797:Q1797)</f>
        <v>0</v>
      </c>
    </row>
    <row r="1798" customFormat="false" ht="15" hidden="false" customHeight="false" outlineLevel="0" collapsed="false">
      <c r="H1798" s="108" t="n">
        <v>1790</v>
      </c>
      <c r="I1798" s="109" t="n">
        <v>0.2005</v>
      </c>
      <c r="J1798" s="109" t="n">
        <v>-0.6444</v>
      </c>
      <c r="K1798" s="109" t="n">
        <v>-0.3379</v>
      </c>
      <c r="L1798" s="109" t="n">
        <v>1.3305</v>
      </c>
      <c r="M1798" s="109" t="n">
        <v>0.0492</v>
      </c>
      <c r="N1798" s="108" t="n">
        <f aca="false">IF(SQRT($B$5)*$I1798+SQRT(1-$B$5)*J1798&lt;$C$8,1,0)</f>
        <v>0</v>
      </c>
      <c r="O1798" s="108" t="n">
        <f aca="false">IF(SQRT($B$5)*$I1798+SQRT(1-$B$5)*K1798&lt;$C$9,1,0)</f>
        <v>0</v>
      </c>
      <c r="P1798" s="108" t="n">
        <f aca="false">IF(SQRT($B$5)*$I1798+SQRT(1-$B$5)*L1798&lt;$C$10,1,0)</f>
        <v>0</v>
      </c>
      <c r="Q1798" s="108" t="n">
        <f aca="false">IF(SQRT($B$5)*$I1798+SQRT(1-$B$5)*M1798&lt;$C$11,1,0)</f>
        <v>0</v>
      </c>
      <c r="R1798" s="110" t="n">
        <f aca="false">N1798*$D$8+O1798*$D$9+P1798*$D$10+Q1798*$D$11</f>
        <v>0</v>
      </c>
      <c r="S1798" s="108" t="n">
        <f aca="false">SUM(N1798:Q1798)</f>
        <v>0</v>
      </c>
    </row>
    <row r="1799" customFormat="false" ht="15" hidden="false" customHeight="false" outlineLevel="0" collapsed="false">
      <c r="H1799" s="108" t="n">
        <v>1791</v>
      </c>
      <c r="I1799" s="109" t="n">
        <v>0.1823</v>
      </c>
      <c r="J1799" s="109" t="n">
        <v>0.9315</v>
      </c>
      <c r="K1799" s="109" t="n">
        <v>-0.7031</v>
      </c>
      <c r="L1799" s="109" t="n">
        <v>0.5043</v>
      </c>
      <c r="M1799" s="109" t="n">
        <v>-0.2498</v>
      </c>
      <c r="N1799" s="108" t="n">
        <f aca="false">IF(SQRT($B$5)*$I1799+SQRT(1-$B$5)*J1799&lt;$C$8,1,0)</f>
        <v>0</v>
      </c>
      <c r="O1799" s="108" t="n">
        <f aca="false">IF(SQRT($B$5)*$I1799+SQRT(1-$B$5)*K1799&lt;$C$9,1,0)</f>
        <v>0</v>
      </c>
      <c r="P1799" s="108" t="n">
        <f aca="false">IF(SQRT($B$5)*$I1799+SQRT(1-$B$5)*L1799&lt;$C$10,1,0)</f>
        <v>0</v>
      </c>
      <c r="Q1799" s="108" t="n">
        <f aca="false">IF(SQRT($B$5)*$I1799+SQRT(1-$B$5)*M1799&lt;$C$11,1,0)</f>
        <v>0</v>
      </c>
      <c r="R1799" s="110" t="n">
        <f aca="false">N1799*$D$8+O1799*$D$9+P1799*$D$10+Q1799*$D$11</f>
        <v>0</v>
      </c>
      <c r="S1799" s="108" t="n">
        <f aca="false">SUM(N1799:Q1799)</f>
        <v>0</v>
      </c>
    </row>
    <row r="1800" customFormat="false" ht="15" hidden="false" customHeight="false" outlineLevel="0" collapsed="false">
      <c r="H1800" s="108" t="n">
        <v>1792</v>
      </c>
      <c r="I1800" s="109" t="n">
        <v>-0.4232</v>
      </c>
      <c r="J1800" s="109" t="n">
        <v>-0.79</v>
      </c>
      <c r="K1800" s="109" t="n">
        <v>-1.7451</v>
      </c>
      <c r="L1800" s="109" t="n">
        <v>0.1616</v>
      </c>
      <c r="M1800" s="109" t="n">
        <v>0.5467</v>
      </c>
      <c r="N1800" s="108" t="n">
        <f aca="false">IF(SQRT($B$5)*$I1800+SQRT(1-$B$5)*J1800&lt;$C$8,1,0)</f>
        <v>0</v>
      </c>
      <c r="O1800" s="108" t="n">
        <f aca="false">IF(SQRT($B$5)*$I1800+SQRT(1-$B$5)*K1800&lt;$C$9,1,0)</f>
        <v>0</v>
      </c>
      <c r="P1800" s="108" t="n">
        <f aca="false">IF(SQRT($B$5)*$I1800+SQRT(1-$B$5)*L1800&lt;$C$10,1,0)</f>
        <v>0</v>
      </c>
      <c r="Q1800" s="108" t="n">
        <f aca="false">IF(SQRT($B$5)*$I1800+SQRT(1-$B$5)*M1800&lt;$C$11,1,0)</f>
        <v>0</v>
      </c>
      <c r="R1800" s="110" t="n">
        <f aca="false">N1800*$D$8+O1800*$D$9+P1800*$D$10+Q1800*$D$11</f>
        <v>0</v>
      </c>
      <c r="S1800" s="108" t="n">
        <f aca="false">SUM(N1800:Q1800)</f>
        <v>0</v>
      </c>
    </row>
    <row r="1801" customFormat="false" ht="15" hidden="false" customHeight="false" outlineLevel="0" collapsed="false">
      <c r="H1801" s="108" t="n">
        <v>1793</v>
      </c>
      <c r="I1801" s="109" t="n">
        <v>-0.8222</v>
      </c>
      <c r="J1801" s="109" t="n">
        <v>-1.0057</v>
      </c>
      <c r="K1801" s="109" t="n">
        <v>-1.5222</v>
      </c>
      <c r="L1801" s="109" t="n">
        <v>2.1991</v>
      </c>
      <c r="M1801" s="109" t="n">
        <v>-0.0852</v>
      </c>
      <c r="N1801" s="108" t="n">
        <f aca="false">IF(SQRT($B$5)*$I1801+SQRT(1-$B$5)*J1801&lt;$C$8,1,0)</f>
        <v>0</v>
      </c>
      <c r="O1801" s="108" t="n">
        <f aca="false">IF(SQRT($B$5)*$I1801+SQRT(1-$B$5)*K1801&lt;$C$9,1,0)</f>
        <v>0</v>
      </c>
      <c r="P1801" s="108" t="n">
        <f aca="false">IF(SQRT($B$5)*$I1801+SQRT(1-$B$5)*L1801&lt;$C$10,1,0)</f>
        <v>0</v>
      </c>
      <c r="Q1801" s="108" t="n">
        <f aca="false">IF(SQRT($B$5)*$I1801+SQRT(1-$B$5)*M1801&lt;$C$11,1,0)</f>
        <v>0</v>
      </c>
      <c r="R1801" s="110" t="n">
        <f aca="false">N1801*$D$8+O1801*$D$9+P1801*$D$10+Q1801*$D$11</f>
        <v>0</v>
      </c>
      <c r="S1801" s="108" t="n">
        <f aca="false">SUM(N1801:Q1801)</f>
        <v>0</v>
      </c>
    </row>
    <row r="1802" customFormat="false" ht="15" hidden="false" customHeight="false" outlineLevel="0" collapsed="false">
      <c r="H1802" s="108" t="n">
        <v>1794</v>
      </c>
      <c r="I1802" s="109" t="n">
        <v>-0.7268</v>
      </c>
      <c r="J1802" s="109" t="n">
        <v>-1.5014</v>
      </c>
      <c r="K1802" s="109" t="n">
        <v>1.2281</v>
      </c>
      <c r="L1802" s="109" t="n">
        <v>-0.0347</v>
      </c>
      <c r="M1802" s="109" t="n">
        <v>-0.308</v>
      </c>
      <c r="N1802" s="108" t="n">
        <f aca="false">IF(SQRT($B$5)*$I1802+SQRT(1-$B$5)*J1802&lt;$C$8,1,0)</f>
        <v>0</v>
      </c>
      <c r="O1802" s="108" t="n">
        <f aca="false">IF(SQRT($B$5)*$I1802+SQRT(1-$B$5)*K1802&lt;$C$9,1,0)</f>
        <v>0</v>
      </c>
      <c r="P1802" s="108" t="n">
        <f aca="false">IF(SQRT($B$5)*$I1802+SQRT(1-$B$5)*L1802&lt;$C$10,1,0)</f>
        <v>0</v>
      </c>
      <c r="Q1802" s="108" t="n">
        <f aca="false">IF(SQRT($B$5)*$I1802+SQRT(1-$B$5)*M1802&lt;$C$11,1,0)</f>
        <v>0</v>
      </c>
      <c r="R1802" s="110" t="n">
        <f aca="false">N1802*$D$8+O1802*$D$9+P1802*$D$10+Q1802*$D$11</f>
        <v>0</v>
      </c>
      <c r="S1802" s="108" t="n">
        <f aca="false">SUM(N1802:Q1802)</f>
        <v>0</v>
      </c>
    </row>
    <row r="1803" customFormat="false" ht="15" hidden="false" customHeight="false" outlineLevel="0" collapsed="false">
      <c r="H1803" s="108" t="n">
        <v>1795</v>
      </c>
      <c r="I1803" s="109" t="n">
        <v>-0.5668</v>
      </c>
      <c r="J1803" s="109" t="n">
        <v>-0.2721</v>
      </c>
      <c r="K1803" s="109" t="n">
        <v>-0.8911</v>
      </c>
      <c r="L1803" s="109" t="n">
        <v>-0.5036</v>
      </c>
      <c r="M1803" s="109" t="n">
        <v>1.8081</v>
      </c>
      <c r="N1803" s="108" t="n">
        <f aca="false">IF(SQRT($B$5)*$I1803+SQRT(1-$B$5)*J1803&lt;$C$8,1,0)</f>
        <v>0</v>
      </c>
      <c r="O1803" s="108" t="n">
        <f aca="false">IF(SQRT($B$5)*$I1803+SQRT(1-$B$5)*K1803&lt;$C$9,1,0)</f>
        <v>0</v>
      </c>
      <c r="P1803" s="108" t="n">
        <f aca="false">IF(SQRT($B$5)*$I1803+SQRT(1-$B$5)*L1803&lt;$C$10,1,0)</f>
        <v>0</v>
      </c>
      <c r="Q1803" s="108" t="n">
        <f aca="false">IF(SQRT($B$5)*$I1803+SQRT(1-$B$5)*M1803&lt;$C$11,1,0)</f>
        <v>0</v>
      </c>
      <c r="R1803" s="110" t="n">
        <f aca="false">N1803*$D$8+O1803*$D$9+P1803*$D$10+Q1803*$D$11</f>
        <v>0</v>
      </c>
      <c r="S1803" s="108" t="n">
        <f aca="false">SUM(N1803:Q1803)</f>
        <v>0</v>
      </c>
    </row>
    <row r="1804" customFormat="false" ht="15" hidden="false" customHeight="false" outlineLevel="0" collapsed="false">
      <c r="H1804" s="108" t="n">
        <v>1796</v>
      </c>
      <c r="I1804" s="109" t="n">
        <v>-0.9373</v>
      </c>
      <c r="J1804" s="109" t="n">
        <v>0.4975</v>
      </c>
      <c r="K1804" s="109" t="n">
        <v>0.3413</v>
      </c>
      <c r="L1804" s="109" t="n">
        <v>0.1779</v>
      </c>
      <c r="M1804" s="109" t="n">
        <v>1.9304</v>
      </c>
      <c r="N1804" s="108" t="n">
        <f aca="false">IF(SQRT($B$5)*$I1804+SQRT(1-$B$5)*J1804&lt;$C$8,1,0)</f>
        <v>0</v>
      </c>
      <c r="O1804" s="108" t="n">
        <f aca="false">IF(SQRT($B$5)*$I1804+SQRT(1-$B$5)*K1804&lt;$C$9,1,0)</f>
        <v>0</v>
      </c>
      <c r="P1804" s="108" t="n">
        <f aca="false">IF(SQRT($B$5)*$I1804+SQRT(1-$B$5)*L1804&lt;$C$10,1,0)</f>
        <v>0</v>
      </c>
      <c r="Q1804" s="108" t="n">
        <f aca="false">IF(SQRT($B$5)*$I1804+SQRT(1-$B$5)*M1804&lt;$C$11,1,0)</f>
        <v>0</v>
      </c>
      <c r="R1804" s="110" t="n">
        <f aca="false">N1804*$D$8+O1804*$D$9+P1804*$D$10+Q1804*$D$11</f>
        <v>0</v>
      </c>
      <c r="S1804" s="108" t="n">
        <f aca="false">SUM(N1804:Q1804)</f>
        <v>0</v>
      </c>
    </row>
    <row r="1805" customFormat="false" ht="15" hidden="false" customHeight="false" outlineLevel="0" collapsed="false">
      <c r="H1805" s="108" t="n">
        <v>1797</v>
      </c>
      <c r="I1805" s="109" t="n">
        <v>1.5763</v>
      </c>
      <c r="J1805" s="109" t="n">
        <v>0.9912</v>
      </c>
      <c r="K1805" s="109" t="n">
        <v>0.677</v>
      </c>
      <c r="L1805" s="109" t="n">
        <v>0.1619</v>
      </c>
      <c r="M1805" s="109" t="n">
        <v>0.4321</v>
      </c>
      <c r="N1805" s="108" t="n">
        <f aca="false">IF(SQRT($B$5)*$I1805+SQRT(1-$B$5)*J1805&lt;$C$8,1,0)</f>
        <v>0</v>
      </c>
      <c r="O1805" s="108" t="n">
        <f aca="false">IF(SQRT($B$5)*$I1805+SQRT(1-$B$5)*K1805&lt;$C$9,1,0)</f>
        <v>0</v>
      </c>
      <c r="P1805" s="108" t="n">
        <f aca="false">IF(SQRT($B$5)*$I1805+SQRT(1-$B$5)*L1805&lt;$C$10,1,0)</f>
        <v>0</v>
      </c>
      <c r="Q1805" s="108" t="n">
        <f aca="false">IF(SQRT($B$5)*$I1805+SQRT(1-$B$5)*M1805&lt;$C$11,1,0)</f>
        <v>0</v>
      </c>
      <c r="R1805" s="110" t="n">
        <f aca="false">N1805*$D$8+O1805*$D$9+P1805*$D$10+Q1805*$D$11</f>
        <v>0</v>
      </c>
      <c r="S1805" s="108" t="n">
        <f aca="false">SUM(N1805:Q1805)</f>
        <v>0</v>
      </c>
    </row>
    <row r="1806" customFormat="false" ht="15" hidden="false" customHeight="false" outlineLevel="0" collapsed="false">
      <c r="H1806" s="108" t="n">
        <v>1798</v>
      </c>
      <c r="I1806" s="109" t="n">
        <v>0.6869</v>
      </c>
      <c r="J1806" s="109" t="n">
        <v>0.2079</v>
      </c>
      <c r="K1806" s="109" t="n">
        <v>-1.2959</v>
      </c>
      <c r="L1806" s="109" t="n">
        <v>-1.326</v>
      </c>
      <c r="M1806" s="109" t="n">
        <v>1.6244</v>
      </c>
      <c r="N1806" s="108" t="n">
        <f aca="false">IF(SQRT($B$5)*$I1806+SQRT(1-$B$5)*J1806&lt;$C$8,1,0)</f>
        <v>0</v>
      </c>
      <c r="O1806" s="108" t="n">
        <f aca="false">IF(SQRT($B$5)*$I1806+SQRT(1-$B$5)*K1806&lt;$C$9,1,0)</f>
        <v>0</v>
      </c>
      <c r="P1806" s="108" t="n">
        <f aca="false">IF(SQRT($B$5)*$I1806+SQRT(1-$B$5)*L1806&lt;$C$10,1,0)</f>
        <v>0</v>
      </c>
      <c r="Q1806" s="108" t="n">
        <f aca="false">IF(SQRT($B$5)*$I1806+SQRT(1-$B$5)*M1806&lt;$C$11,1,0)</f>
        <v>0</v>
      </c>
      <c r="R1806" s="110" t="n">
        <f aca="false">N1806*$D$8+O1806*$D$9+P1806*$D$10+Q1806*$D$11</f>
        <v>0</v>
      </c>
      <c r="S1806" s="108" t="n">
        <f aca="false">SUM(N1806:Q1806)</f>
        <v>0</v>
      </c>
    </row>
    <row r="1807" customFormat="false" ht="15" hidden="false" customHeight="false" outlineLevel="0" collapsed="false">
      <c r="H1807" s="108" t="n">
        <v>1799</v>
      </c>
      <c r="I1807" s="109" t="n">
        <v>0.4534</v>
      </c>
      <c r="J1807" s="109" t="n">
        <v>0.3835</v>
      </c>
      <c r="K1807" s="109" t="n">
        <v>0.2169</v>
      </c>
      <c r="L1807" s="109" t="n">
        <v>1.0144</v>
      </c>
      <c r="M1807" s="109" t="n">
        <v>1.4194</v>
      </c>
      <c r="N1807" s="108" t="n">
        <f aca="false">IF(SQRT($B$5)*$I1807+SQRT(1-$B$5)*J1807&lt;$C$8,1,0)</f>
        <v>0</v>
      </c>
      <c r="O1807" s="108" t="n">
        <f aca="false">IF(SQRT($B$5)*$I1807+SQRT(1-$B$5)*K1807&lt;$C$9,1,0)</f>
        <v>0</v>
      </c>
      <c r="P1807" s="108" t="n">
        <f aca="false">IF(SQRT($B$5)*$I1807+SQRT(1-$B$5)*L1807&lt;$C$10,1,0)</f>
        <v>0</v>
      </c>
      <c r="Q1807" s="108" t="n">
        <f aca="false">IF(SQRT($B$5)*$I1807+SQRT(1-$B$5)*M1807&lt;$C$11,1,0)</f>
        <v>0</v>
      </c>
      <c r="R1807" s="110" t="n">
        <f aca="false">N1807*$D$8+O1807*$D$9+P1807*$D$10+Q1807*$D$11</f>
        <v>0</v>
      </c>
      <c r="S1807" s="108" t="n">
        <f aca="false">SUM(N1807:Q1807)</f>
        <v>0</v>
      </c>
    </row>
    <row r="1808" customFormat="false" ht="15" hidden="false" customHeight="false" outlineLevel="0" collapsed="false">
      <c r="H1808" s="108" t="n">
        <v>1800</v>
      </c>
      <c r="I1808" s="109" t="n">
        <v>-1.263</v>
      </c>
      <c r="J1808" s="109" t="n">
        <v>0.5839</v>
      </c>
      <c r="K1808" s="109" t="n">
        <v>2.639</v>
      </c>
      <c r="L1808" s="109" t="n">
        <v>1.0967</v>
      </c>
      <c r="M1808" s="109" t="n">
        <v>0.5339</v>
      </c>
      <c r="N1808" s="108" t="n">
        <f aca="false">IF(SQRT($B$5)*$I1808+SQRT(1-$B$5)*J1808&lt;$C$8,1,0)</f>
        <v>0</v>
      </c>
      <c r="O1808" s="108" t="n">
        <f aca="false">IF(SQRT($B$5)*$I1808+SQRT(1-$B$5)*K1808&lt;$C$9,1,0)</f>
        <v>0</v>
      </c>
      <c r="P1808" s="108" t="n">
        <f aca="false">IF(SQRT($B$5)*$I1808+SQRT(1-$B$5)*L1808&lt;$C$10,1,0)</f>
        <v>0</v>
      </c>
      <c r="Q1808" s="108" t="n">
        <f aca="false">IF(SQRT($B$5)*$I1808+SQRT(1-$B$5)*M1808&lt;$C$11,1,0)</f>
        <v>0</v>
      </c>
      <c r="R1808" s="110" t="n">
        <f aca="false">N1808*$D$8+O1808*$D$9+P1808*$D$10+Q1808*$D$11</f>
        <v>0</v>
      </c>
      <c r="S1808" s="108" t="n">
        <f aca="false">SUM(N1808:Q1808)</f>
        <v>0</v>
      </c>
    </row>
    <row r="1809" customFormat="false" ht="15" hidden="false" customHeight="false" outlineLevel="0" collapsed="false">
      <c r="H1809" s="108" t="n">
        <v>1801</v>
      </c>
      <c r="I1809" s="109" t="n">
        <v>0.7999</v>
      </c>
      <c r="J1809" s="109" t="n">
        <v>-1.0804</v>
      </c>
      <c r="K1809" s="109" t="n">
        <v>-1.3914</v>
      </c>
      <c r="L1809" s="109" t="n">
        <v>-0.6217</v>
      </c>
      <c r="M1809" s="109" t="n">
        <v>-1.0807</v>
      </c>
      <c r="N1809" s="108" t="n">
        <f aca="false">IF(SQRT($B$5)*$I1809+SQRT(1-$B$5)*J1809&lt;$C$8,1,0)</f>
        <v>0</v>
      </c>
      <c r="O1809" s="108" t="n">
        <f aca="false">IF(SQRT($B$5)*$I1809+SQRT(1-$B$5)*K1809&lt;$C$9,1,0)</f>
        <v>0</v>
      </c>
      <c r="P1809" s="108" t="n">
        <f aca="false">IF(SQRT($B$5)*$I1809+SQRT(1-$B$5)*L1809&lt;$C$10,1,0)</f>
        <v>0</v>
      </c>
      <c r="Q1809" s="108" t="n">
        <f aca="false">IF(SQRT($B$5)*$I1809+SQRT(1-$B$5)*M1809&lt;$C$11,1,0)</f>
        <v>0</v>
      </c>
      <c r="R1809" s="110" t="n">
        <f aca="false">N1809*$D$8+O1809*$D$9+P1809*$D$10+Q1809*$D$11</f>
        <v>0</v>
      </c>
      <c r="S1809" s="108" t="n">
        <f aca="false">SUM(N1809:Q1809)</f>
        <v>0</v>
      </c>
    </row>
    <row r="1810" customFormat="false" ht="15" hidden="false" customHeight="false" outlineLevel="0" collapsed="false">
      <c r="H1810" s="108" t="n">
        <v>1802</v>
      </c>
      <c r="I1810" s="109" t="n">
        <v>0.8072</v>
      </c>
      <c r="J1810" s="109" t="n">
        <v>1.1877</v>
      </c>
      <c r="K1810" s="109" t="n">
        <v>0.2264</v>
      </c>
      <c r="L1810" s="109" t="n">
        <v>0.8402</v>
      </c>
      <c r="M1810" s="109" t="n">
        <v>0.924</v>
      </c>
      <c r="N1810" s="108" t="n">
        <f aca="false">IF(SQRT($B$5)*$I1810+SQRT(1-$B$5)*J1810&lt;$C$8,1,0)</f>
        <v>0</v>
      </c>
      <c r="O1810" s="108" t="n">
        <f aca="false">IF(SQRT($B$5)*$I1810+SQRT(1-$B$5)*K1810&lt;$C$9,1,0)</f>
        <v>0</v>
      </c>
      <c r="P1810" s="108" t="n">
        <f aca="false">IF(SQRT($B$5)*$I1810+SQRT(1-$B$5)*L1810&lt;$C$10,1,0)</f>
        <v>0</v>
      </c>
      <c r="Q1810" s="108" t="n">
        <f aca="false">IF(SQRT($B$5)*$I1810+SQRT(1-$B$5)*M1810&lt;$C$11,1,0)</f>
        <v>0</v>
      </c>
      <c r="R1810" s="110" t="n">
        <f aca="false">N1810*$D$8+O1810*$D$9+P1810*$D$10+Q1810*$D$11</f>
        <v>0</v>
      </c>
      <c r="S1810" s="108" t="n">
        <f aca="false">SUM(N1810:Q1810)</f>
        <v>0</v>
      </c>
    </row>
    <row r="1811" customFormat="false" ht="15" hidden="false" customHeight="false" outlineLevel="0" collapsed="false">
      <c r="H1811" s="108" t="n">
        <v>1803</v>
      </c>
      <c r="I1811" s="109" t="n">
        <v>-1.2415</v>
      </c>
      <c r="J1811" s="109" t="n">
        <v>1.1002</v>
      </c>
      <c r="K1811" s="109" t="n">
        <v>1.9147</v>
      </c>
      <c r="L1811" s="109" t="n">
        <v>0.0604</v>
      </c>
      <c r="M1811" s="109" t="n">
        <v>0.9777</v>
      </c>
      <c r="N1811" s="108" t="n">
        <f aca="false">IF(SQRT($B$5)*$I1811+SQRT(1-$B$5)*J1811&lt;$C$8,1,0)</f>
        <v>0</v>
      </c>
      <c r="O1811" s="108" t="n">
        <f aca="false">IF(SQRT($B$5)*$I1811+SQRT(1-$B$5)*K1811&lt;$C$9,1,0)</f>
        <v>0</v>
      </c>
      <c r="P1811" s="108" t="n">
        <f aca="false">IF(SQRT($B$5)*$I1811+SQRT(1-$B$5)*L1811&lt;$C$10,1,0)</f>
        <v>0</v>
      </c>
      <c r="Q1811" s="108" t="n">
        <f aca="false">IF(SQRT($B$5)*$I1811+SQRT(1-$B$5)*M1811&lt;$C$11,1,0)</f>
        <v>0</v>
      </c>
      <c r="R1811" s="110" t="n">
        <f aca="false">N1811*$D$8+O1811*$D$9+P1811*$D$10+Q1811*$D$11</f>
        <v>0</v>
      </c>
      <c r="S1811" s="108" t="n">
        <f aca="false">SUM(N1811:Q1811)</f>
        <v>0</v>
      </c>
    </row>
    <row r="1812" customFormat="false" ht="15" hidden="false" customHeight="false" outlineLevel="0" collapsed="false">
      <c r="H1812" s="108" t="n">
        <v>1804</v>
      </c>
      <c r="I1812" s="109" t="n">
        <v>-0.1138</v>
      </c>
      <c r="J1812" s="109" t="n">
        <v>0.1244</v>
      </c>
      <c r="K1812" s="109" t="n">
        <v>-1.5348</v>
      </c>
      <c r="L1812" s="109" t="n">
        <v>-2.0774</v>
      </c>
      <c r="M1812" s="109" t="n">
        <v>-1.8802</v>
      </c>
      <c r="N1812" s="108" t="n">
        <f aca="false">IF(SQRT($B$5)*$I1812+SQRT(1-$B$5)*J1812&lt;$C$8,1,0)</f>
        <v>0</v>
      </c>
      <c r="O1812" s="108" t="n">
        <f aca="false">IF(SQRT($B$5)*$I1812+SQRT(1-$B$5)*K1812&lt;$C$9,1,0)</f>
        <v>0</v>
      </c>
      <c r="P1812" s="108" t="n">
        <f aca="false">IF(SQRT($B$5)*$I1812+SQRT(1-$B$5)*L1812&lt;$C$10,1,0)</f>
        <v>1</v>
      </c>
      <c r="Q1812" s="108" t="n">
        <f aca="false">IF(SQRT($B$5)*$I1812+SQRT(1-$B$5)*M1812&lt;$C$11,1,0)</f>
        <v>0</v>
      </c>
      <c r="R1812" s="110" t="n">
        <f aca="false">N1812*$D$8+O1812*$D$9+P1812*$D$10+Q1812*$D$11</f>
        <v>14</v>
      </c>
      <c r="S1812" s="108" t="n">
        <f aca="false">SUM(N1812:Q1812)</f>
        <v>1</v>
      </c>
    </row>
    <row r="1813" customFormat="false" ht="15" hidden="false" customHeight="false" outlineLevel="0" collapsed="false">
      <c r="H1813" s="108" t="n">
        <v>1805</v>
      </c>
      <c r="I1813" s="109" t="n">
        <v>0.8294</v>
      </c>
      <c r="J1813" s="109" t="n">
        <v>0.7732</v>
      </c>
      <c r="K1813" s="109" t="n">
        <v>0.5153</v>
      </c>
      <c r="L1813" s="109" t="n">
        <v>0.0116</v>
      </c>
      <c r="M1813" s="109" t="n">
        <v>-1.6824</v>
      </c>
      <c r="N1813" s="108" t="n">
        <f aca="false">IF(SQRT($B$5)*$I1813+SQRT(1-$B$5)*J1813&lt;$C$8,1,0)</f>
        <v>0</v>
      </c>
      <c r="O1813" s="108" t="n">
        <f aca="false">IF(SQRT($B$5)*$I1813+SQRT(1-$B$5)*K1813&lt;$C$9,1,0)</f>
        <v>0</v>
      </c>
      <c r="P1813" s="108" t="n">
        <f aca="false">IF(SQRT($B$5)*$I1813+SQRT(1-$B$5)*L1813&lt;$C$10,1,0)</f>
        <v>0</v>
      </c>
      <c r="Q1813" s="108" t="n">
        <f aca="false">IF(SQRT($B$5)*$I1813+SQRT(1-$B$5)*M1813&lt;$C$11,1,0)</f>
        <v>0</v>
      </c>
      <c r="R1813" s="110" t="n">
        <f aca="false">N1813*$D$8+O1813*$D$9+P1813*$D$10+Q1813*$D$11</f>
        <v>0</v>
      </c>
      <c r="S1813" s="108" t="n">
        <f aca="false">SUM(N1813:Q1813)</f>
        <v>0</v>
      </c>
    </row>
    <row r="1814" customFormat="false" ht="15" hidden="false" customHeight="false" outlineLevel="0" collapsed="false">
      <c r="H1814" s="108" t="n">
        <v>1806</v>
      </c>
      <c r="I1814" s="109" t="n">
        <v>-0.5557</v>
      </c>
      <c r="J1814" s="109" t="n">
        <v>0.126</v>
      </c>
      <c r="K1814" s="109" t="n">
        <v>-0.9042</v>
      </c>
      <c r="L1814" s="109" t="n">
        <v>-0.7084</v>
      </c>
      <c r="M1814" s="109" t="n">
        <v>1.6516</v>
      </c>
      <c r="N1814" s="108" t="n">
        <f aca="false">IF(SQRT($B$5)*$I1814+SQRT(1-$B$5)*J1814&lt;$C$8,1,0)</f>
        <v>0</v>
      </c>
      <c r="O1814" s="108" t="n">
        <f aca="false">IF(SQRT($B$5)*$I1814+SQRT(1-$B$5)*K1814&lt;$C$9,1,0)</f>
        <v>0</v>
      </c>
      <c r="P1814" s="108" t="n">
        <f aca="false">IF(SQRT($B$5)*$I1814+SQRT(1-$B$5)*L1814&lt;$C$10,1,0)</f>
        <v>0</v>
      </c>
      <c r="Q1814" s="108" t="n">
        <f aca="false">IF(SQRT($B$5)*$I1814+SQRT(1-$B$5)*M1814&lt;$C$11,1,0)</f>
        <v>0</v>
      </c>
      <c r="R1814" s="110" t="n">
        <f aca="false">N1814*$D$8+O1814*$D$9+P1814*$D$10+Q1814*$D$11</f>
        <v>0</v>
      </c>
      <c r="S1814" s="108" t="n">
        <f aca="false">SUM(N1814:Q1814)</f>
        <v>0</v>
      </c>
    </row>
    <row r="1815" customFormat="false" ht="15" hidden="false" customHeight="false" outlineLevel="0" collapsed="false">
      <c r="H1815" s="108" t="n">
        <v>1807</v>
      </c>
      <c r="I1815" s="109" t="n">
        <v>0.4871</v>
      </c>
      <c r="J1815" s="109" t="n">
        <v>0.9961</v>
      </c>
      <c r="K1815" s="109" t="n">
        <v>-1.5104</v>
      </c>
      <c r="L1815" s="109" t="n">
        <v>-0.091</v>
      </c>
      <c r="M1815" s="109" t="n">
        <v>-3.5997</v>
      </c>
      <c r="N1815" s="108" t="n">
        <f aca="false">IF(SQRT($B$5)*$I1815+SQRT(1-$B$5)*J1815&lt;$C$8,1,0)</f>
        <v>0</v>
      </c>
      <c r="O1815" s="108" t="n">
        <f aca="false">IF(SQRT($B$5)*$I1815+SQRT(1-$B$5)*K1815&lt;$C$9,1,0)</f>
        <v>0</v>
      </c>
      <c r="P1815" s="108" t="n">
        <f aca="false">IF(SQRT($B$5)*$I1815+SQRT(1-$B$5)*L1815&lt;$C$10,1,0)</f>
        <v>0</v>
      </c>
      <c r="Q1815" s="108" t="n">
        <f aca="false">IF(SQRT($B$5)*$I1815+SQRT(1-$B$5)*M1815&lt;$C$11,1,0)</f>
        <v>1</v>
      </c>
      <c r="R1815" s="110" t="n">
        <f aca="false">N1815*$D$8+O1815*$D$9+P1815*$D$10+Q1815*$D$11</f>
        <v>17.5</v>
      </c>
      <c r="S1815" s="108" t="n">
        <f aca="false">SUM(N1815:Q1815)</f>
        <v>1</v>
      </c>
    </row>
    <row r="1816" customFormat="false" ht="15" hidden="false" customHeight="false" outlineLevel="0" collapsed="false">
      <c r="H1816" s="108" t="n">
        <v>1808</v>
      </c>
      <c r="I1816" s="109" t="n">
        <v>1.0466</v>
      </c>
      <c r="J1816" s="109" t="n">
        <v>-0.5002</v>
      </c>
      <c r="K1816" s="109" t="n">
        <v>-2.521</v>
      </c>
      <c r="L1816" s="109" t="n">
        <v>-2.3314</v>
      </c>
      <c r="M1816" s="109" t="n">
        <v>-0.2678</v>
      </c>
      <c r="N1816" s="108" t="n">
        <f aca="false">IF(SQRT($B$5)*$I1816+SQRT(1-$B$5)*J1816&lt;$C$8,1,0)</f>
        <v>0</v>
      </c>
      <c r="O1816" s="108" t="n">
        <f aca="false">IF(SQRT($B$5)*$I1816+SQRT(1-$B$5)*K1816&lt;$C$9,1,0)</f>
        <v>0</v>
      </c>
      <c r="P1816" s="108" t="n">
        <f aca="false">IF(SQRT($B$5)*$I1816+SQRT(1-$B$5)*L1816&lt;$C$10,1,0)</f>
        <v>0</v>
      </c>
      <c r="Q1816" s="108" t="n">
        <f aca="false">IF(SQRT($B$5)*$I1816+SQRT(1-$B$5)*M1816&lt;$C$11,1,0)</f>
        <v>0</v>
      </c>
      <c r="R1816" s="110" t="n">
        <f aca="false">N1816*$D$8+O1816*$D$9+P1816*$D$10+Q1816*$D$11</f>
        <v>0</v>
      </c>
      <c r="S1816" s="108" t="n">
        <f aca="false">SUM(N1816:Q1816)</f>
        <v>0</v>
      </c>
    </row>
    <row r="1817" customFormat="false" ht="15" hidden="false" customHeight="false" outlineLevel="0" collapsed="false">
      <c r="H1817" s="108" t="n">
        <v>1809</v>
      </c>
      <c r="I1817" s="109" t="n">
        <v>0.1349</v>
      </c>
      <c r="J1817" s="109" t="n">
        <v>1.0712</v>
      </c>
      <c r="K1817" s="109" t="n">
        <v>-1.4618</v>
      </c>
      <c r="L1817" s="109" t="n">
        <v>2.5642</v>
      </c>
      <c r="M1817" s="109" t="n">
        <v>0.0007</v>
      </c>
      <c r="N1817" s="108" t="n">
        <f aca="false">IF(SQRT($B$5)*$I1817+SQRT(1-$B$5)*J1817&lt;$C$8,1,0)</f>
        <v>0</v>
      </c>
      <c r="O1817" s="108" t="n">
        <f aca="false">IF(SQRT($B$5)*$I1817+SQRT(1-$B$5)*K1817&lt;$C$9,1,0)</f>
        <v>0</v>
      </c>
      <c r="P1817" s="108" t="n">
        <f aca="false">IF(SQRT($B$5)*$I1817+SQRT(1-$B$5)*L1817&lt;$C$10,1,0)</f>
        <v>0</v>
      </c>
      <c r="Q1817" s="108" t="n">
        <f aca="false">IF(SQRT($B$5)*$I1817+SQRT(1-$B$5)*M1817&lt;$C$11,1,0)</f>
        <v>0</v>
      </c>
      <c r="R1817" s="110" t="n">
        <f aca="false">N1817*$D$8+O1817*$D$9+P1817*$D$10+Q1817*$D$11</f>
        <v>0</v>
      </c>
      <c r="S1817" s="108" t="n">
        <f aca="false">SUM(N1817:Q1817)</f>
        <v>0</v>
      </c>
    </row>
    <row r="1818" customFormat="false" ht="15" hidden="false" customHeight="false" outlineLevel="0" collapsed="false">
      <c r="H1818" s="108" t="n">
        <v>1810</v>
      </c>
      <c r="I1818" s="109" t="n">
        <v>0.9848</v>
      </c>
      <c r="J1818" s="109" t="n">
        <v>-0.6337</v>
      </c>
      <c r="K1818" s="109" t="n">
        <v>0.412</v>
      </c>
      <c r="L1818" s="109" t="n">
        <v>-0.4892</v>
      </c>
      <c r="M1818" s="109" t="n">
        <v>2.139</v>
      </c>
      <c r="N1818" s="108" t="n">
        <f aca="false">IF(SQRT($B$5)*$I1818+SQRT(1-$B$5)*J1818&lt;$C$8,1,0)</f>
        <v>0</v>
      </c>
      <c r="O1818" s="108" t="n">
        <f aca="false">IF(SQRT($B$5)*$I1818+SQRT(1-$B$5)*K1818&lt;$C$9,1,0)</f>
        <v>0</v>
      </c>
      <c r="P1818" s="108" t="n">
        <f aca="false">IF(SQRT($B$5)*$I1818+SQRT(1-$B$5)*L1818&lt;$C$10,1,0)</f>
        <v>0</v>
      </c>
      <c r="Q1818" s="108" t="n">
        <f aca="false">IF(SQRT($B$5)*$I1818+SQRT(1-$B$5)*M1818&lt;$C$11,1,0)</f>
        <v>0</v>
      </c>
      <c r="R1818" s="110" t="n">
        <f aca="false">N1818*$D$8+O1818*$D$9+P1818*$D$10+Q1818*$D$11</f>
        <v>0</v>
      </c>
      <c r="S1818" s="108" t="n">
        <f aca="false">SUM(N1818:Q1818)</f>
        <v>0</v>
      </c>
    </row>
    <row r="1819" customFormat="false" ht="15" hidden="false" customHeight="false" outlineLevel="0" collapsed="false">
      <c r="H1819" s="108" t="n">
        <v>1811</v>
      </c>
      <c r="I1819" s="109" t="n">
        <v>-0.0164</v>
      </c>
      <c r="J1819" s="109" t="n">
        <v>-2.3233</v>
      </c>
      <c r="K1819" s="109" t="n">
        <v>0.3037</v>
      </c>
      <c r="L1819" s="109" t="n">
        <v>2.0565</v>
      </c>
      <c r="M1819" s="109" t="n">
        <v>-0.2799</v>
      </c>
      <c r="N1819" s="108" t="n">
        <f aca="false">IF(SQRT($B$5)*$I1819+SQRT(1-$B$5)*J1819&lt;$C$8,1,0)</f>
        <v>0</v>
      </c>
      <c r="O1819" s="108" t="n">
        <f aca="false">IF(SQRT($B$5)*$I1819+SQRT(1-$B$5)*K1819&lt;$C$9,1,0)</f>
        <v>0</v>
      </c>
      <c r="P1819" s="108" t="n">
        <f aca="false">IF(SQRT($B$5)*$I1819+SQRT(1-$B$5)*L1819&lt;$C$10,1,0)</f>
        <v>0</v>
      </c>
      <c r="Q1819" s="108" t="n">
        <f aca="false">IF(SQRT($B$5)*$I1819+SQRT(1-$B$5)*M1819&lt;$C$11,1,0)</f>
        <v>0</v>
      </c>
      <c r="R1819" s="110" t="n">
        <f aca="false">N1819*$D$8+O1819*$D$9+P1819*$D$10+Q1819*$D$11</f>
        <v>0</v>
      </c>
      <c r="S1819" s="108" t="n">
        <f aca="false">SUM(N1819:Q1819)</f>
        <v>0</v>
      </c>
    </row>
    <row r="1820" customFormat="false" ht="15" hidden="false" customHeight="false" outlineLevel="0" collapsed="false">
      <c r="H1820" s="108" t="n">
        <v>1812</v>
      </c>
      <c r="I1820" s="109" t="n">
        <v>-0.0846</v>
      </c>
      <c r="J1820" s="109" t="n">
        <v>0.642</v>
      </c>
      <c r="K1820" s="109" t="n">
        <v>2.1233</v>
      </c>
      <c r="L1820" s="109" t="n">
        <v>-0.05</v>
      </c>
      <c r="M1820" s="109" t="n">
        <v>-0.2548</v>
      </c>
      <c r="N1820" s="108" t="n">
        <f aca="false">IF(SQRT($B$5)*$I1820+SQRT(1-$B$5)*J1820&lt;$C$8,1,0)</f>
        <v>0</v>
      </c>
      <c r="O1820" s="108" t="n">
        <f aca="false">IF(SQRT($B$5)*$I1820+SQRT(1-$B$5)*K1820&lt;$C$9,1,0)</f>
        <v>0</v>
      </c>
      <c r="P1820" s="108" t="n">
        <f aca="false">IF(SQRT($B$5)*$I1820+SQRT(1-$B$5)*L1820&lt;$C$10,1,0)</f>
        <v>0</v>
      </c>
      <c r="Q1820" s="108" t="n">
        <f aca="false">IF(SQRT($B$5)*$I1820+SQRT(1-$B$5)*M1820&lt;$C$11,1,0)</f>
        <v>0</v>
      </c>
      <c r="R1820" s="110" t="n">
        <f aca="false">N1820*$D$8+O1820*$D$9+P1820*$D$10+Q1820*$D$11</f>
        <v>0</v>
      </c>
      <c r="S1820" s="108" t="n">
        <f aca="false">SUM(N1820:Q1820)</f>
        <v>0</v>
      </c>
    </row>
    <row r="1821" customFormat="false" ht="15" hidden="false" customHeight="false" outlineLevel="0" collapsed="false">
      <c r="H1821" s="108" t="n">
        <v>1813</v>
      </c>
      <c r="I1821" s="109" t="n">
        <v>0.5899</v>
      </c>
      <c r="J1821" s="109" t="n">
        <v>-0.9662</v>
      </c>
      <c r="K1821" s="109" t="n">
        <v>0.0707</v>
      </c>
      <c r="L1821" s="109" t="n">
        <v>1.4022</v>
      </c>
      <c r="M1821" s="109" t="n">
        <v>0.6276</v>
      </c>
      <c r="N1821" s="108" t="n">
        <f aca="false">IF(SQRT($B$5)*$I1821+SQRT(1-$B$5)*J1821&lt;$C$8,1,0)</f>
        <v>0</v>
      </c>
      <c r="O1821" s="108" t="n">
        <f aca="false">IF(SQRT($B$5)*$I1821+SQRT(1-$B$5)*K1821&lt;$C$9,1,0)</f>
        <v>0</v>
      </c>
      <c r="P1821" s="108" t="n">
        <f aca="false">IF(SQRT($B$5)*$I1821+SQRT(1-$B$5)*L1821&lt;$C$10,1,0)</f>
        <v>0</v>
      </c>
      <c r="Q1821" s="108" t="n">
        <f aca="false">IF(SQRT($B$5)*$I1821+SQRT(1-$B$5)*M1821&lt;$C$11,1,0)</f>
        <v>0</v>
      </c>
      <c r="R1821" s="110" t="n">
        <f aca="false">N1821*$D$8+O1821*$D$9+P1821*$D$10+Q1821*$D$11</f>
        <v>0</v>
      </c>
      <c r="S1821" s="108" t="n">
        <f aca="false">SUM(N1821:Q1821)</f>
        <v>0</v>
      </c>
    </row>
    <row r="1822" customFormat="false" ht="15" hidden="false" customHeight="false" outlineLevel="0" collapsed="false">
      <c r="H1822" s="108" t="n">
        <v>1814</v>
      </c>
      <c r="I1822" s="109" t="n">
        <v>1.2447</v>
      </c>
      <c r="J1822" s="109" t="n">
        <v>0.3634</v>
      </c>
      <c r="K1822" s="109" t="n">
        <v>-1.7161</v>
      </c>
      <c r="L1822" s="109" t="n">
        <v>0.8926</v>
      </c>
      <c r="M1822" s="109" t="n">
        <v>1.4784</v>
      </c>
      <c r="N1822" s="108" t="n">
        <f aca="false">IF(SQRT($B$5)*$I1822+SQRT(1-$B$5)*J1822&lt;$C$8,1,0)</f>
        <v>0</v>
      </c>
      <c r="O1822" s="108" t="n">
        <f aca="false">IF(SQRT($B$5)*$I1822+SQRT(1-$B$5)*K1822&lt;$C$9,1,0)</f>
        <v>0</v>
      </c>
      <c r="P1822" s="108" t="n">
        <f aca="false">IF(SQRT($B$5)*$I1822+SQRT(1-$B$5)*L1822&lt;$C$10,1,0)</f>
        <v>0</v>
      </c>
      <c r="Q1822" s="108" t="n">
        <f aca="false">IF(SQRT($B$5)*$I1822+SQRT(1-$B$5)*M1822&lt;$C$11,1,0)</f>
        <v>0</v>
      </c>
      <c r="R1822" s="110" t="n">
        <f aca="false">N1822*$D$8+O1822*$D$9+P1822*$D$10+Q1822*$D$11</f>
        <v>0</v>
      </c>
      <c r="S1822" s="108" t="n">
        <f aca="false">SUM(N1822:Q1822)</f>
        <v>0</v>
      </c>
    </row>
    <row r="1823" customFormat="false" ht="15" hidden="false" customHeight="false" outlineLevel="0" collapsed="false">
      <c r="H1823" s="108" t="n">
        <v>1815</v>
      </c>
      <c r="I1823" s="109" t="n">
        <v>-0.1421</v>
      </c>
      <c r="J1823" s="109" t="n">
        <v>-0.3428</v>
      </c>
      <c r="K1823" s="109" t="n">
        <v>1.3844</v>
      </c>
      <c r="L1823" s="109" t="n">
        <v>-0.0226</v>
      </c>
      <c r="M1823" s="109" t="n">
        <v>-1.7333</v>
      </c>
      <c r="N1823" s="108" t="n">
        <f aca="false">IF(SQRT($B$5)*$I1823+SQRT(1-$B$5)*J1823&lt;$C$8,1,0)</f>
        <v>0</v>
      </c>
      <c r="O1823" s="108" t="n">
        <f aca="false">IF(SQRT($B$5)*$I1823+SQRT(1-$B$5)*K1823&lt;$C$9,1,0)</f>
        <v>0</v>
      </c>
      <c r="P1823" s="108" t="n">
        <f aca="false">IF(SQRT($B$5)*$I1823+SQRT(1-$B$5)*L1823&lt;$C$10,1,0)</f>
        <v>0</v>
      </c>
      <c r="Q1823" s="108" t="n">
        <f aca="false">IF(SQRT($B$5)*$I1823+SQRT(1-$B$5)*M1823&lt;$C$11,1,0)</f>
        <v>0</v>
      </c>
      <c r="R1823" s="110" t="n">
        <f aca="false">N1823*$D$8+O1823*$D$9+P1823*$D$10+Q1823*$D$11</f>
        <v>0</v>
      </c>
      <c r="S1823" s="108" t="n">
        <f aca="false">SUM(N1823:Q1823)</f>
        <v>0</v>
      </c>
    </row>
    <row r="1824" customFormat="false" ht="15" hidden="false" customHeight="false" outlineLevel="0" collapsed="false">
      <c r="H1824" s="108" t="n">
        <v>1816</v>
      </c>
      <c r="I1824" s="109" t="n">
        <v>-0.0581</v>
      </c>
      <c r="J1824" s="109" t="n">
        <v>1.8931</v>
      </c>
      <c r="K1824" s="109" t="n">
        <v>1.2153</v>
      </c>
      <c r="L1824" s="109" t="n">
        <v>-1.5724</v>
      </c>
      <c r="M1824" s="109" t="n">
        <v>-2.0926</v>
      </c>
      <c r="N1824" s="108" t="n">
        <f aca="false">IF(SQRT($B$5)*$I1824+SQRT(1-$B$5)*J1824&lt;$C$8,1,0)</f>
        <v>0</v>
      </c>
      <c r="O1824" s="108" t="n">
        <f aca="false">IF(SQRT($B$5)*$I1824+SQRT(1-$B$5)*K1824&lt;$C$9,1,0)</f>
        <v>0</v>
      </c>
      <c r="P1824" s="108" t="n">
        <f aca="false">IF(SQRT($B$5)*$I1824+SQRT(1-$B$5)*L1824&lt;$C$10,1,0)</f>
        <v>0</v>
      </c>
      <c r="Q1824" s="108" t="n">
        <f aca="false">IF(SQRT($B$5)*$I1824+SQRT(1-$B$5)*M1824&lt;$C$11,1,0)</f>
        <v>0</v>
      </c>
      <c r="R1824" s="110" t="n">
        <f aca="false">N1824*$D$8+O1824*$D$9+P1824*$D$10+Q1824*$D$11</f>
        <v>0</v>
      </c>
      <c r="S1824" s="108" t="n">
        <f aca="false">SUM(N1824:Q1824)</f>
        <v>0</v>
      </c>
    </row>
    <row r="1825" customFormat="false" ht="15" hidden="false" customHeight="false" outlineLevel="0" collapsed="false">
      <c r="H1825" s="108" t="n">
        <v>1817</v>
      </c>
      <c r="I1825" s="109" t="n">
        <v>1.4539</v>
      </c>
      <c r="J1825" s="109" t="n">
        <v>0.1953</v>
      </c>
      <c r="K1825" s="109" t="n">
        <v>-0.608</v>
      </c>
      <c r="L1825" s="109" t="n">
        <v>-0.6237</v>
      </c>
      <c r="M1825" s="109" t="n">
        <v>0.4448</v>
      </c>
      <c r="N1825" s="108" t="n">
        <f aca="false">IF(SQRT($B$5)*$I1825+SQRT(1-$B$5)*J1825&lt;$C$8,1,0)</f>
        <v>0</v>
      </c>
      <c r="O1825" s="108" t="n">
        <f aca="false">IF(SQRT($B$5)*$I1825+SQRT(1-$B$5)*K1825&lt;$C$9,1,0)</f>
        <v>0</v>
      </c>
      <c r="P1825" s="108" t="n">
        <f aca="false">IF(SQRT($B$5)*$I1825+SQRT(1-$B$5)*L1825&lt;$C$10,1,0)</f>
        <v>0</v>
      </c>
      <c r="Q1825" s="108" t="n">
        <f aca="false">IF(SQRT($B$5)*$I1825+SQRT(1-$B$5)*M1825&lt;$C$11,1,0)</f>
        <v>0</v>
      </c>
      <c r="R1825" s="110" t="n">
        <f aca="false">N1825*$D$8+O1825*$D$9+P1825*$D$10+Q1825*$D$11</f>
        <v>0</v>
      </c>
      <c r="S1825" s="108" t="n">
        <f aca="false">SUM(N1825:Q1825)</f>
        <v>0</v>
      </c>
    </row>
    <row r="1826" customFormat="false" ht="15" hidden="false" customHeight="false" outlineLevel="0" collapsed="false">
      <c r="H1826" s="108" t="n">
        <v>1818</v>
      </c>
      <c r="I1826" s="109" t="n">
        <v>0.2649</v>
      </c>
      <c r="J1826" s="109" t="n">
        <v>-0.81</v>
      </c>
      <c r="K1826" s="109" t="n">
        <v>0.1478</v>
      </c>
      <c r="L1826" s="109" t="n">
        <v>2.2285</v>
      </c>
      <c r="M1826" s="109" t="n">
        <v>-0.5121</v>
      </c>
      <c r="N1826" s="108" t="n">
        <f aca="false">IF(SQRT($B$5)*$I1826+SQRT(1-$B$5)*J1826&lt;$C$8,1,0)</f>
        <v>0</v>
      </c>
      <c r="O1826" s="108" t="n">
        <f aca="false">IF(SQRT($B$5)*$I1826+SQRT(1-$B$5)*K1826&lt;$C$9,1,0)</f>
        <v>0</v>
      </c>
      <c r="P1826" s="108" t="n">
        <f aca="false">IF(SQRT($B$5)*$I1826+SQRT(1-$B$5)*L1826&lt;$C$10,1,0)</f>
        <v>0</v>
      </c>
      <c r="Q1826" s="108" t="n">
        <f aca="false">IF(SQRT($B$5)*$I1826+SQRT(1-$B$5)*M1826&lt;$C$11,1,0)</f>
        <v>0</v>
      </c>
      <c r="R1826" s="110" t="n">
        <f aca="false">N1826*$D$8+O1826*$D$9+P1826*$D$10+Q1826*$D$11</f>
        <v>0</v>
      </c>
      <c r="S1826" s="108" t="n">
        <f aca="false">SUM(N1826:Q1826)</f>
        <v>0</v>
      </c>
    </row>
    <row r="1827" customFormat="false" ht="15" hidden="false" customHeight="false" outlineLevel="0" collapsed="false">
      <c r="H1827" s="108" t="n">
        <v>1819</v>
      </c>
      <c r="I1827" s="109" t="n">
        <v>1.2969</v>
      </c>
      <c r="J1827" s="109" t="n">
        <v>-0.0076</v>
      </c>
      <c r="K1827" s="109" t="n">
        <v>-0.4141</v>
      </c>
      <c r="L1827" s="109" t="n">
        <v>0.8144</v>
      </c>
      <c r="M1827" s="109" t="n">
        <v>1.676</v>
      </c>
      <c r="N1827" s="108" t="n">
        <f aca="false">IF(SQRT($B$5)*$I1827+SQRT(1-$B$5)*J1827&lt;$C$8,1,0)</f>
        <v>0</v>
      </c>
      <c r="O1827" s="108" t="n">
        <f aca="false">IF(SQRT($B$5)*$I1827+SQRT(1-$B$5)*K1827&lt;$C$9,1,0)</f>
        <v>0</v>
      </c>
      <c r="P1827" s="108" t="n">
        <f aca="false">IF(SQRT($B$5)*$I1827+SQRT(1-$B$5)*L1827&lt;$C$10,1,0)</f>
        <v>0</v>
      </c>
      <c r="Q1827" s="108" t="n">
        <f aca="false">IF(SQRT($B$5)*$I1827+SQRT(1-$B$5)*M1827&lt;$C$11,1,0)</f>
        <v>0</v>
      </c>
      <c r="R1827" s="110" t="n">
        <f aca="false">N1827*$D$8+O1827*$D$9+P1827*$D$10+Q1827*$D$11</f>
        <v>0</v>
      </c>
      <c r="S1827" s="108" t="n">
        <f aca="false">SUM(N1827:Q1827)</f>
        <v>0</v>
      </c>
    </row>
    <row r="1828" customFormat="false" ht="15" hidden="false" customHeight="false" outlineLevel="0" collapsed="false">
      <c r="H1828" s="108" t="n">
        <v>1820</v>
      </c>
      <c r="I1828" s="109" t="n">
        <v>0.345</v>
      </c>
      <c r="J1828" s="109" t="n">
        <v>-1.3574</v>
      </c>
      <c r="K1828" s="109" t="n">
        <v>2.2559</v>
      </c>
      <c r="L1828" s="109" t="n">
        <v>0.671</v>
      </c>
      <c r="M1828" s="109" t="n">
        <v>-0.7019</v>
      </c>
      <c r="N1828" s="108" t="n">
        <f aca="false">IF(SQRT($B$5)*$I1828+SQRT(1-$B$5)*J1828&lt;$C$8,1,0)</f>
        <v>0</v>
      </c>
      <c r="O1828" s="108" t="n">
        <f aca="false">IF(SQRT($B$5)*$I1828+SQRT(1-$B$5)*K1828&lt;$C$9,1,0)</f>
        <v>0</v>
      </c>
      <c r="P1828" s="108" t="n">
        <f aca="false">IF(SQRT($B$5)*$I1828+SQRT(1-$B$5)*L1828&lt;$C$10,1,0)</f>
        <v>0</v>
      </c>
      <c r="Q1828" s="108" t="n">
        <f aca="false">IF(SQRT($B$5)*$I1828+SQRT(1-$B$5)*M1828&lt;$C$11,1,0)</f>
        <v>0</v>
      </c>
      <c r="R1828" s="110" t="n">
        <f aca="false">N1828*$D$8+O1828*$D$9+P1828*$D$10+Q1828*$D$11</f>
        <v>0</v>
      </c>
      <c r="S1828" s="108" t="n">
        <f aca="false">SUM(N1828:Q1828)</f>
        <v>0</v>
      </c>
    </row>
    <row r="1829" customFormat="false" ht="15" hidden="false" customHeight="false" outlineLevel="0" collapsed="false">
      <c r="H1829" s="108" t="n">
        <v>1821</v>
      </c>
      <c r="I1829" s="109" t="n">
        <v>-0.8211</v>
      </c>
      <c r="J1829" s="109" t="n">
        <v>-1.1634</v>
      </c>
      <c r="K1829" s="109" t="n">
        <v>0.6173</v>
      </c>
      <c r="L1829" s="109" t="n">
        <v>0.4396</v>
      </c>
      <c r="M1829" s="109" t="n">
        <v>-0.4635</v>
      </c>
      <c r="N1829" s="108" t="n">
        <f aca="false">IF(SQRT($B$5)*$I1829+SQRT(1-$B$5)*J1829&lt;$C$8,1,0)</f>
        <v>0</v>
      </c>
      <c r="O1829" s="108" t="n">
        <f aca="false">IF(SQRT($B$5)*$I1829+SQRT(1-$B$5)*K1829&lt;$C$9,1,0)</f>
        <v>0</v>
      </c>
      <c r="P1829" s="108" t="n">
        <f aca="false">IF(SQRT($B$5)*$I1829+SQRT(1-$B$5)*L1829&lt;$C$10,1,0)</f>
        <v>0</v>
      </c>
      <c r="Q1829" s="108" t="n">
        <f aca="false">IF(SQRT($B$5)*$I1829+SQRT(1-$B$5)*M1829&lt;$C$11,1,0)</f>
        <v>0</v>
      </c>
      <c r="R1829" s="110" t="n">
        <f aca="false">N1829*$D$8+O1829*$D$9+P1829*$D$10+Q1829*$D$11</f>
        <v>0</v>
      </c>
      <c r="S1829" s="108" t="n">
        <f aca="false">SUM(N1829:Q1829)</f>
        <v>0</v>
      </c>
    </row>
    <row r="1830" customFormat="false" ht="15" hidden="false" customHeight="false" outlineLevel="0" collapsed="false">
      <c r="H1830" s="108" t="n">
        <v>1822</v>
      </c>
      <c r="I1830" s="109" t="n">
        <v>0.6368</v>
      </c>
      <c r="J1830" s="109" t="n">
        <v>-0.3384</v>
      </c>
      <c r="K1830" s="109" t="n">
        <v>0.3757</v>
      </c>
      <c r="L1830" s="109" t="n">
        <v>1.0859</v>
      </c>
      <c r="M1830" s="109" t="n">
        <v>-1.504</v>
      </c>
      <c r="N1830" s="108" t="n">
        <f aca="false">IF(SQRT($B$5)*$I1830+SQRT(1-$B$5)*J1830&lt;$C$8,1,0)</f>
        <v>0</v>
      </c>
      <c r="O1830" s="108" t="n">
        <f aca="false">IF(SQRT($B$5)*$I1830+SQRT(1-$B$5)*K1830&lt;$C$9,1,0)</f>
        <v>0</v>
      </c>
      <c r="P1830" s="108" t="n">
        <f aca="false">IF(SQRT($B$5)*$I1830+SQRT(1-$B$5)*L1830&lt;$C$10,1,0)</f>
        <v>0</v>
      </c>
      <c r="Q1830" s="108" t="n">
        <f aca="false">IF(SQRT($B$5)*$I1830+SQRT(1-$B$5)*M1830&lt;$C$11,1,0)</f>
        <v>0</v>
      </c>
      <c r="R1830" s="110" t="n">
        <f aca="false">N1830*$D$8+O1830*$D$9+P1830*$D$10+Q1830*$D$11</f>
        <v>0</v>
      </c>
      <c r="S1830" s="108" t="n">
        <f aca="false">SUM(N1830:Q1830)</f>
        <v>0</v>
      </c>
    </row>
    <row r="1831" customFormat="false" ht="15" hidden="false" customHeight="false" outlineLevel="0" collapsed="false">
      <c r="H1831" s="108" t="n">
        <v>1823</v>
      </c>
      <c r="I1831" s="109" t="n">
        <v>0.4865</v>
      </c>
      <c r="J1831" s="109" t="n">
        <v>1.2546</v>
      </c>
      <c r="K1831" s="109" t="n">
        <v>0.6886</v>
      </c>
      <c r="L1831" s="109" t="n">
        <v>1.1087</v>
      </c>
      <c r="M1831" s="109" t="n">
        <v>0.297</v>
      </c>
      <c r="N1831" s="108" t="n">
        <f aca="false">IF(SQRT($B$5)*$I1831+SQRT(1-$B$5)*J1831&lt;$C$8,1,0)</f>
        <v>0</v>
      </c>
      <c r="O1831" s="108" t="n">
        <f aca="false">IF(SQRT($B$5)*$I1831+SQRT(1-$B$5)*K1831&lt;$C$9,1,0)</f>
        <v>0</v>
      </c>
      <c r="P1831" s="108" t="n">
        <f aca="false">IF(SQRT($B$5)*$I1831+SQRT(1-$B$5)*L1831&lt;$C$10,1,0)</f>
        <v>0</v>
      </c>
      <c r="Q1831" s="108" t="n">
        <f aca="false">IF(SQRT($B$5)*$I1831+SQRT(1-$B$5)*M1831&lt;$C$11,1,0)</f>
        <v>0</v>
      </c>
      <c r="R1831" s="110" t="n">
        <f aca="false">N1831*$D$8+O1831*$D$9+P1831*$D$10+Q1831*$D$11</f>
        <v>0</v>
      </c>
      <c r="S1831" s="108" t="n">
        <f aca="false">SUM(N1831:Q1831)</f>
        <v>0</v>
      </c>
    </row>
    <row r="1832" customFormat="false" ht="15" hidden="false" customHeight="false" outlineLevel="0" collapsed="false">
      <c r="H1832" s="108" t="n">
        <v>1824</v>
      </c>
      <c r="I1832" s="109" t="n">
        <v>0.9269</v>
      </c>
      <c r="J1832" s="109" t="n">
        <v>-0.1525</v>
      </c>
      <c r="K1832" s="109" t="n">
        <v>-1.1044</v>
      </c>
      <c r="L1832" s="109" t="n">
        <v>-0.9416</v>
      </c>
      <c r="M1832" s="109" t="n">
        <v>-1.2408</v>
      </c>
      <c r="N1832" s="108" t="n">
        <f aca="false">IF(SQRT($B$5)*$I1832+SQRT(1-$B$5)*J1832&lt;$C$8,1,0)</f>
        <v>0</v>
      </c>
      <c r="O1832" s="108" t="n">
        <f aca="false">IF(SQRT($B$5)*$I1832+SQRT(1-$B$5)*K1832&lt;$C$9,1,0)</f>
        <v>0</v>
      </c>
      <c r="P1832" s="108" t="n">
        <f aca="false">IF(SQRT($B$5)*$I1832+SQRT(1-$B$5)*L1832&lt;$C$10,1,0)</f>
        <v>0</v>
      </c>
      <c r="Q1832" s="108" t="n">
        <f aca="false">IF(SQRT($B$5)*$I1832+SQRT(1-$B$5)*M1832&lt;$C$11,1,0)</f>
        <v>0</v>
      </c>
      <c r="R1832" s="110" t="n">
        <f aca="false">N1832*$D$8+O1832*$D$9+P1832*$D$10+Q1832*$D$11</f>
        <v>0</v>
      </c>
      <c r="S1832" s="108" t="n">
        <f aca="false">SUM(N1832:Q1832)</f>
        <v>0</v>
      </c>
    </row>
    <row r="1833" customFormat="false" ht="15" hidden="false" customHeight="false" outlineLevel="0" collapsed="false">
      <c r="H1833" s="108" t="n">
        <v>1825</v>
      </c>
      <c r="I1833" s="109" t="n">
        <v>0.8263</v>
      </c>
      <c r="J1833" s="109" t="n">
        <v>0.1683</v>
      </c>
      <c r="K1833" s="109" t="n">
        <v>-0.9547</v>
      </c>
      <c r="L1833" s="109" t="n">
        <v>-0.9982</v>
      </c>
      <c r="M1833" s="109" t="n">
        <v>-0.2776</v>
      </c>
      <c r="N1833" s="108" t="n">
        <f aca="false">IF(SQRT($B$5)*$I1833+SQRT(1-$B$5)*J1833&lt;$C$8,1,0)</f>
        <v>0</v>
      </c>
      <c r="O1833" s="108" t="n">
        <f aca="false">IF(SQRT($B$5)*$I1833+SQRT(1-$B$5)*K1833&lt;$C$9,1,0)</f>
        <v>0</v>
      </c>
      <c r="P1833" s="108" t="n">
        <f aca="false">IF(SQRT($B$5)*$I1833+SQRT(1-$B$5)*L1833&lt;$C$10,1,0)</f>
        <v>0</v>
      </c>
      <c r="Q1833" s="108" t="n">
        <f aca="false">IF(SQRT($B$5)*$I1833+SQRT(1-$B$5)*M1833&lt;$C$11,1,0)</f>
        <v>0</v>
      </c>
      <c r="R1833" s="110" t="n">
        <f aca="false">N1833*$D$8+O1833*$D$9+P1833*$D$10+Q1833*$D$11</f>
        <v>0</v>
      </c>
      <c r="S1833" s="108" t="n">
        <f aca="false">SUM(N1833:Q1833)</f>
        <v>0</v>
      </c>
    </row>
    <row r="1834" customFormat="false" ht="15" hidden="false" customHeight="false" outlineLevel="0" collapsed="false">
      <c r="H1834" s="108" t="n">
        <v>1826</v>
      </c>
      <c r="I1834" s="109" t="n">
        <v>-0.687</v>
      </c>
      <c r="J1834" s="109" t="n">
        <v>-0.4572</v>
      </c>
      <c r="K1834" s="109" t="n">
        <v>-1.5101</v>
      </c>
      <c r="L1834" s="109" t="n">
        <v>-1.2859</v>
      </c>
      <c r="M1834" s="109" t="n">
        <v>-0.0126</v>
      </c>
      <c r="N1834" s="108" t="n">
        <f aca="false">IF(SQRT($B$5)*$I1834+SQRT(1-$B$5)*J1834&lt;$C$8,1,0)</f>
        <v>0</v>
      </c>
      <c r="O1834" s="108" t="n">
        <f aca="false">IF(SQRT($B$5)*$I1834+SQRT(1-$B$5)*K1834&lt;$C$9,1,0)</f>
        <v>0</v>
      </c>
      <c r="P1834" s="108" t="n">
        <f aca="false">IF(SQRT($B$5)*$I1834+SQRT(1-$B$5)*L1834&lt;$C$10,1,0)</f>
        <v>0</v>
      </c>
      <c r="Q1834" s="108" t="n">
        <f aca="false">IF(SQRT($B$5)*$I1834+SQRT(1-$B$5)*M1834&lt;$C$11,1,0)</f>
        <v>0</v>
      </c>
      <c r="R1834" s="110" t="n">
        <f aca="false">N1834*$D$8+O1834*$D$9+P1834*$D$10+Q1834*$D$11</f>
        <v>0</v>
      </c>
      <c r="S1834" s="108" t="n">
        <f aca="false">SUM(N1834:Q1834)</f>
        <v>0</v>
      </c>
    </row>
    <row r="1835" customFormat="false" ht="15" hidden="false" customHeight="false" outlineLevel="0" collapsed="false">
      <c r="H1835" s="108" t="n">
        <v>1827</v>
      </c>
      <c r="I1835" s="109" t="n">
        <v>-0.7998</v>
      </c>
      <c r="J1835" s="109" t="n">
        <v>-1.3716</v>
      </c>
      <c r="K1835" s="109" t="n">
        <v>0.1075</v>
      </c>
      <c r="L1835" s="109" t="n">
        <v>0.3215</v>
      </c>
      <c r="M1835" s="109" t="n">
        <v>0.075</v>
      </c>
      <c r="N1835" s="108" t="n">
        <f aca="false">IF(SQRT($B$5)*$I1835+SQRT(1-$B$5)*J1835&lt;$C$8,1,0)</f>
        <v>0</v>
      </c>
      <c r="O1835" s="108" t="n">
        <f aca="false">IF(SQRT($B$5)*$I1835+SQRT(1-$B$5)*K1835&lt;$C$9,1,0)</f>
        <v>0</v>
      </c>
      <c r="P1835" s="108" t="n">
        <f aca="false">IF(SQRT($B$5)*$I1835+SQRT(1-$B$5)*L1835&lt;$C$10,1,0)</f>
        <v>0</v>
      </c>
      <c r="Q1835" s="108" t="n">
        <f aca="false">IF(SQRT($B$5)*$I1835+SQRT(1-$B$5)*M1835&lt;$C$11,1,0)</f>
        <v>0</v>
      </c>
      <c r="R1835" s="110" t="n">
        <f aca="false">N1835*$D$8+O1835*$D$9+P1835*$D$10+Q1835*$D$11</f>
        <v>0</v>
      </c>
      <c r="S1835" s="108" t="n">
        <f aca="false">SUM(N1835:Q1835)</f>
        <v>0</v>
      </c>
    </row>
    <row r="1836" customFormat="false" ht="15" hidden="false" customHeight="false" outlineLevel="0" collapsed="false">
      <c r="H1836" s="108" t="n">
        <v>1828</v>
      </c>
      <c r="I1836" s="109" t="n">
        <v>-0.1828</v>
      </c>
      <c r="J1836" s="109" t="n">
        <v>-1.2307</v>
      </c>
      <c r="K1836" s="109" t="n">
        <v>-1.4548</v>
      </c>
      <c r="L1836" s="109" t="n">
        <v>0.1131</v>
      </c>
      <c r="M1836" s="109" t="n">
        <v>0.5534</v>
      </c>
      <c r="N1836" s="108" t="n">
        <f aca="false">IF(SQRT($B$5)*$I1836+SQRT(1-$B$5)*J1836&lt;$C$8,1,0)</f>
        <v>0</v>
      </c>
      <c r="O1836" s="108" t="n">
        <f aca="false">IF(SQRT($B$5)*$I1836+SQRT(1-$B$5)*K1836&lt;$C$9,1,0)</f>
        <v>0</v>
      </c>
      <c r="P1836" s="108" t="n">
        <f aca="false">IF(SQRT($B$5)*$I1836+SQRT(1-$B$5)*L1836&lt;$C$10,1,0)</f>
        <v>0</v>
      </c>
      <c r="Q1836" s="108" t="n">
        <f aca="false">IF(SQRT($B$5)*$I1836+SQRT(1-$B$5)*M1836&lt;$C$11,1,0)</f>
        <v>0</v>
      </c>
      <c r="R1836" s="110" t="n">
        <f aca="false">N1836*$D$8+O1836*$D$9+P1836*$D$10+Q1836*$D$11</f>
        <v>0</v>
      </c>
      <c r="S1836" s="108" t="n">
        <f aca="false">SUM(N1836:Q1836)</f>
        <v>0</v>
      </c>
    </row>
    <row r="1837" customFormat="false" ht="15" hidden="false" customHeight="false" outlineLevel="0" collapsed="false">
      <c r="H1837" s="108" t="n">
        <v>1829</v>
      </c>
      <c r="I1837" s="109" t="n">
        <v>-0.3515</v>
      </c>
      <c r="J1837" s="109" t="n">
        <v>-0.9949</v>
      </c>
      <c r="K1837" s="109" t="n">
        <v>0.0906</v>
      </c>
      <c r="L1837" s="109" t="n">
        <v>0.5052</v>
      </c>
      <c r="M1837" s="109" t="n">
        <v>0.5779</v>
      </c>
      <c r="N1837" s="108" t="n">
        <f aca="false">IF(SQRT($B$5)*$I1837+SQRT(1-$B$5)*J1837&lt;$C$8,1,0)</f>
        <v>0</v>
      </c>
      <c r="O1837" s="108" t="n">
        <f aca="false">IF(SQRT($B$5)*$I1837+SQRT(1-$B$5)*K1837&lt;$C$9,1,0)</f>
        <v>0</v>
      </c>
      <c r="P1837" s="108" t="n">
        <f aca="false">IF(SQRT($B$5)*$I1837+SQRT(1-$B$5)*L1837&lt;$C$10,1,0)</f>
        <v>0</v>
      </c>
      <c r="Q1837" s="108" t="n">
        <f aca="false">IF(SQRT($B$5)*$I1837+SQRT(1-$B$5)*M1837&lt;$C$11,1,0)</f>
        <v>0</v>
      </c>
      <c r="R1837" s="110" t="n">
        <f aca="false">N1837*$D$8+O1837*$D$9+P1837*$D$10+Q1837*$D$11</f>
        <v>0</v>
      </c>
      <c r="S1837" s="108" t="n">
        <f aca="false">SUM(N1837:Q1837)</f>
        <v>0</v>
      </c>
    </row>
    <row r="1838" customFormat="false" ht="15" hidden="false" customHeight="false" outlineLevel="0" collapsed="false">
      <c r="H1838" s="108" t="n">
        <v>1830</v>
      </c>
      <c r="I1838" s="109" t="n">
        <v>1.4955</v>
      </c>
      <c r="J1838" s="109" t="n">
        <v>-1.0686</v>
      </c>
      <c r="K1838" s="109" t="n">
        <v>-1.4677</v>
      </c>
      <c r="L1838" s="109" t="n">
        <v>0.6609</v>
      </c>
      <c r="M1838" s="109" t="n">
        <v>-0.444</v>
      </c>
      <c r="N1838" s="108" t="n">
        <f aca="false">IF(SQRT($B$5)*$I1838+SQRT(1-$B$5)*J1838&lt;$C$8,1,0)</f>
        <v>0</v>
      </c>
      <c r="O1838" s="108" t="n">
        <f aca="false">IF(SQRT($B$5)*$I1838+SQRT(1-$B$5)*K1838&lt;$C$9,1,0)</f>
        <v>0</v>
      </c>
      <c r="P1838" s="108" t="n">
        <f aca="false">IF(SQRT($B$5)*$I1838+SQRT(1-$B$5)*L1838&lt;$C$10,1,0)</f>
        <v>0</v>
      </c>
      <c r="Q1838" s="108" t="n">
        <f aca="false">IF(SQRT($B$5)*$I1838+SQRT(1-$B$5)*M1838&lt;$C$11,1,0)</f>
        <v>0</v>
      </c>
      <c r="R1838" s="110" t="n">
        <f aca="false">N1838*$D$8+O1838*$D$9+P1838*$D$10+Q1838*$D$11</f>
        <v>0</v>
      </c>
      <c r="S1838" s="108" t="n">
        <f aca="false">SUM(N1838:Q1838)</f>
        <v>0</v>
      </c>
    </row>
    <row r="1839" customFormat="false" ht="15" hidden="false" customHeight="false" outlineLevel="0" collapsed="false">
      <c r="H1839" s="108" t="n">
        <v>1831</v>
      </c>
      <c r="I1839" s="109" t="n">
        <v>0.3042</v>
      </c>
      <c r="J1839" s="109" t="n">
        <v>-0.0373</v>
      </c>
      <c r="K1839" s="109" t="n">
        <v>-1.1378</v>
      </c>
      <c r="L1839" s="109" t="n">
        <v>-0.0196</v>
      </c>
      <c r="M1839" s="109" t="n">
        <v>-0.5664</v>
      </c>
      <c r="N1839" s="108" t="n">
        <f aca="false">IF(SQRT($B$5)*$I1839+SQRT(1-$B$5)*J1839&lt;$C$8,1,0)</f>
        <v>0</v>
      </c>
      <c r="O1839" s="108" t="n">
        <f aca="false">IF(SQRT($B$5)*$I1839+SQRT(1-$B$5)*K1839&lt;$C$9,1,0)</f>
        <v>0</v>
      </c>
      <c r="P1839" s="108" t="n">
        <f aca="false">IF(SQRT($B$5)*$I1839+SQRT(1-$B$5)*L1839&lt;$C$10,1,0)</f>
        <v>0</v>
      </c>
      <c r="Q1839" s="108" t="n">
        <f aca="false">IF(SQRT($B$5)*$I1839+SQRT(1-$B$5)*M1839&lt;$C$11,1,0)</f>
        <v>0</v>
      </c>
      <c r="R1839" s="110" t="n">
        <f aca="false">N1839*$D$8+O1839*$D$9+P1839*$D$10+Q1839*$D$11</f>
        <v>0</v>
      </c>
      <c r="S1839" s="108" t="n">
        <f aca="false">SUM(N1839:Q1839)</f>
        <v>0</v>
      </c>
    </row>
    <row r="1840" customFormat="false" ht="15" hidden="false" customHeight="false" outlineLevel="0" collapsed="false">
      <c r="H1840" s="108" t="n">
        <v>1832</v>
      </c>
      <c r="I1840" s="109" t="n">
        <v>0.9857</v>
      </c>
      <c r="J1840" s="109" t="n">
        <v>0.2725</v>
      </c>
      <c r="K1840" s="109" t="n">
        <v>-0.3907</v>
      </c>
      <c r="L1840" s="109" t="n">
        <v>0.0954</v>
      </c>
      <c r="M1840" s="109" t="n">
        <v>-0.4605</v>
      </c>
      <c r="N1840" s="108" t="n">
        <f aca="false">IF(SQRT($B$5)*$I1840+SQRT(1-$B$5)*J1840&lt;$C$8,1,0)</f>
        <v>0</v>
      </c>
      <c r="O1840" s="108" t="n">
        <f aca="false">IF(SQRT($B$5)*$I1840+SQRT(1-$B$5)*K1840&lt;$C$9,1,0)</f>
        <v>0</v>
      </c>
      <c r="P1840" s="108" t="n">
        <f aca="false">IF(SQRT($B$5)*$I1840+SQRT(1-$B$5)*L1840&lt;$C$10,1,0)</f>
        <v>0</v>
      </c>
      <c r="Q1840" s="108" t="n">
        <f aca="false">IF(SQRT($B$5)*$I1840+SQRT(1-$B$5)*M1840&lt;$C$11,1,0)</f>
        <v>0</v>
      </c>
      <c r="R1840" s="110" t="n">
        <f aca="false">N1840*$D$8+O1840*$D$9+P1840*$D$10+Q1840*$D$11</f>
        <v>0</v>
      </c>
      <c r="S1840" s="108" t="n">
        <f aca="false">SUM(N1840:Q1840)</f>
        <v>0</v>
      </c>
    </row>
    <row r="1841" customFormat="false" ht="15" hidden="false" customHeight="false" outlineLevel="0" collapsed="false">
      <c r="H1841" s="108" t="n">
        <v>1833</v>
      </c>
      <c r="I1841" s="109" t="n">
        <v>1.2786</v>
      </c>
      <c r="J1841" s="109" t="n">
        <v>-1.0751</v>
      </c>
      <c r="K1841" s="109" t="n">
        <v>0.638</v>
      </c>
      <c r="L1841" s="109" t="n">
        <v>-0.3227</v>
      </c>
      <c r="M1841" s="109" t="n">
        <v>-0.661</v>
      </c>
      <c r="N1841" s="108" t="n">
        <f aca="false">IF(SQRT($B$5)*$I1841+SQRT(1-$B$5)*J1841&lt;$C$8,1,0)</f>
        <v>0</v>
      </c>
      <c r="O1841" s="108" t="n">
        <f aca="false">IF(SQRT($B$5)*$I1841+SQRT(1-$B$5)*K1841&lt;$C$9,1,0)</f>
        <v>0</v>
      </c>
      <c r="P1841" s="108" t="n">
        <f aca="false">IF(SQRT($B$5)*$I1841+SQRT(1-$B$5)*L1841&lt;$C$10,1,0)</f>
        <v>0</v>
      </c>
      <c r="Q1841" s="108" t="n">
        <f aca="false">IF(SQRT($B$5)*$I1841+SQRT(1-$B$5)*M1841&lt;$C$11,1,0)</f>
        <v>0</v>
      </c>
      <c r="R1841" s="110" t="n">
        <f aca="false">N1841*$D$8+O1841*$D$9+P1841*$D$10+Q1841*$D$11</f>
        <v>0</v>
      </c>
      <c r="S1841" s="108" t="n">
        <f aca="false">SUM(N1841:Q1841)</f>
        <v>0</v>
      </c>
    </row>
    <row r="1842" customFormat="false" ht="15" hidden="false" customHeight="false" outlineLevel="0" collapsed="false">
      <c r="H1842" s="108" t="n">
        <v>1834</v>
      </c>
      <c r="I1842" s="109" t="n">
        <v>-2.0951</v>
      </c>
      <c r="J1842" s="109" t="n">
        <v>0.0021</v>
      </c>
      <c r="K1842" s="109" t="n">
        <v>1.2991</v>
      </c>
      <c r="L1842" s="109" t="n">
        <v>2.4866</v>
      </c>
      <c r="M1842" s="109" t="n">
        <v>1.176</v>
      </c>
      <c r="N1842" s="108" t="n">
        <f aca="false">IF(SQRT($B$5)*$I1842+SQRT(1-$B$5)*J1842&lt;$C$8,1,0)</f>
        <v>0</v>
      </c>
      <c r="O1842" s="108" t="n">
        <f aca="false">IF(SQRT($B$5)*$I1842+SQRT(1-$B$5)*K1842&lt;$C$9,1,0)</f>
        <v>0</v>
      </c>
      <c r="P1842" s="108" t="n">
        <f aca="false">IF(SQRT($B$5)*$I1842+SQRT(1-$B$5)*L1842&lt;$C$10,1,0)</f>
        <v>0</v>
      </c>
      <c r="Q1842" s="108" t="n">
        <f aca="false">IF(SQRT($B$5)*$I1842+SQRT(1-$B$5)*M1842&lt;$C$11,1,0)</f>
        <v>0</v>
      </c>
      <c r="R1842" s="110" t="n">
        <f aca="false">N1842*$D$8+O1842*$D$9+P1842*$D$10+Q1842*$D$11</f>
        <v>0</v>
      </c>
      <c r="S1842" s="108" t="n">
        <f aca="false">SUM(N1842:Q1842)</f>
        <v>0</v>
      </c>
    </row>
    <row r="1843" customFormat="false" ht="15" hidden="false" customHeight="false" outlineLevel="0" collapsed="false">
      <c r="H1843" s="108" t="n">
        <v>1835</v>
      </c>
      <c r="I1843" s="109" t="n">
        <v>0.9016</v>
      </c>
      <c r="J1843" s="109" t="n">
        <v>-1.3792</v>
      </c>
      <c r="K1843" s="109" t="n">
        <v>-0.5013</v>
      </c>
      <c r="L1843" s="109" t="n">
        <v>0.9663</v>
      </c>
      <c r="M1843" s="109" t="n">
        <v>-0.2351</v>
      </c>
      <c r="N1843" s="108" t="n">
        <f aca="false">IF(SQRT($B$5)*$I1843+SQRT(1-$B$5)*J1843&lt;$C$8,1,0)</f>
        <v>0</v>
      </c>
      <c r="O1843" s="108" t="n">
        <f aca="false">IF(SQRT($B$5)*$I1843+SQRT(1-$B$5)*K1843&lt;$C$9,1,0)</f>
        <v>0</v>
      </c>
      <c r="P1843" s="108" t="n">
        <f aca="false">IF(SQRT($B$5)*$I1843+SQRT(1-$B$5)*L1843&lt;$C$10,1,0)</f>
        <v>0</v>
      </c>
      <c r="Q1843" s="108" t="n">
        <f aca="false">IF(SQRT($B$5)*$I1843+SQRT(1-$B$5)*M1843&lt;$C$11,1,0)</f>
        <v>0</v>
      </c>
      <c r="R1843" s="110" t="n">
        <f aca="false">N1843*$D$8+O1843*$D$9+P1843*$D$10+Q1843*$D$11</f>
        <v>0</v>
      </c>
      <c r="S1843" s="108" t="n">
        <f aca="false">SUM(N1843:Q1843)</f>
        <v>0</v>
      </c>
    </row>
    <row r="1844" customFormat="false" ht="15" hidden="false" customHeight="false" outlineLevel="0" collapsed="false">
      <c r="H1844" s="108" t="n">
        <v>1836</v>
      </c>
      <c r="I1844" s="109" t="n">
        <v>-0.3192</v>
      </c>
      <c r="J1844" s="109" t="n">
        <v>-0.6166</v>
      </c>
      <c r="K1844" s="109" t="n">
        <v>-0.8521</v>
      </c>
      <c r="L1844" s="109" t="n">
        <v>-0.42</v>
      </c>
      <c r="M1844" s="109" t="n">
        <v>-0.4385</v>
      </c>
      <c r="N1844" s="108" t="n">
        <f aca="false">IF(SQRT($B$5)*$I1844+SQRT(1-$B$5)*J1844&lt;$C$8,1,0)</f>
        <v>0</v>
      </c>
      <c r="O1844" s="108" t="n">
        <f aca="false">IF(SQRT($B$5)*$I1844+SQRT(1-$B$5)*K1844&lt;$C$9,1,0)</f>
        <v>0</v>
      </c>
      <c r="P1844" s="108" t="n">
        <f aca="false">IF(SQRT($B$5)*$I1844+SQRT(1-$B$5)*L1844&lt;$C$10,1,0)</f>
        <v>0</v>
      </c>
      <c r="Q1844" s="108" t="n">
        <f aca="false">IF(SQRT($B$5)*$I1844+SQRT(1-$B$5)*M1844&lt;$C$11,1,0)</f>
        <v>0</v>
      </c>
      <c r="R1844" s="110" t="n">
        <f aca="false">N1844*$D$8+O1844*$D$9+P1844*$D$10+Q1844*$D$11</f>
        <v>0</v>
      </c>
      <c r="S1844" s="108" t="n">
        <f aca="false">SUM(N1844:Q1844)</f>
        <v>0</v>
      </c>
    </row>
    <row r="1845" customFormat="false" ht="15" hidden="false" customHeight="false" outlineLevel="0" collapsed="false">
      <c r="H1845" s="108" t="n">
        <v>1837</v>
      </c>
      <c r="I1845" s="109" t="n">
        <v>-1.0324</v>
      </c>
      <c r="J1845" s="109" t="n">
        <v>1.0037</v>
      </c>
      <c r="K1845" s="109" t="n">
        <v>-0.8496</v>
      </c>
      <c r="L1845" s="109" t="n">
        <v>0.4114</v>
      </c>
      <c r="M1845" s="109" t="n">
        <v>-0.8079</v>
      </c>
      <c r="N1845" s="108" t="n">
        <f aca="false">IF(SQRT($B$5)*$I1845+SQRT(1-$B$5)*J1845&lt;$C$8,1,0)</f>
        <v>0</v>
      </c>
      <c r="O1845" s="108" t="n">
        <f aca="false">IF(SQRT($B$5)*$I1845+SQRT(1-$B$5)*K1845&lt;$C$9,1,0)</f>
        <v>0</v>
      </c>
      <c r="P1845" s="108" t="n">
        <f aca="false">IF(SQRT($B$5)*$I1845+SQRT(1-$B$5)*L1845&lt;$C$10,1,0)</f>
        <v>0</v>
      </c>
      <c r="Q1845" s="108" t="n">
        <f aca="false">IF(SQRT($B$5)*$I1845+SQRT(1-$B$5)*M1845&lt;$C$11,1,0)</f>
        <v>0</v>
      </c>
      <c r="R1845" s="110" t="n">
        <f aca="false">N1845*$D$8+O1845*$D$9+P1845*$D$10+Q1845*$D$11</f>
        <v>0</v>
      </c>
      <c r="S1845" s="108" t="n">
        <f aca="false">SUM(N1845:Q1845)</f>
        <v>0</v>
      </c>
    </row>
    <row r="1846" customFormat="false" ht="15" hidden="false" customHeight="false" outlineLevel="0" collapsed="false">
      <c r="H1846" s="108" t="n">
        <v>1838</v>
      </c>
      <c r="I1846" s="109" t="n">
        <v>0.5948</v>
      </c>
      <c r="J1846" s="109" t="n">
        <v>-0.1914</v>
      </c>
      <c r="K1846" s="109" t="n">
        <v>-0.3941</v>
      </c>
      <c r="L1846" s="109" t="n">
        <v>1.0372</v>
      </c>
      <c r="M1846" s="109" t="n">
        <v>0.7389</v>
      </c>
      <c r="N1846" s="108" t="n">
        <f aca="false">IF(SQRT($B$5)*$I1846+SQRT(1-$B$5)*J1846&lt;$C$8,1,0)</f>
        <v>0</v>
      </c>
      <c r="O1846" s="108" t="n">
        <f aca="false">IF(SQRT($B$5)*$I1846+SQRT(1-$B$5)*K1846&lt;$C$9,1,0)</f>
        <v>0</v>
      </c>
      <c r="P1846" s="108" t="n">
        <f aca="false">IF(SQRT($B$5)*$I1846+SQRT(1-$B$5)*L1846&lt;$C$10,1,0)</f>
        <v>0</v>
      </c>
      <c r="Q1846" s="108" t="n">
        <f aca="false">IF(SQRT($B$5)*$I1846+SQRT(1-$B$5)*M1846&lt;$C$11,1,0)</f>
        <v>0</v>
      </c>
      <c r="R1846" s="110" t="n">
        <f aca="false">N1846*$D$8+O1846*$D$9+P1846*$D$10+Q1846*$D$11</f>
        <v>0</v>
      </c>
      <c r="S1846" s="108" t="n">
        <f aca="false">SUM(N1846:Q1846)</f>
        <v>0</v>
      </c>
    </row>
    <row r="1847" customFormat="false" ht="15" hidden="false" customHeight="false" outlineLevel="0" collapsed="false">
      <c r="H1847" s="108" t="n">
        <v>1839</v>
      </c>
      <c r="I1847" s="109" t="n">
        <v>1.2437</v>
      </c>
      <c r="J1847" s="109" t="n">
        <v>-0.8629</v>
      </c>
      <c r="K1847" s="109" t="n">
        <v>-1.6908</v>
      </c>
      <c r="L1847" s="109" t="n">
        <v>-0.3078</v>
      </c>
      <c r="M1847" s="109" t="n">
        <v>-0.9589</v>
      </c>
      <c r="N1847" s="108" t="n">
        <f aca="false">IF(SQRT($B$5)*$I1847+SQRT(1-$B$5)*J1847&lt;$C$8,1,0)</f>
        <v>0</v>
      </c>
      <c r="O1847" s="108" t="n">
        <f aca="false">IF(SQRT($B$5)*$I1847+SQRT(1-$B$5)*K1847&lt;$C$9,1,0)</f>
        <v>0</v>
      </c>
      <c r="P1847" s="108" t="n">
        <f aca="false">IF(SQRT($B$5)*$I1847+SQRT(1-$B$5)*L1847&lt;$C$10,1,0)</f>
        <v>0</v>
      </c>
      <c r="Q1847" s="108" t="n">
        <f aca="false">IF(SQRT($B$5)*$I1847+SQRT(1-$B$5)*M1847&lt;$C$11,1,0)</f>
        <v>0</v>
      </c>
      <c r="R1847" s="110" t="n">
        <f aca="false">N1847*$D$8+O1847*$D$9+P1847*$D$10+Q1847*$D$11</f>
        <v>0</v>
      </c>
      <c r="S1847" s="108" t="n">
        <f aca="false">SUM(N1847:Q1847)</f>
        <v>0</v>
      </c>
    </row>
    <row r="1848" customFormat="false" ht="15" hidden="false" customHeight="false" outlineLevel="0" collapsed="false">
      <c r="H1848" s="108" t="n">
        <v>1840</v>
      </c>
      <c r="I1848" s="109" t="n">
        <v>1.2485</v>
      </c>
      <c r="J1848" s="109" t="n">
        <v>0.5136</v>
      </c>
      <c r="K1848" s="109" t="n">
        <v>1.1815</v>
      </c>
      <c r="L1848" s="109" t="n">
        <v>-0.5009</v>
      </c>
      <c r="M1848" s="109" t="n">
        <v>1.0481</v>
      </c>
      <c r="N1848" s="108" t="n">
        <f aca="false">IF(SQRT($B$5)*$I1848+SQRT(1-$B$5)*J1848&lt;$C$8,1,0)</f>
        <v>0</v>
      </c>
      <c r="O1848" s="108" t="n">
        <f aca="false">IF(SQRT($B$5)*$I1848+SQRT(1-$B$5)*K1848&lt;$C$9,1,0)</f>
        <v>0</v>
      </c>
      <c r="P1848" s="108" t="n">
        <f aca="false">IF(SQRT($B$5)*$I1848+SQRT(1-$B$5)*L1848&lt;$C$10,1,0)</f>
        <v>0</v>
      </c>
      <c r="Q1848" s="108" t="n">
        <f aca="false">IF(SQRT($B$5)*$I1848+SQRT(1-$B$5)*M1848&lt;$C$11,1,0)</f>
        <v>0</v>
      </c>
      <c r="R1848" s="110" t="n">
        <f aca="false">N1848*$D$8+O1848*$D$9+P1848*$D$10+Q1848*$D$11</f>
        <v>0</v>
      </c>
      <c r="S1848" s="108" t="n">
        <f aca="false">SUM(N1848:Q1848)</f>
        <v>0</v>
      </c>
    </row>
    <row r="1849" customFormat="false" ht="15" hidden="false" customHeight="false" outlineLevel="0" collapsed="false">
      <c r="H1849" s="108" t="n">
        <v>1841</v>
      </c>
      <c r="I1849" s="109" t="n">
        <v>-0.2382</v>
      </c>
      <c r="J1849" s="109" t="n">
        <v>-1.3765</v>
      </c>
      <c r="K1849" s="109" t="n">
        <v>-1.0391</v>
      </c>
      <c r="L1849" s="109" t="n">
        <v>0.3238</v>
      </c>
      <c r="M1849" s="109" t="n">
        <v>-1.9511</v>
      </c>
      <c r="N1849" s="108" t="n">
        <f aca="false">IF(SQRT($B$5)*$I1849+SQRT(1-$B$5)*J1849&lt;$C$8,1,0)</f>
        <v>0</v>
      </c>
      <c r="O1849" s="108" t="n">
        <f aca="false">IF(SQRT($B$5)*$I1849+SQRT(1-$B$5)*K1849&lt;$C$9,1,0)</f>
        <v>0</v>
      </c>
      <c r="P1849" s="108" t="n">
        <f aca="false">IF(SQRT($B$5)*$I1849+SQRT(1-$B$5)*L1849&lt;$C$10,1,0)</f>
        <v>0</v>
      </c>
      <c r="Q1849" s="108" t="n">
        <f aca="false">IF(SQRT($B$5)*$I1849+SQRT(1-$B$5)*M1849&lt;$C$11,1,0)</f>
        <v>0</v>
      </c>
      <c r="R1849" s="110" t="n">
        <f aca="false">N1849*$D$8+O1849*$D$9+P1849*$D$10+Q1849*$D$11</f>
        <v>0</v>
      </c>
      <c r="S1849" s="108" t="n">
        <f aca="false">SUM(N1849:Q1849)</f>
        <v>0</v>
      </c>
    </row>
    <row r="1850" customFormat="false" ht="15" hidden="false" customHeight="false" outlineLevel="0" collapsed="false">
      <c r="H1850" s="108" t="n">
        <v>1842</v>
      </c>
      <c r="I1850" s="109" t="n">
        <v>2.5219</v>
      </c>
      <c r="J1850" s="109" t="n">
        <v>0.438</v>
      </c>
      <c r="K1850" s="109" t="n">
        <v>-1.7917</v>
      </c>
      <c r="L1850" s="109" t="n">
        <v>0.6293</v>
      </c>
      <c r="M1850" s="109" t="n">
        <v>0.7629</v>
      </c>
      <c r="N1850" s="108" t="n">
        <f aca="false">IF(SQRT($B$5)*$I1850+SQRT(1-$B$5)*J1850&lt;$C$8,1,0)</f>
        <v>0</v>
      </c>
      <c r="O1850" s="108" t="n">
        <f aca="false">IF(SQRT($B$5)*$I1850+SQRT(1-$B$5)*K1850&lt;$C$9,1,0)</f>
        <v>0</v>
      </c>
      <c r="P1850" s="108" t="n">
        <f aca="false">IF(SQRT($B$5)*$I1850+SQRT(1-$B$5)*L1850&lt;$C$10,1,0)</f>
        <v>0</v>
      </c>
      <c r="Q1850" s="108" t="n">
        <f aca="false">IF(SQRT($B$5)*$I1850+SQRT(1-$B$5)*M1850&lt;$C$11,1,0)</f>
        <v>0</v>
      </c>
      <c r="R1850" s="110" t="n">
        <f aca="false">N1850*$D$8+O1850*$D$9+P1850*$D$10+Q1850*$D$11</f>
        <v>0</v>
      </c>
      <c r="S1850" s="108" t="n">
        <f aca="false">SUM(N1850:Q1850)</f>
        <v>0</v>
      </c>
    </row>
    <row r="1851" customFormat="false" ht="15" hidden="false" customHeight="false" outlineLevel="0" collapsed="false">
      <c r="H1851" s="108" t="n">
        <v>1843</v>
      </c>
      <c r="I1851" s="109" t="n">
        <v>-0.6887</v>
      </c>
      <c r="J1851" s="109" t="n">
        <v>-1.7174</v>
      </c>
      <c r="K1851" s="109" t="n">
        <v>0.3408</v>
      </c>
      <c r="L1851" s="109" t="n">
        <v>1.2593</v>
      </c>
      <c r="M1851" s="109" t="n">
        <v>-0.3837</v>
      </c>
      <c r="N1851" s="108" t="n">
        <f aca="false">IF(SQRT($B$5)*$I1851+SQRT(1-$B$5)*J1851&lt;$C$8,1,0)</f>
        <v>0</v>
      </c>
      <c r="O1851" s="108" t="n">
        <f aca="false">IF(SQRT($B$5)*$I1851+SQRT(1-$B$5)*K1851&lt;$C$9,1,0)</f>
        <v>0</v>
      </c>
      <c r="P1851" s="108" t="n">
        <f aca="false">IF(SQRT($B$5)*$I1851+SQRT(1-$B$5)*L1851&lt;$C$10,1,0)</f>
        <v>0</v>
      </c>
      <c r="Q1851" s="108" t="n">
        <f aca="false">IF(SQRT($B$5)*$I1851+SQRT(1-$B$5)*M1851&lt;$C$11,1,0)</f>
        <v>0</v>
      </c>
      <c r="R1851" s="110" t="n">
        <f aca="false">N1851*$D$8+O1851*$D$9+P1851*$D$10+Q1851*$D$11</f>
        <v>0</v>
      </c>
      <c r="S1851" s="108" t="n">
        <f aca="false">SUM(N1851:Q1851)</f>
        <v>0</v>
      </c>
    </row>
    <row r="1852" customFormat="false" ht="15" hidden="false" customHeight="false" outlineLevel="0" collapsed="false">
      <c r="H1852" s="108" t="n">
        <v>1844</v>
      </c>
      <c r="I1852" s="109" t="n">
        <v>-1.2151</v>
      </c>
      <c r="J1852" s="109" t="n">
        <v>0.0905</v>
      </c>
      <c r="K1852" s="109" t="n">
        <v>2.2925</v>
      </c>
      <c r="L1852" s="109" t="n">
        <v>0.2642</v>
      </c>
      <c r="M1852" s="109" t="n">
        <v>-1.2453</v>
      </c>
      <c r="N1852" s="108" t="n">
        <f aca="false">IF(SQRT($B$5)*$I1852+SQRT(1-$B$5)*J1852&lt;$C$8,1,0)</f>
        <v>0</v>
      </c>
      <c r="O1852" s="108" t="n">
        <f aca="false">IF(SQRT($B$5)*$I1852+SQRT(1-$B$5)*K1852&lt;$C$9,1,0)</f>
        <v>0</v>
      </c>
      <c r="P1852" s="108" t="n">
        <f aca="false">IF(SQRT($B$5)*$I1852+SQRT(1-$B$5)*L1852&lt;$C$10,1,0)</f>
        <v>0</v>
      </c>
      <c r="Q1852" s="108" t="n">
        <f aca="false">IF(SQRT($B$5)*$I1852+SQRT(1-$B$5)*M1852&lt;$C$11,1,0)</f>
        <v>0</v>
      </c>
      <c r="R1852" s="110" t="n">
        <f aca="false">N1852*$D$8+O1852*$D$9+P1852*$D$10+Q1852*$D$11</f>
        <v>0</v>
      </c>
      <c r="S1852" s="108" t="n">
        <f aca="false">SUM(N1852:Q1852)</f>
        <v>0</v>
      </c>
    </row>
    <row r="1853" customFormat="false" ht="15" hidden="false" customHeight="false" outlineLevel="0" collapsed="false">
      <c r="H1853" s="108" t="n">
        <v>1845</v>
      </c>
      <c r="I1853" s="109" t="n">
        <v>0.3465</v>
      </c>
      <c r="J1853" s="109" t="n">
        <v>0.0598</v>
      </c>
      <c r="K1853" s="109" t="n">
        <v>0.5251</v>
      </c>
      <c r="L1853" s="109" t="n">
        <v>-1.2994</v>
      </c>
      <c r="M1853" s="109" t="n">
        <v>0.7223</v>
      </c>
      <c r="N1853" s="108" t="n">
        <f aca="false">IF(SQRT($B$5)*$I1853+SQRT(1-$B$5)*J1853&lt;$C$8,1,0)</f>
        <v>0</v>
      </c>
      <c r="O1853" s="108" t="n">
        <f aca="false">IF(SQRT($B$5)*$I1853+SQRT(1-$B$5)*K1853&lt;$C$9,1,0)</f>
        <v>0</v>
      </c>
      <c r="P1853" s="108" t="n">
        <f aca="false">IF(SQRT($B$5)*$I1853+SQRT(1-$B$5)*L1853&lt;$C$10,1,0)</f>
        <v>0</v>
      </c>
      <c r="Q1853" s="108" t="n">
        <f aca="false">IF(SQRT($B$5)*$I1853+SQRT(1-$B$5)*M1853&lt;$C$11,1,0)</f>
        <v>0</v>
      </c>
      <c r="R1853" s="110" t="n">
        <f aca="false">N1853*$D$8+O1853*$D$9+P1853*$D$10+Q1853*$D$11</f>
        <v>0</v>
      </c>
      <c r="S1853" s="108" t="n">
        <f aca="false">SUM(N1853:Q1853)</f>
        <v>0</v>
      </c>
    </row>
    <row r="1854" customFormat="false" ht="15" hidden="false" customHeight="false" outlineLevel="0" collapsed="false">
      <c r="H1854" s="108" t="n">
        <v>1846</v>
      </c>
      <c r="I1854" s="109" t="n">
        <v>2.1198</v>
      </c>
      <c r="J1854" s="109" t="n">
        <v>0.2024</v>
      </c>
      <c r="K1854" s="109" t="n">
        <v>-1.0007</v>
      </c>
      <c r="L1854" s="109" t="n">
        <v>-3.0295</v>
      </c>
      <c r="M1854" s="109" t="n">
        <v>-0.8345</v>
      </c>
      <c r="N1854" s="108" t="n">
        <f aca="false">IF(SQRT($B$5)*$I1854+SQRT(1-$B$5)*J1854&lt;$C$8,1,0)</f>
        <v>0</v>
      </c>
      <c r="O1854" s="108" t="n">
        <f aca="false">IF(SQRT($B$5)*$I1854+SQRT(1-$B$5)*K1854&lt;$C$9,1,0)</f>
        <v>0</v>
      </c>
      <c r="P1854" s="108" t="n">
        <f aca="false">IF(SQRT($B$5)*$I1854+SQRT(1-$B$5)*L1854&lt;$C$10,1,0)</f>
        <v>1</v>
      </c>
      <c r="Q1854" s="108" t="n">
        <f aca="false">IF(SQRT($B$5)*$I1854+SQRT(1-$B$5)*M1854&lt;$C$11,1,0)</f>
        <v>0</v>
      </c>
      <c r="R1854" s="110" t="n">
        <f aca="false">N1854*$D$8+O1854*$D$9+P1854*$D$10+Q1854*$D$11</f>
        <v>14</v>
      </c>
      <c r="S1854" s="108" t="n">
        <f aca="false">SUM(N1854:Q1854)</f>
        <v>1</v>
      </c>
    </row>
    <row r="1855" customFormat="false" ht="15" hidden="false" customHeight="false" outlineLevel="0" collapsed="false">
      <c r="H1855" s="108" t="n">
        <v>1847</v>
      </c>
      <c r="I1855" s="109" t="n">
        <v>1.6042</v>
      </c>
      <c r="J1855" s="109" t="n">
        <v>0.4134</v>
      </c>
      <c r="K1855" s="109" t="n">
        <v>-0.3042</v>
      </c>
      <c r="L1855" s="109" t="n">
        <v>-0.2863</v>
      </c>
      <c r="M1855" s="109" t="n">
        <v>-1.0248</v>
      </c>
      <c r="N1855" s="108" t="n">
        <f aca="false">IF(SQRT($B$5)*$I1855+SQRT(1-$B$5)*J1855&lt;$C$8,1,0)</f>
        <v>0</v>
      </c>
      <c r="O1855" s="108" t="n">
        <f aca="false">IF(SQRT($B$5)*$I1855+SQRT(1-$B$5)*K1855&lt;$C$9,1,0)</f>
        <v>0</v>
      </c>
      <c r="P1855" s="108" t="n">
        <f aca="false">IF(SQRT($B$5)*$I1855+SQRT(1-$B$5)*L1855&lt;$C$10,1,0)</f>
        <v>0</v>
      </c>
      <c r="Q1855" s="108" t="n">
        <f aca="false">IF(SQRT($B$5)*$I1855+SQRT(1-$B$5)*M1855&lt;$C$11,1,0)</f>
        <v>0</v>
      </c>
      <c r="R1855" s="110" t="n">
        <f aca="false">N1855*$D$8+O1855*$D$9+P1855*$D$10+Q1855*$D$11</f>
        <v>0</v>
      </c>
      <c r="S1855" s="108" t="n">
        <f aca="false">SUM(N1855:Q1855)</f>
        <v>0</v>
      </c>
    </row>
    <row r="1856" customFormat="false" ht="15" hidden="false" customHeight="false" outlineLevel="0" collapsed="false">
      <c r="H1856" s="108" t="n">
        <v>1848</v>
      </c>
      <c r="I1856" s="109" t="n">
        <v>1.0287</v>
      </c>
      <c r="J1856" s="109" t="n">
        <v>1.9483</v>
      </c>
      <c r="K1856" s="109" t="n">
        <v>-0.6153</v>
      </c>
      <c r="L1856" s="109" t="n">
        <v>-1.1682</v>
      </c>
      <c r="M1856" s="109" t="n">
        <v>0.0098</v>
      </c>
      <c r="N1856" s="108" t="n">
        <f aca="false">IF(SQRT($B$5)*$I1856+SQRT(1-$B$5)*J1856&lt;$C$8,1,0)</f>
        <v>0</v>
      </c>
      <c r="O1856" s="108" t="n">
        <f aca="false">IF(SQRT($B$5)*$I1856+SQRT(1-$B$5)*K1856&lt;$C$9,1,0)</f>
        <v>0</v>
      </c>
      <c r="P1856" s="108" t="n">
        <f aca="false">IF(SQRT($B$5)*$I1856+SQRT(1-$B$5)*L1856&lt;$C$10,1,0)</f>
        <v>0</v>
      </c>
      <c r="Q1856" s="108" t="n">
        <f aca="false">IF(SQRT($B$5)*$I1856+SQRT(1-$B$5)*M1856&lt;$C$11,1,0)</f>
        <v>0</v>
      </c>
      <c r="R1856" s="110" t="n">
        <f aca="false">N1856*$D$8+O1856*$D$9+P1856*$D$10+Q1856*$D$11</f>
        <v>0</v>
      </c>
      <c r="S1856" s="108" t="n">
        <f aca="false">SUM(N1856:Q1856)</f>
        <v>0</v>
      </c>
    </row>
    <row r="1857" customFormat="false" ht="15" hidden="false" customHeight="false" outlineLevel="0" collapsed="false">
      <c r="H1857" s="108" t="n">
        <v>1849</v>
      </c>
      <c r="I1857" s="109" t="n">
        <v>0.0919</v>
      </c>
      <c r="J1857" s="109" t="n">
        <v>-0.1254</v>
      </c>
      <c r="K1857" s="109" t="n">
        <v>-0.2699</v>
      </c>
      <c r="L1857" s="109" t="n">
        <v>-1.4237</v>
      </c>
      <c r="M1857" s="109" t="n">
        <v>1.4914</v>
      </c>
      <c r="N1857" s="108" t="n">
        <f aca="false">IF(SQRT($B$5)*$I1857+SQRT(1-$B$5)*J1857&lt;$C$8,1,0)</f>
        <v>0</v>
      </c>
      <c r="O1857" s="108" t="n">
        <f aca="false">IF(SQRT($B$5)*$I1857+SQRT(1-$B$5)*K1857&lt;$C$9,1,0)</f>
        <v>0</v>
      </c>
      <c r="P1857" s="108" t="n">
        <f aca="false">IF(SQRT($B$5)*$I1857+SQRT(1-$B$5)*L1857&lt;$C$10,1,0)</f>
        <v>0</v>
      </c>
      <c r="Q1857" s="108" t="n">
        <f aca="false">IF(SQRT($B$5)*$I1857+SQRT(1-$B$5)*M1857&lt;$C$11,1,0)</f>
        <v>0</v>
      </c>
      <c r="R1857" s="110" t="n">
        <f aca="false">N1857*$D$8+O1857*$D$9+P1857*$D$10+Q1857*$D$11</f>
        <v>0</v>
      </c>
      <c r="S1857" s="108" t="n">
        <f aca="false">SUM(N1857:Q1857)</f>
        <v>0</v>
      </c>
    </row>
    <row r="1858" customFormat="false" ht="15" hidden="false" customHeight="false" outlineLevel="0" collapsed="false">
      <c r="H1858" s="108" t="n">
        <v>1850</v>
      </c>
      <c r="I1858" s="109" t="n">
        <v>0.9051</v>
      </c>
      <c r="J1858" s="109" t="n">
        <v>0.2805</v>
      </c>
      <c r="K1858" s="109" t="n">
        <v>1.6773</v>
      </c>
      <c r="L1858" s="109" t="n">
        <v>2.1242</v>
      </c>
      <c r="M1858" s="109" t="n">
        <v>-0.2287</v>
      </c>
      <c r="N1858" s="108" t="n">
        <f aca="false">IF(SQRT($B$5)*$I1858+SQRT(1-$B$5)*J1858&lt;$C$8,1,0)</f>
        <v>0</v>
      </c>
      <c r="O1858" s="108" t="n">
        <f aca="false">IF(SQRT($B$5)*$I1858+SQRT(1-$B$5)*K1858&lt;$C$9,1,0)</f>
        <v>0</v>
      </c>
      <c r="P1858" s="108" t="n">
        <f aca="false">IF(SQRT($B$5)*$I1858+SQRT(1-$B$5)*L1858&lt;$C$10,1,0)</f>
        <v>0</v>
      </c>
      <c r="Q1858" s="108" t="n">
        <f aca="false">IF(SQRT($B$5)*$I1858+SQRT(1-$B$5)*M1858&lt;$C$11,1,0)</f>
        <v>0</v>
      </c>
      <c r="R1858" s="110" t="n">
        <f aca="false">N1858*$D$8+O1858*$D$9+P1858*$D$10+Q1858*$D$11</f>
        <v>0</v>
      </c>
      <c r="S1858" s="108" t="n">
        <f aca="false">SUM(N1858:Q1858)</f>
        <v>0</v>
      </c>
    </row>
    <row r="1859" customFormat="false" ht="15" hidden="false" customHeight="false" outlineLevel="0" collapsed="false">
      <c r="H1859" s="108" t="n">
        <v>1851</v>
      </c>
      <c r="I1859" s="109" t="n">
        <v>0.408</v>
      </c>
      <c r="J1859" s="109" t="n">
        <v>0.7518</v>
      </c>
      <c r="K1859" s="109" t="n">
        <v>-0.1651</v>
      </c>
      <c r="L1859" s="109" t="n">
        <v>1.4392</v>
      </c>
      <c r="M1859" s="109" t="n">
        <v>-0.419</v>
      </c>
      <c r="N1859" s="108" t="n">
        <f aca="false">IF(SQRT($B$5)*$I1859+SQRT(1-$B$5)*J1859&lt;$C$8,1,0)</f>
        <v>0</v>
      </c>
      <c r="O1859" s="108" t="n">
        <f aca="false">IF(SQRT($B$5)*$I1859+SQRT(1-$B$5)*K1859&lt;$C$9,1,0)</f>
        <v>0</v>
      </c>
      <c r="P1859" s="108" t="n">
        <f aca="false">IF(SQRT($B$5)*$I1859+SQRT(1-$B$5)*L1859&lt;$C$10,1,0)</f>
        <v>0</v>
      </c>
      <c r="Q1859" s="108" t="n">
        <f aca="false">IF(SQRT($B$5)*$I1859+SQRT(1-$B$5)*M1859&lt;$C$11,1,0)</f>
        <v>0</v>
      </c>
      <c r="R1859" s="110" t="n">
        <f aca="false">N1859*$D$8+O1859*$D$9+P1859*$D$10+Q1859*$D$11</f>
        <v>0</v>
      </c>
      <c r="S1859" s="108" t="n">
        <f aca="false">SUM(N1859:Q1859)</f>
        <v>0</v>
      </c>
    </row>
    <row r="1860" customFormat="false" ht="15" hidden="false" customHeight="false" outlineLevel="0" collapsed="false">
      <c r="H1860" s="108" t="n">
        <v>1852</v>
      </c>
      <c r="I1860" s="109" t="n">
        <v>-0.5648</v>
      </c>
      <c r="J1860" s="109" t="n">
        <v>1.1358</v>
      </c>
      <c r="K1860" s="109" t="n">
        <v>-1.6888</v>
      </c>
      <c r="L1860" s="109" t="n">
        <v>0.0225</v>
      </c>
      <c r="M1860" s="109" t="n">
        <v>1.0599</v>
      </c>
      <c r="N1860" s="108" t="n">
        <f aca="false">IF(SQRT($B$5)*$I1860+SQRT(1-$B$5)*J1860&lt;$C$8,1,0)</f>
        <v>0</v>
      </c>
      <c r="O1860" s="108" t="n">
        <f aca="false">IF(SQRT($B$5)*$I1860+SQRT(1-$B$5)*K1860&lt;$C$9,1,0)</f>
        <v>0</v>
      </c>
      <c r="P1860" s="108" t="n">
        <f aca="false">IF(SQRT($B$5)*$I1860+SQRT(1-$B$5)*L1860&lt;$C$10,1,0)</f>
        <v>0</v>
      </c>
      <c r="Q1860" s="108" t="n">
        <f aca="false">IF(SQRT($B$5)*$I1860+SQRT(1-$B$5)*M1860&lt;$C$11,1,0)</f>
        <v>0</v>
      </c>
      <c r="R1860" s="110" t="n">
        <f aca="false">N1860*$D$8+O1860*$D$9+P1860*$D$10+Q1860*$D$11</f>
        <v>0</v>
      </c>
      <c r="S1860" s="108" t="n">
        <f aca="false">SUM(N1860:Q1860)</f>
        <v>0</v>
      </c>
    </row>
    <row r="1861" customFormat="false" ht="15" hidden="false" customHeight="false" outlineLevel="0" collapsed="false">
      <c r="H1861" s="108" t="n">
        <v>1853</v>
      </c>
      <c r="I1861" s="109" t="n">
        <v>-1.6634</v>
      </c>
      <c r="J1861" s="109" t="n">
        <v>-1.2472</v>
      </c>
      <c r="K1861" s="109" t="n">
        <v>0.0309</v>
      </c>
      <c r="L1861" s="109" t="n">
        <v>-0.0938</v>
      </c>
      <c r="M1861" s="109" t="n">
        <v>-0.2687</v>
      </c>
      <c r="N1861" s="108" t="n">
        <f aca="false">IF(SQRT($B$5)*$I1861+SQRT(1-$B$5)*J1861&lt;$C$8,1,0)</f>
        <v>0</v>
      </c>
      <c r="O1861" s="108" t="n">
        <f aca="false">IF(SQRT($B$5)*$I1861+SQRT(1-$B$5)*K1861&lt;$C$9,1,0)</f>
        <v>0</v>
      </c>
      <c r="P1861" s="108" t="n">
        <f aca="false">IF(SQRT($B$5)*$I1861+SQRT(1-$B$5)*L1861&lt;$C$10,1,0)</f>
        <v>0</v>
      </c>
      <c r="Q1861" s="108" t="n">
        <f aca="false">IF(SQRT($B$5)*$I1861+SQRT(1-$B$5)*M1861&lt;$C$11,1,0)</f>
        <v>0</v>
      </c>
      <c r="R1861" s="110" t="n">
        <f aca="false">N1861*$D$8+O1861*$D$9+P1861*$D$10+Q1861*$D$11</f>
        <v>0</v>
      </c>
      <c r="S1861" s="108" t="n">
        <f aca="false">SUM(N1861:Q1861)</f>
        <v>0</v>
      </c>
    </row>
    <row r="1862" customFormat="false" ht="15" hidden="false" customHeight="false" outlineLevel="0" collapsed="false">
      <c r="H1862" s="108" t="n">
        <v>1854</v>
      </c>
      <c r="I1862" s="109" t="n">
        <v>0.3085</v>
      </c>
      <c r="J1862" s="109" t="n">
        <v>-0.8293</v>
      </c>
      <c r="K1862" s="109" t="n">
        <v>2.0192</v>
      </c>
      <c r="L1862" s="109" t="n">
        <v>-1.8327</v>
      </c>
      <c r="M1862" s="109" t="n">
        <v>-0.8732</v>
      </c>
      <c r="N1862" s="108" t="n">
        <f aca="false">IF(SQRT($B$5)*$I1862+SQRT(1-$B$5)*J1862&lt;$C$8,1,0)</f>
        <v>0</v>
      </c>
      <c r="O1862" s="108" t="n">
        <f aca="false">IF(SQRT($B$5)*$I1862+SQRT(1-$B$5)*K1862&lt;$C$9,1,0)</f>
        <v>0</v>
      </c>
      <c r="P1862" s="108" t="n">
        <f aca="false">IF(SQRT($B$5)*$I1862+SQRT(1-$B$5)*L1862&lt;$C$10,1,0)</f>
        <v>0</v>
      </c>
      <c r="Q1862" s="108" t="n">
        <f aca="false">IF(SQRT($B$5)*$I1862+SQRT(1-$B$5)*M1862&lt;$C$11,1,0)</f>
        <v>0</v>
      </c>
      <c r="R1862" s="110" t="n">
        <f aca="false">N1862*$D$8+O1862*$D$9+P1862*$D$10+Q1862*$D$11</f>
        <v>0</v>
      </c>
      <c r="S1862" s="108" t="n">
        <f aca="false">SUM(N1862:Q1862)</f>
        <v>0</v>
      </c>
    </row>
    <row r="1863" customFormat="false" ht="15" hidden="false" customHeight="false" outlineLevel="0" collapsed="false">
      <c r="H1863" s="108" t="n">
        <v>1855</v>
      </c>
      <c r="I1863" s="109" t="n">
        <v>0.0537</v>
      </c>
      <c r="J1863" s="109" t="n">
        <v>-1.6471</v>
      </c>
      <c r="K1863" s="109" t="n">
        <v>0.1001</v>
      </c>
      <c r="L1863" s="109" t="n">
        <v>-0.1948</v>
      </c>
      <c r="M1863" s="109" t="n">
        <v>-0.3311</v>
      </c>
      <c r="N1863" s="108" t="n">
        <f aca="false">IF(SQRT($B$5)*$I1863+SQRT(1-$B$5)*J1863&lt;$C$8,1,0)</f>
        <v>0</v>
      </c>
      <c r="O1863" s="108" t="n">
        <f aca="false">IF(SQRT($B$5)*$I1863+SQRT(1-$B$5)*K1863&lt;$C$9,1,0)</f>
        <v>0</v>
      </c>
      <c r="P1863" s="108" t="n">
        <f aca="false">IF(SQRT($B$5)*$I1863+SQRT(1-$B$5)*L1863&lt;$C$10,1,0)</f>
        <v>0</v>
      </c>
      <c r="Q1863" s="108" t="n">
        <f aca="false">IF(SQRT($B$5)*$I1863+SQRT(1-$B$5)*M1863&lt;$C$11,1,0)</f>
        <v>0</v>
      </c>
      <c r="R1863" s="110" t="n">
        <f aca="false">N1863*$D$8+O1863*$D$9+P1863*$D$10+Q1863*$D$11</f>
        <v>0</v>
      </c>
      <c r="S1863" s="108" t="n">
        <f aca="false">SUM(N1863:Q1863)</f>
        <v>0</v>
      </c>
    </row>
    <row r="1864" customFormat="false" ht="15" hidden="false" customHeight="false" outlineLevel="0" collapsed="false">
      <c r="H1864" s="108" t="n">
        <v>1856</v>
      </c>
      <c r="I1864" s="109" t="n">
        <v>-1.3039</v>
      </c>
      <c r="J1864" s="109" t="n">
        <v>-0.5604</v>
      </c>
      <c r="K1864" s="109" t="n">
        <v>-0.5982</v>
      </c>
      <c r="L1864" s="109" t="n">
        <v>-0.1737</v>
      </c>
      <c r="M1864" s="109" t="n">
        <v>-0.5306</v>
      </c>
      <c r="N1864" s="108" t="n">
        <f aca="false">IF(SQRT($B$5)*$I1864+SQRT(1-$B$5)*J1864&lt;$C$8,1,0)</f>
        <v>0</v>
      </c>
      <c r="O1864" s="108" t="n">
        <f aca="false">IF(SQRT($B$5)*$I1864+SQRT(1-$B$5)*K1864&lt;$C$9,1,0)</f>
        <v>0</v>
      </c>
      <c r="P1864" s="108" t="n">
        <f aca="false">IF(SQRT($B$5)*$I1864+SQRT(1-$B$5)*L1864&lt;$C$10,1,0)</f>
        <v>0</v>
      </c>
      <c r="Q1864" s="108" t="n">
        <f aca="false">IF(SQRT($B$5)*$I1864+SQRT(1-$B$5)*M1864&lt;$C$11,1,0)</f>
        <v>0</v>
      </c>
      <c r="R1864" s="110" t="n">
        <f aca="false">N1864*$D$8+O1864*$D$9+P1864*$D$10+Q1864*$D$11</f>
        <v>0</v>
      </c>
      <c r="S1864" s="108" t="n">
        <f aca="false">SUM(N1864:Q1864)</f>
        <v>0</v>
      </c>
    </row>
    <row r="1865" customFormat="false" ht="15" hidden="false" customHeight="false" outlineLevel="0" collapsed="false">
      <c r="H1865" s="108" t="n">
        <v>1857</v>
      </c>
      <c r="I1865" s="109" t="n">
        <v>0.0245</v>
      </c>
      <c r="J1865" s="109" t="n">
        <v>0.7792</v>
      </c>
      <c r="K1865" s="109" t="n">
        <v>-0.1413</v>
      </c>
      <c r="L1865" s="109" t="n">
        <v>-0.1033</v>
      </c>
      <c r="M1865" s="109" t="n">
        <v>-0.2425</v>
      </c>
      <c r="N1865" s="108" t="n">
        <f aca="false">IF(SQRT($B$5)*$I1865+SQRT(1-$B$5)*J1865&lt;$C$8,1,0)</f>
        <v>0</v>
      </c>
      <c r="O1865" s="108" t="n">
        <f aca="false">IF(SQRT($B$5)*$I1865+SQRT(1-$B$5)*K1865&lt;$C$9,1,0)</f>
        <v>0</v>
      </c>
      <c r="P1865" s="108" t="n">
        <f aca="false">IF(SQRT($B$5)*$I1865+SQRT(1-$B$5)*L1865&lt;$C$10,1,0)</f>
        <v>0</v>
      </c>
      <c r="Q1865" s="108" t="n">
        <f aca="false">IF(SQRT($B$5)*$I1865+SQRT(1-$B$5)*M1865&lt;$C$11,1,0)</f>
        <v>0</v>
      </c>
      <c r="R1865" s="110" t="n">
        <f aca="false">N1865*$D$8+O1865*$D$9+P1865*$D$10+Q1865*$D$11</f>
        <v>0</v>
      </c>
      <c r="S1865" s="108" t="n">
        <f aca="false">SUM(N1865:Q1865)</f>
        <v>0</v>
      </c>
    </row>
    <row r="1866" customFormat="false" ht="15" hidden="false" customHeight="false" outlineLevel="0" collapsed="false">
      <c r="H1866" s="108" t="n">
        <v>1858</v>
      </c>
      <c r="I1866" s="109" t="n">
        <v>1.0671</v>
      </c>
      <c r="J1866" s="109" t="n">
        <v>-0.5622</v>
      </c>
      <c r="K1866" s="109" t="n">
        <v>0.848</v>
      </c>
      <c r="L1866" s="109" t="n">
        <v>-0.2932</v>
      </c>
      <c r="M1866" s="109" t="n">
        <v>0.2293</v>
      </c>
      <c r="N1866" s="108" t="n">
        <f aca="false">IF(SQRT($B$5)*$I1866+SQRT(1-$B$5)*J1866&lt;$C$8,1,0)</f>
        <v>0</v>
      </c>
      <c r="O1866" s="108" t="n">
        <f aca="false">IF(SQRT($B$5)*$I1866+SQRT(1-$B$5)*K1866&lt;$C$9,1,0)</f>
        <v>0</v>
      </c>
      <c r="P1866" s="108" t="n">
        <f aca="false">IF(SQRT($B$5)*$I1866+SQRT(1-$B$5)*L1866&lt;$C$10,1,0)</f>
        <v>0</v>
      </c>
      <c r="Q1866" s="108" t="n">
        <f aca="false">IF(SQRT($B$5)*$I1866+SQRT(1-$B$5)*M1866&lt;$C$11,1,0)</f>
        <v>0</v>
      </c>
      <c r="R1866" s="110" t="n">
        <f aca="false">N1866*$D$8+O1866*$D$9+P1866*$D$10+Q1866*$D$11</f>
        <v>0</v>
      </c>
      <c r="S1866" s="108" t="n">
        <f aca="false">SUM(N1866:Q1866)</f>
        <v>0</v>
      </c>
    </row>
    <row r="1867" customFormat="false" ht="15" hidden="false" customHeight="false" outlineLevel="0" collapsed="false">
      <c r="H1867" s="108" t="n">
        <v>1859</v>
      </c>
      <c r="I1867" s="109" t="n">
        <v>0.7779</v>
      </c>
      <c r="J1867" s="109" t="n">
        <v>0.2328</v>
      </c>
      <c r="K1867" s="109" t="n">
        <v>0.7307</v>
      </c>
      <c r="L1867" s="109" t="n">
        <v>1.585</v>
      </c>
      <c r="M1867" s="109" t="n">
        <v>0.1399</v>
      </c>
      <c r="N1867" s="108" t="n">
        <f aca="false">IF(SQRT($B$5)*$I1867+SQRT(1-$B$5)*J1867&lt;$C$8,1,0)</f>
        <v>0</v>
      </c>
      <c r="O1867" s="108" t="n">
        <f aca="false">IF(SQRT($B$5)*$I1867+SQRT(1-$B$5)*K1867&lt;$C$9,1,0)</f>
        <v>0</v>
      </c>
      <c r="P1867" s="108" t="n">
        <f aca="false">IF(SQRT($B$5)*$I1867+SQRT(1-$B$5)*L1867&lt;$C$10,1,0)</f>
        <v>0</v>
      </c>
      <c r="Q1867" s="108" t="n">
        <f aca="false">IF(SQRT($B$5)*$I1867+SQRT(1-$B$5)*M1867&lt;$C$11,1,0)</f>
        <v>0</v>
      </c>
      <c r="R1867" s="110" t="n">
        <f aca="false">N1867*$D$8+O1867*$D$9+P1867*$D$10+Q1867*$D$11</f>
        <v>0</v>
      </c>
      <c r="S1867" s="108" t="n">
        <f aca="false">SUM(N1867:Q1867)</f>
        <v>0</v>
      </c>
    </row>
    <row r="1868" customFormat="false" ht="15" hidden="false" customHeight="false" outlineLevel="0" collapsed="false">
      <c r="H1868" s="108" t="n">
        <v>1860</v>
      </c>
      <c r="I1868" s="109" t="n">
        <v>0.0511</v>
      </c>
      <c r="J1868" s="109" t="n">
        <v>-0.5329</v>
      </c>
      <c r="K1868" s="109" t="n">
        <v>-1.5652</v>
      </c>
      <c r="L1868" s="109" t="n">
        <v>-0.0476</v>
      </c>
      <c r="M1868" s="109" t="n">
        <v>-1.2034</v>
      </c>
      <c r="N1868" s="108" t="n">
        <f aca="false">IF(SQRT($B$5)*$I1868+SQRT(1-$B$5)*J1868&lt;$C$8,1,0)</f>
        <v>0</v>
      </c>
      <c r="O1868" s="108" t="n">
        <f aca="false">IF(SQRT($B$5)*$I1868+SQRT(1-$B$5)*K1868&lt;$C$9,1,0)</f>
        <v>0</v>
      </c>
      <c r="P1868" s="108" t="n">
        <f aca="false">IF(SQRT($B$5)*$I1868+SQRT(1-$B$5)*L1868&lt;$C$10,1,0)</f>
        <v>0</v>
      </c>
      <c r="Q1868" s="108" t="n">
        <f aca="false">IF(SQRT($B$5)*$I1868+SQRT(1-$B$5)*M1868&lt;$C$11,1,0)</f>
        <v>0</v>
      </c>
      <c r="R1868" s="110" t="n">
        <f aca="false">N1868*$D$8+O1868*$D$9+P1868*$D$10+Q1868*$D$11</f>
        <v>0</v>
      </c>
      <c r="S1868" s="108" t="n">
        <f aca="false">SUM(N1868:Q1868)</f>
        <v>0</v>
      </c>
    </row>
    <row r="1869" customFormat="false" ht="15" hidden="false" customHeight="false" outlineLevel="0" collapsed="false">
      <c r="H1869" s="108" t="n">
        <v>1861</v>
      </c>
      <c r="I1869" s="109" t="n">
        <v>-0.0683</v>
      </c>
      <c r="J1869" s="109" t="n">
        <v>0.3296</v>
      </c>
      <c r="K1869" s="109" t="n">
        <v>1.2387</v>
      </c>
      <c r="L1869" s="109" t="n">
        <v>-0.3102</v>
      </c>
      <c r="M1869" s="109" t="n">
        <v>-1.1117</v>
      </c>
      <c r="N1869" s="108" t="n">
        <f aca="false">IF(SQRT($B$5)*$I1869+SQRT(1-$B$5)*J1869&lt;$C$8,1,0)</f>
        <v>0</v>
      </c>
      <c r="O1869" s="108" t="n">
        <f aca="false">IF(SQRT($B$5)*$I1869+SQRT(1-$B$5)*K1869&lt;$C$9,1,0)</f>
        <v>0</v>
      </c>
      <c r="P1869" s="108" t="n">
        <f aca="false">IF(SQRT($B$5)*$I1869+SQRT(1-$B$5)*L1869&lt;$C$10,1,0)</f>
        <v>0</v>
      </c>
      <c r="Q1869" s="108" t="n">
        <f aca="false">IF(SQRT($B$5)*$I1869+SQRT(1-$B$5)*M1869&lt;$C$11,1,0)</f>
        <v>0</v>
      </c>
      <c r="R1869" s="110" t="n">
        <f aca="false">N1869*$D$8+O1869*$D$9+P1869*$D$10+Q1869*$D$11</f>
        <v>0</v>
      </c>
      <c r="S1869" s="108" t="n">
        <f aca="false">SUM(N1869:Q1869)</f>
        <v>0</v>
      </c>
    </row>
    <row r="1870" customFormat="false" ht="15" hidden="false" customHeight="false" outlineLevel="0" collapsed="false">
      <c r="H1870" s="108" t="n">
        <v>1862</v>
      </c>
      <c r="I1870" s="109" t="n">
        <v>1.5607</v>
      </c>
      <c r="J1870" s="109" t="n">
        <v>0.2786</v>
      </c>
      <c r="K1870" s="109" t="n">
        <v>0.8596</v>
      </c>
      <c r="L1870" s="109" t="n">
        <v>0.2842</v>
      </c>
      <c r="M1870" s="109" t="n">
        <v>0.8058</v>
      </c>
      <c r="N1870" s="108" t="n">
        <f aca="false">IF(SQRT($B$5)*$I1870+SQRT(1-$B$5)*J1870&lt;$C$8,1,0)</f>
        <v>0</v>
      </c>
      <c r="O1870" s="108" t="n">
        <f aca="false">IF(SQRT($B$5)*$I1870+SQRT(1-$B$5)*K1870&lt;$C$9,1,0)</f>
        <v>0</v>
      </c>
      <c r="P1870" s="108" t="n">
        <f aca="false">IF(SQRT($B$5)*$I1870+SQRT(1-$B$5)*L1870&lt;$C$10,1,0)</f>
        <v>0</v>
      </c>
      <c r="Q1870" s="108" t="n">
        <f aca="false">IF(SQRT($B$5)*$I1870+SQRT(1-$B$5)*M1870&lt;$C$11,1,0)</f>
        <v>0</v>
      </c>
      <c r="R1870" s="110" t="n">
        <f aca="false">N1870*$D$8+O1870*$D$9+P1870*$D$10+Q1870*$D$11</f>
        <v>0</v>
      </c>
      <c r="S1870" s="108" t="n">
        <f aca="false">SUM(N1870:Q1870)</f>
        <v>0</v>
      </c>
    </row>
    <row r="1871" customFormat="false" ht="15" hidden="false" customHeight="false" outlineLevel="0" collapsed="false">
      <c r="H1871" s="108" t="n">
        <v>1863</v>
      </c>
      <c r="I1871" s="109" t="n">
        <v>1.3213</v>
      </c>
      <c r="J1871" s="109" t="n">
        <v>1.005</v>
      </c>
      <c r="K1871" s="109" t="n">
        <v>1.6298</v>
      </c>
      <c r="L1871" s="109" t="n">
        <v>0.0695</v>
      </c>
      <c r="M1871" s="109" t="n">
        <v>0.795</v>
      </c>
      <c r="N1871" s="108" t="n">
        <f aca="false">IF(SQRT($B$5)*$I1871+SQRT(1-$B$5)*J1871&lt;$C$8,1,0)</f>
        <v>0</v>
      </c>
      <c r="O1871" s="108" t="n">
        <f aca="false">IF(SQRT($B$5)*$I1871+SQRT(1-$B$5)*K1871&lt;$C$9,1,0)</f>
        <v>0</v>
      </c>
      <c r="P1871" s="108" t="n">
        <f aca="false">IF(SQRT($B$5)*$I1871+SQRT(1-$B$5)*L1871&lt;$C$10,1,0)</f>
        <v>0</v>
      </c>
      <c r="Q1871" s="108" t="n">
        <f aca="false">IF(SQRT($B$5)*$I1871+SQRT(1-$B$5)*M1871&lt;$C$11,1,0)</f>
        <v>0</v>
      </c>
      <c r="R1871" s="110" t="n">
        <f aca="false">N1871*$D$8+O1871*$D$9+P1871*$D$10+Q1871*$D$11</f>
        <v>0</v>
      </c>
      <c r="S1871" s="108" t="n">
        <f aca="false">SUM(N1871:Q1871)</f>
        <v>0</v>
      </c>
    </row>
    <row r="1872" customFormat="false" ht="15" hidden="false" customHeight="false" outlineLevel="0" collapsed="false">
      <c r="H1872" s="108" t="n">
        <v>1864</v>
      </c>
      <c r="I1872" s="109" t="n">
        <v>0.7924</v>
      </c>
      <c r="J1872" s="109" t="n">
        <v>0.6987</v>
      </c>
      <c r="K1872" s="109" t="n">
        <v>-1.115</v>
      </c>
      <c r="L1872" s="109" t="n">
        <v>1.9365</v>
      </c>
      <c r="M1872" s="109" t="n">
        <v>1.2711</v>
      </c>
      <c r="N1872" s="108" t="n">
        <f aca="false">IF(SQRT($B$5)*$I1872+SQRT(1-$B$5)*J1872&lt;$C$8,1,0)</f>
        <v>0</v>
      </c>
      <c r="O1872" s="108" t="n">
        <f aca="false">IF(SQRT($B$5)*$I1872+SQRT(1-$B$5)*K1872&lt;$C$9,1,0)</f>
        <v>0</v>
      </c>
      <c r="P1872" s="108" t="n">
        <f aca="false">IF(SQRT($B$5)*$I1872+SQRT(1-$B$5)*L1872&lt;$C$10,1,0)</f>
        <v>0</v>
      </c>
      <c r="Q1872" s="108" t="n">
        <f aca="false">IF(SQRT($B$5)*$I1872+SQRT(1-$B$5)*M1872&lt;$C$11,1,0)</f>
        <v>0</v>
      </c>
      <c r="R1872" s="110" t="n">
        <f aca="false">N1872*$D$8+O1872*$D$9+P1872*$D$10+Q1872*$D$11</f>
        <v>0</v>
      </c>
      <c r="S1872" s="108" t="n">
        <f aca="false">SUM(N1872:Q1872)</f>
        <v>0</v>
      </c>
    </row>
    <row r="1873" customFormat="false" ht="15" hidden="false" customHeight="false" outlineLevel="0" collapsed="false">
      <c r="H1873" s="108" t="n">
        <v>1865</v>
      </c>
      <c r="I1873" s="109" t="n">
        <v>-1.3881</v>
      </c>
      <c r="J1873" s="109" t="n">
        <v>0.0703</v>
      </c>
      <c r="K1873" s="109" t="n">
        <v>0.3922</v>
      </c>
      <c r="L1873" s="109" t="n">
        <v>1.2393</v>
      </c>
      <c r="M1873" s="109" t="n">
        <v>-0.4105</v>
      </c>
      <c r="N1873" s="108" t="n">
        <f aca="false">IF(SQRT($B$5)*$I1873+SQRT(1-$B$5)*J1873&lt;$C$8,1,0)</f>
        <v>0</v>
      </c>
      <c r="O1873" s="108" t="n">
        <f aca="false">IF(SQRT($B$5)*$I1873+SQRT(1-$B$5)*K1873&lt;$C$9,1,0)</f>
        <v>0</v>
      </c>
      <c r="P1873" s="108" t="n">
        <f aca="false">IF(SQRT($B$5)*$I1873+SQRT(1-$B$5)*L1873&lt;$C$10,1,0)</f>
        <v>0</v>
      </c>
      <c r="Q1873" s="108" t="n">
        <f aca="false">IF(SQRT($B$5)*$I1873+SQRT(1-$B$5)*M1873&lt;$C$11,1,0)</f>
        <v>0</v>
      </c>
      <c r="R1873" s="110" t="n">
        <f aca="false">N1873*$D$8+O1873*$D$9+P1873*$D$10+Q1873*$D$11</f>
        <v>0</v>
      </c>
      <c r="S1873" s="108" t="n">
        <f aca="false">SUM(N1873:Q1873)</f>
        <v>0</v>
      </c>
    </row>
    <row r="1874" customFormat="false" ht="15" hidden="false" customHeight="false" outlineLevel="0" collapsed="false">
      <c r="H1874" s="108" t="n">
        <v>1866</v>
      </c>
      <c r="I1874" s="109" t="n">
        <v>1.0324</v>
      </c>
      <c r="J1874" s="109" t="n">
        <v>0.0511</v>
      </c>
      <c r="K1874" s="109" t="n">
        <v>-0.5409</v>
      </c>
      <c r="L1874" s="109" t="n">
        <v>-0.4786</v>
      </c>
      <c r="M1874" s="109" t="n">
        <v>-0.1297</v>
      </c>
      <c r="N1874" s="108" t="n">
        <f aca="false">IF(SQRT($B$5)*$I1874+SQRT(1-$B$5)*J1874&lt;$C$8,1,0)</f>
        <v>0</v>
      </c>
      <c r="O1874" s="108" t="n">
        <f aca="false">IF(SQRT($B$5)*$I1874+SQRT(1-$B$5)*K1874&lt;$C$9,1,0)</f>
        <v>0</v>
      </c>
      <c r="P1874" s="108" t="n">
        <f aca="false">IF(SQRT($B$5)*$I1874+SQRT(1-$B$5)*L1874&lt;$C$10,1,0)</f>
        <v>0</v>
      </c>
      <c r="Q1874" s="108" t="n">
        <f aca="false">IF(SQRT($B$5)*$I1874+SQRT(1-$B$5)*M1874&lt;$C$11,1,0)</f>
        <v>0</v>
      </c>
      <c r="R1874" s="110" t="n">
        <f aca="false">N1874*$D$8+O1874*$D$9+P1874*$D$10+Q1874*$D$11</f>
        <v>0</v>
      </c>
      <c r="S1874" s="108" t="n">
        <f aca="false">SUM(N1874:Q1874)</f>
        <v>0</v>
      </c>
    </row>
    <row r="1875" customFormat="false" ht="15" hidden="false" customHeight="false" outlineLevel="0" collapsed="false">
      <c r="H1875" s="108" t="n">
        <v>1867</v>
      </c>
      <c r="I1875" s="109" t="n">
        <v>-0.854</v>
      </c>
      <c r="J1875" s="109" t="n">
        <v>-0.2209</v>
      </c>
      <c r="K1875" s="109" t="n">
        <v>-0.2894</v>
      </c>
      <c r="L1875" s="109" t="n">
        <v>-0.3861</v>
      </c>
      <c r="M1875" s="109" t="n">
        <v>-0.1312</v>
      </c>
      <c r="N1875" s="108" t="n">
        <f aca="false">IF(SQRT($B$5)*$I1875+SQRT(1-$B$5)*J1875&lt;$C$8,1,0)</f>
        <v>0</v>
      </c>
      <c r="O1875" s="108" t="n">
        <f aca="false">IF(SQRT($B$5)*$I1875+SQRT(1-$B$5)*K1875&lt;$C$9,1,0)</f>
        <v>0</v>
      </c>
      <c r="P1875" s="108" t="n">
        <f aca="false">IF(SQRT($B$5)*$I1875+SQRT(1-$B$5)*L1875&lt;$C$10,1,0)</f>
        <v>0</v>
      </c>
      <c r="Q1875" s="108" t="n">
        <f aca="false">IF(SQRT($B$5)*$I1875+SQRT(1-$B$5)*M1875&lt;$C$11,1,0)</f>
        <v>0</v>
      </c>
      <c r="R1875" s="110" t="n">
        <f aca="false">N1875*$D$8+O1875*$D$9+P1875*$D$10+Q1875*$D$11</f>
        <v>0</v>
      </c>
      <c r="S1875" s="108" t="n">
        <f aca="false">SUM(N1875:Q1875)</f>
        <v>0</v>
      </c>
    </row>
    <row r="1876" customFormat="false" ht="15" hidden="false" customHeight="false" outlineLevel="0" collapsed="false">
      <c r="H1876" s="108" t="n">
        <v>1868</v>
      </c>
      <c r="I1876" s="109" t="n">
        <v>0.2239</v>
      </c>
      <c r="J1876" s="109" t="n">
        <v>-0.529</v>
      </c>
      <c r="K1876" s="109" t="n">
        <v>-0.0459</v>
      </c>
      <c r="L1876" s="109" t="n">
        <v>0.8056</v>
      </c>
      <c r="M1876" s="109" t="n">
        <v>-0.6036</v>
      </c>
      <c r="N1876" s="108" t="n">
        <f aca="false">IF(SQRT($B$5)*$I1876+SQRT(1-$B$5)*J1876&lt;$C$8,1,0)</f>
        <v>0</v>
      </c>
      <c r="O1876" s="108" t="n">
        <f aca="false">IF(SQRT($B$5)*$I1876+SQRT(1-$B$5)*K1876&lt;$C$9,1,0)</f>
        <v>0</v>
      </c>
      <c r="P1876" s="108" t="n">
        <f aca="false">IF(SQRT($B$5)*$I1876+SQRT(1-$B$5)*L1876&lt;$C$10,1,0)</f>
        <v>0</v>
      </c>
      <c r="Q1876" s="108" t="n">
        <f aca="false">IF(SQRT($B$5)*$I1876+SQRT(1-$B$5)*M1876&lt;$C$11,1,0)</f>
        <v>0</v>
      </c>
      <c r="R1876" s="110" t="n">
        <f aca="false">N1876*$D$8+O1876*$D$9+P1876*$D$10+Q1876*$D$11</f>
        <v>0</v>
      </c>
      <c r="S1876" s="108" t="n">
        <f aca="false">SUM(N1876:Q1876)</f>
        <v>0</v>
      </c>
    </row>
    <row r="1877" customFormat="false" ht="15" hidden="false" customHeight="false" outlineLevel="0" collapsed="false">
      <c r="H1877" s="108" t="n">
        <v>1869</v>
      </c>
      <c r="I1877" s="109" t="n">
        <v>0.171</v>
      </c>
      <c r="J1877" s="109" t="n">
        <v>1.1605</v>
      </c>
      <c r="K1877" s="109" t="n">
        <v>1.1727</v>
      </c>
      <c r="L1877" s="109" t="n">
        <v>0.3039</v>
      </c>
      <c r="M1877" s="109" t="n">
        <v>0.4321</v>
      </c>
      <c r="N1877" s="108" t="n">
        <f aca="false">IF(SQRT($B$5)*$I1877+SQRT(1-$B$5)*J1877&lt;$C$8,1,0)</f>
        <v>0</v>
      </c>
      <c r="O1877" s="108" t="n">
        <f aca="false">IF(SQRT($B$5)*$I1877+SQRT(1-$B$5)*K1877&lt;$C$9,1,0)</f>
        <v>0</v>
      </c>
      <c r="P1877" s="108" t="n">
        <f aca="false">IF(SQRT($B$5)*$I1877+SQRT(1-$B$5)*L1877&lt;$C$10,1,0)</f>
        <v>0</v>
      </c>
      <c r="Q1877" s="108" t="n">
        <f aca="false">IF(SQRT($B$5)*$I1877+SQRT(1-$B$5)*M1877&lt;$C$11,1,0)</f>
        <v>0</v>
      </c>
      <c r="R1877" s="110" t="n">
        <f aca="false">N1877*$D$8+O1877*$D$9+P1877*$D$10+Q1877*$D$11</f>
        <v>0</v>
      </c>
      <c r="S1877" s="108" t="n">
        <f aca="false">SUM(N1877:Q1877)</f>
        <v>0</v>
      </c>
    </row>
    <row r="1878" customFormat="false" ht="15" hidden="false" customHeight="false" outlineLevel="0" collapsed="false">
      <c r="H1878" s="108" t="n">
        <v>1870</v>
      </c>
      <c r="I1878" s="109" t="n">
        <v>-0.8685</v>
      </c>
      <c r="J1878" s="109" t="n">
        <v>-0.2425</v>
      </c>
      <c r="K1878" s="109" t="n">
        <v>0.5018</v>
      </c>
      <c r="L1878" s="109" t="n">
        <v>-0.652</v>
      </c>
      <c r="M1878" s="109" t="n">
        <v>-1.5467</v>
      </c>
      <c r="N1878" s="108" t="n">
        <f aca="false">IF(SQRT($B$5)*$I1878+SQRT(1-$B$5)*J1878&lt;$C$8,1,0)</f>
        <v>0</v>
      </c>
      <c r="O1878" s="108" t="n">
        <f aca="false">IF(SQRT($B$5)*$I1878+SQRT(1-$B$5)*K1878&lt;$C$9,1,0)</f>
        <v>0</v>
      </c>
      <c r="P1878" s="108" t="n">
        <f aca="false">IF(SQRT($B$5)*$I1878+SQRT(1-$B$5)*L1878&lt;$C$10,1,0)</f>
        <v>0</v>
      </c>
      <c r="Q1878" s="108" t="n">
        <f aca="false">IF(SQRT($B$5)*$I1878+SQRT(1-$B$5)*M1878&lt;$C$11,1,0)</f>
        <v>0</v>
      </c>
      <c r="R1878" s="110" t="n">
        <f aca="false">N1878*$D$8+O1878*$D$9+P1878*$D$10+Q1878*$D$11</f>
        <v>0</v>
      </c>
      <c r="S1878" s="108" t="n">
        <f aca="false">SUM(N1878:Q1878)</f>
        <v>0</v>
      </c>
    </row>
    <row r="1879" customFormat="false" ht="15" hidden="false" customHeight="false" outlineLevel="0" collapsed="false">
      <c r="H1879" s="108" t="n">
        <v>1871</v>
      </c>
      <c r="I1879" s="109" t="n">
        <v>1.487</v>
      </c>
      <c r="J1879" s="109" t="n">
        <v>-0.0058</v>
      </c>
      <c r="K1879" s="109" t="n">
        <v>-0.4006</v>
      </c>
      <c r="L1879" s="109" t="n">
        <v>1.1029</v>
      </c>
      <c r="M1879" s="109" t="n">
        <v>-0.0145</v>
      </c>
      <c r="N1879" s="108" t="n">
        <f aca="false">IF(SQRT($B$5)*$I1879+SQRT(1-$B$5)*J1879&lt;$C$8,1,0)</f>
        <v>0</v>
      </c>
      <c r="O1879" s="108" t="n">
        <f aca="false">IF(SQRT($B$5)*$I1879+SQRT(1-$B$5)*K1879&lt;$C$9,1,0)</f>
        <v>0</v>
      </c>
      <c r="P1879" s="108" t="n">
        <f aca="false">IF(SQRT($B$5)*$I1879+SQRT(1-$B$5)*L1879&lt;$C$10,1,0)</f>
        <v>0</v>
      </c>
      <c r="Q1879" s="108" t="n">
        <f aca="false">IF(SQRT($B$5)*$I1879+SQRT(1-$B$5)*M1879&lt;$C$11,1,0)</f>
        <v>0</v>
      </c>
      <c r="R1879" s="110" t="n">
        <f aca="false">N1879*$D$8+O1879*$D$9+P1879*$D$10+Q1879*$D$11</f>
        <v>0</v>
      </c>
      <c r="S1879" s="108" t="n">
        <f aca="false">SUM(N1879:Q1879)</f>
        <v>0</v>
      </c>
    </row>
    <row r="1880" customFormat="false" ht="15" hidden="false" customHeight="false" outlineLevel="0" collapsed="false">
      <c r="H1880" s="108" t="n">
        <v>1872</v>
      </c>
      <c r="I1880" s="109" t="n">
        <v>-0.7627</v>
      </c>
      <c r="J1880" s="109" t="n">
        <v>0.5414</v>
      </c>
      <c r="K1880" s="109" t="n">
        <v>0.3893</v>
      </c>
      <c r="L1880" s="109" t="n">
        <v>-2.2745</v>
      </c>
      <c r="M1880" s="109" t="n">
        <v>2.8034</v>
      </c>
      <c r="N1880" s="108" t="n">
        <f aca="false">IF(SQRT($B$5)*$I1880+SQRT(1-$B$5)*J1880&lt;$C$8,1,0)</f>
        <v>0</v>
      </c>
      <c r="O1880" s="108" t="n">
        <f aca="false">IF(SQRT($B$5)*$I1880+SQRT(1-$B$5)*K1880&lt;$C$9,1,0)</f>
        <v>0</v>
      </c>
      <c r="P1880" s="108" t="n">
        <f aca="false">IF(SQRT($B$5)*$I1880+SQRT(1-$B$5)*L1880&lt;$C$10,1,0)</f>
        <v>1</v>
      </c>
      <c r="Q1880" s="108" t="n">
        <f aca="false">IF(SQRT($B$5)*$I1880+SQRT(1-$B$5)*M1880&lt;$C$11,1,0)</f>
        <v>0</v>
      </c>
      <c r="R1880" s="110" t="n">
        <f aca="false">N1880*$D$8+O1880*$D$9+P1880*$D$10+Q1880*$D$11</f>
        <v>14</v>
      </c>
      <c r="S1880" s="108" t="n">
        <f aca="false">SUM(N1880:Q1880)</f>
        <v>1</v>
      </c>
    </row>
    <row r="1881" customFormat="false" ht="15" hidden="false" customHeight="false" outlineLevel="0" collapsed="false">
      <c r="H1881" s="108" t="n">
        <v>1873</v>
      </c>
      <c r="I1881" s="109" t="n">
        <v>0.0763</v>
      </c>
      <c r="J1881" s="109" t="n">
        <v>-0.8212</v>
      </c>
      <c r="K1881" s="109" t="n">
        <v>0.1048</v>
      </c>
      <c r="L1881" s="109" t="n">
        <v>-0.2577</v>
      </c>
      <c r="M1881" s="109" t="n">
        <v>-1.4295</v>
      </c>
      <c r="N1881" s="108" t="n">
        <f aca="false">IF(SQRT($B$5)*$I1881+SQRT(1-$B$5)*J1881&lt;$C$8,1,0)</f>
        <v>0</v>
      </c>
      <c r="O1881" s="108" t="n">
        <f aca="false">IF(SQRT($B$5)*$I1881+SQRT(1-$B$5)*K1881&lt;$C$9,1,0)</f>
        <v>0</v>
      </c>
      <c r="P1881" s="108" t="n">
        <f aca="false">IF(SQRT($B$5)*$I1881+SQRT(1-$B$5)*L1881&lt;$C$10,1,0)</f>
        <v>0</v>
      </c>
      <c r="Q1881" s="108" t="n">
        <f aca="false">IF(SQRT($B$5)*$I1881+SQRT(1-$B$5)*M1881&lt;$C$11,1,0)</f>
        <v>0</v>
      </c>
      <c r="R1881" s="110" t="n">
        <f aca="false">N1881*$D$8+O1881*$D$9+P1881*$D$10+Q1881*$D$11</f>
        <v>0</v>
      </c>
      <c r="S1881" s="108" t="n">
        <f aca="false">SUM(N1881:Q1881)</f>
        <v>0</v>
      </c>
    </row>
    <row r="1882" customFormat="false" ht="15" hidden="false" customHeight="false" outlineLevel="0" collapsed="false">
      <c r="H1882" s="108" t="n">
        <v>1874</v>
      </c>
      <c r="I1882" s="109" t="n">
        <v>1.5335</v>
      </c>
      <c r="J1882" s="109" t="n">
        <v>-0.2273</v>
      </c>
      <c r="K1882" s="109" t="n">
        <v>-0.2754</v>
      </c>
      <c r="L1882" s="109" t="n">
        <v>0.9927</v>
      </c>
      <c r="M1882" s="109" t="n">
        <v>-0.9432</v>
      </c>
      <c r="N1882" s="108" t="n">
        <f aca="false">IF(SQRT($B$5)*$I1882+SQRT(1-$B$5)*J1882&lt;$C$8,1,0)</f>
        <v>0</v>
      </c>
      <c r="O1882" s="108" t="n">
        <f aca="false">IF(SQRT($B$5)*$I1882+SQRT(1-$B$5)*K1882&lt;$C$9,1,0)</f>
        <v>0</v>
      </c>
      <c r="P1882" s="108" t="n">
        <f aca="false">IF(SQRT($B$5)*$I1882+SQRT(1-$B$5)*L1882&lt;$C$10,1,0)</f>
        <v>0</v>
      </c>
      <c r="Q1882" s="108" t="n">
        <f aca="false">IF(SQRT($B$5)*$I1882+SQRT(1-$B$5)*M1882&lt;$C$11,1,0)</f>
        <v>0</v>
      </c>
      <c r="R1882" s="110" t="n">
        <f aca="false">N1882*$D$8+O1882*$D$9+P1882*$D$10+Q1882*$D$11</f>
        <v>0</v>
      </c>
      <c r="S1882" s="108" t="n">
        <f aca="false">SUM(N1882:Q1882)</f>
        <v>0</v>
      </c>
    </row>
    <row r="1883" customFormat="false" ht="15" hidden="false" customHeight="false" outlineLevel="0" collapsed="false">
      <c r="H1883" s="108" t="n">
        <v>1875</v>
      </c>
      <c r="I1883" s="109" t="n">
        <v>2.7622</v>
      </c>
      <c r="J1883" s="109" t="n">
        <v>-0.0735</v>
      </c>
      <c r="K1883" s="109" t="n">
        <v>-0.5889</v>
      </c>
      <c r="L1883" s="109" t="n">
        <v>-0.0621</v>
      </c>
      <c r="M1883" s="109" t="n">
        <v>-0.4631</v>
      </c>
      <c r="N1883" s="108" t="n">
        <f aca="false">IF(SQRT($B$5)*$I1883+SQRT(1-$B$5)*J1883&lt;$C$8,1,0)</f>
        <v>0</v>
      </c>
      <c r="O1883" s="108" t="n">
        <f aca="false">IF(SQRT($B$5)*$I1883+SQRT(1-$B$5)*K1883&lt;$C$9,1,0)</f>
        <v>0</v>
      </c>
      <c r="P1883" s="108" t="n">
        <f aca="false">IF(SQRT($B$5)*$I1883+SQRT(1-$B$5)*L1883&lt;$C$10,1,0)</f>
        <v>0</v>
      </c>
      <c r="Q1883" s="108" t="n">
        <f aca="false">IF(SQRT($B$5)*$I1883+SQRT(1-$B$5)*M1883&lt;$C$11,1,0)</f>
        <v>0</v>
      </c>
      <c r="R1883" s="110" t="n">
        <f aca="false">N1883*$D$8+O1883*$D$9+P1883*$D$10+Q1883*$D$11</f>
        <v>0</v>
      </c>
      <c r="S1883" s="108" t="n">
        <f aca="false">SUM(N1883:Q1883)</f>
        <v>0</v>
      </c>
    </row>
    <row r="1884" customFormat="false" ht="15" hidden="false" customHeight="false" outlineLevel="0" collapsed="false">
      <c r="H1884" s="108" t="n">
        <v>1876</v>
      </c>
      <c r="I1884" s="109" t="n">
        <v>-0.0526</v>
      </c>
      <c r="J1884" s="109" t="n">
        <v>1.7606</v>
      </c>
      <c r="K1884" s="109" t="n">
        <v>-0.6794</v>
      </c>
      <c r="L1884" s="109" t="n">
        <v>2.3877</v>
      </c>
      <c r="M1884" s="109" t="n">
        <v>0.9962</v>
      </c>
      <c r="N1884" s="108" t="n">
        <f aca="false">IF(SQRT($B$5)*$I1884+SQRT(1-$B$5)*J1884&lt;$C$8,1,0)</f>
        <v>0</v>
      </c>
      <c r="O1884" s="108" t="n">
        <f aca="false">IF(SQRT($B$5)*$I1884+SQRT(1-$B$5)*K1884&lt;$C$9,1,0)</f>
        <v>0</v>
      </c>
      <c r="P1884" s="108" t="n">
        <f aca="false">IF(SQRT($B$5)*$I1884+SQRT(1-$B$5)*L1884&lt;$C$10,1,0)</f>
        <v>0</v>
      </c>
      <c r="Q1884" s="108" t="n">
        <f aca="false">IF(SQRT($B$5)*$I1884+SQRT(1-$B$5)*M1884&lt;$C$11,1,0)</f>
        <v>0</v>
      </c>
      <c r="R1884" s="110" t="n">
        <f aca="false">N1884*$D$8+O1884*$D$9+P1884*$D$10+Q1884*$D$11</f>
        <v>0</v>
      </c>
      <c r="S1884" s="108" t="n">
        <f aca="false">SUM(N1884:Q1884)</f>
        <v>0</v>
      </c>
    </row>
    <row r="1885" customFormat="false" ht="15" hidden="false" customHeight="false" outlineLevel="0" collapsed="false">
      <c r="H1885" s="108" t="n">
        <v>1877</v>
      </c>
      <c r="I1885" s="109" t="n">
        <v>0.2752</v>
      </c>
      <c r="J1885" s="109" t="n">
        <v>-0.3554</v>
      </c>
      <c r="K1885" s="109" t="n">
        <v>0.0018</v>
      </c>
      <c r="L1885" s="109" t="n">
        <v>0.3574</v>
      </c>
      <c r="M1885" s="109" t="n">
        <v>0.2476</v>
      </c>
      <c r="N1885" s="108" t="n">
        <f aca="false">IF(SQRT($B$5)*$I1885+SQRT(1-$B$5)*J1885&lt;$C$8,1,0)</f>
        <v>0</v>
      </c>
      <c r="O1885" s="108" t="n">
        <f aca="false">IF(SQRT($B$5)*$I1885+SQRT(1-$B$5)*K1885&lt;$C$9,1,0)</f>
        <v>0</v>
      </c>
      <c r="P1885" s="108" t="n">
        <f aca="false">IF(SQRT($B$5)*$I1885+SQRT(1-$B$5)*L1885&lt;$C$10,1,0)</f>
        <v>0</v>
      </c>
      <c r="Q1885" s="108" t="n">
        <f aca="false">IF(SQRT($B$5)*$I1885+SQRT(1-$B$5)*M1885&lt;$C$11,1,0)</f>
        <v>0</v>
      </c>
      <c r="R1885" s="110" t="n">
        <f aca="false">N1885*$D$8+O1885*$D$9+P1885*$D$10+Q1885*$D$11</f>
        <v>0</v>
      </c>
      <c r="S1885" s="108" t="n">
        <f aca="false">SUM(N1885:Q1885)</f>
        <v>0</v>
      </c>
    </row>
    <row r="1886" customFormat="false" ht="15" hidden="false" customHeight="false" outlineLevel="0" collapsed="false">
      <c r="H1886" s="108" t="n">
        <v>1878</v>
      </c>
      <c r="I1886" s="109" t="n">
        <v>-0.6256</v>
      </c>
      <c r="J1886" s="109" t="n">
        <v>-1.4994</v>
      </c>
      <c r="K1886" s="109" t="n">
        <v>0.4156</v>
      </c>
      <c r="L1886" s="109" t="n">
        <v>-0.6155</v>
      </c>
      <c r="M1886" s="109" t="n">
        <v>0.0997</v>
      </c>
      <c r="N1886" s="108" t="n">
        <f aca="false">IF(SQRT($B$5)*$I1886+SQRT(1-$B$5)*J1886&lt;$C$8,1,0)</f>
        <v>0</v>
      </c>
      <c r="O1886" s="108" t="n">
        <f aca="false">IF(SQRT($B$5)*$I1886+SQRT(1-$B$5)*K1886&lt;$C$9,1,0)</f>
        <v>0</v>
      </c>
      <c r="P1886" s="108" t="n">
        <f aca="false">IF(SQRT($B$5)*$I1886+SQRT(1-$B$5)*L1886&lt;$C$10,1,0)</f>
        <v>0</v>
      </c>
      <c r="Q1886" s="108" t="n">
        <f aca="false">IF(SQRT($B$5)*$I1886+SQRT(1-$B$5)*M1886&lt;$C$11,1,0)</f>
        <v>0</v>
      </c>
      <c r="R1886" s="110" t="n">
        <f aca="false">N1886*$D$8+O1886*$D$9+P1886*$D$10+Q1886*$D$11</f>
        <v>0</v>
      </c>
      <c r="S1886" s="108" t="n">
        <f aca="false">SUM(N1886:Q1886)</f>
        <v>0</v>
      </c>
    </row>
    <row r="1887" customFormat="false" ht="15" hidden="false" customHeight="false" outlineLevel="0" collapsed="false">
      <c r="H1887" s="108" t="n">
        <v>1879</v>
      </c>
      <c r="I1887" s="109" t="n">
        <v>-1.1121</v>
      </c>
      <c r="J1887" s="109" t="n">
        <v>0.0831</v>
      </c>
      <c r="K1887" s="109" t="n">
        <v>1.1116</v>
      </c>
      <c r="L1887" s="109" t="n">
        <v>0.1618</v>
      </c>
      <c r="M1887" s="109" t="n">
        <v>1.6298</v>
      </c>
      <c r="N1887" s="108" t="n">
        <f aca="false">IF(SQRT($B$5)*$I1887+SQRT(1-$B$5)*J1887&lt;$C$8,1,0)</f>
        <v>0</v>
      </c>
      <c r="O1887" s="108" t="n">
        <f aca="false">IF(SQRT($B$5)*$I1887+SQRT(1-$B$5)*K1887&lt;$C$9,1,0)</f>
        <v>0</v>
      </c>
      <c r="P1887" s="108" t="n">
        <f aca="false">IF(SQRT($B$5)*$I1887+SQRT(1-$B$5)*L1887&lt;$C$10,1,0)</f>
        <v>0</v>
      </c>
      <c r="Q1887" s="108" t="n">
        <f aca="false">IF(SQRT($B$5)*$I1887+SQRT(1-$B$5)*M1887&lt;$C$11,1,0)</f>
        <v>0</v>
      </c>
      <c r="R1887" s="110" t="n">
        <f aca="false">N1887*$D$8+O1887*$D$9+P1887*$D$10+Q1887*$D$11</f>
        <v>0</v>
      </c>
      <c r="S1887" s="108" t="n">
        <f aca="false">SUM(N1887:Q1887)</f>
        <v>0</v>
      </c>
    </row>
    <row r="1888" customFormat="false" ht="15" hidden="false" customHeight="false" outlineLevel="0" collapsed="false">
      <c r="H1888" s="108" t="n">
        <v>1880</v>
      </c>
      <c r="I1888" s="109" t="n">
        <v>1.1335</v>
      </c>
      <c r="J1888" s="109" t="n">
        <v>-0.0444</v>
      </c>
      <c r="K1888" s="109" t="n">
        <v>-0.3997</v>
      </c>
      <c r="L1888" s="109" t="n">
        <v>0.8327</v>
      </c>
      <c r="M1888" s="109" t="n">
        <v>-0.2223</v>
      </c>
      <c r="N1888" s="108" t="n">
        <f aca="false">IF(SQRT($B$5)*$I1888+SQRT(1-$B$5)*J1888&lt;$C$8,1,0)</f>
        <v>0</v>
      </c>
      <c r="O1888" s="108" t="n">
        <f aca="false">IF(SQRT($B$5)*$I1888+SQRT(1-$B$5)*K1888&lt;$C$9,1,0)</f>
        <v>0</v>
      </c>
      <c r="P1888" s="108" t="n">
        <f aca="false">IF(SQRT($B$5)*$I1888+SQRT(1-$B$5)*L1888&lt;$C$10,1,0)</f>
        <v>0</v>
      </c>
      <c r="Q1888" s="108" t="n">
        <f aca="false">IF(SQRT($B$5)*$I1888+SQRT(1-$B$5)*M1888&lt;$C$11,1,0)</f>
        <v>0</v>
      </c>
      <c r="R1888" s="110" t="n">
        <f aca="false">N1888*$D$8+O1888*$D$9+P1888*$D$10+Q1888*$D$11</f>
        <v>0</v>
      </c>
      <c r="S1888" s="108" t="n">
        <f aca="false">SUM(N1888:Q1888)</f>
        <v>0</v>
      </c>
    </row>
    <row r="1889" customFormat="false" ht="15" hidden="false" customHeight="false" outlineLevel="0" collapsed="false">
      <c r="H1889" s="108" t="n">
        <v>1881</v>
      </c>
      <c r="I1889" s="109" t="n">
        <v>-0.8372</v>
      </c>
      <c r="J1889" s="109" t="n">
        <v>-0.0288</v>
      </c>
      <c r="K1889" s="109" t="n">
        <v>-0.6408</v>
      </c>
      <c r="L1889" s="109" t="n">
        <v>0.78</v>
      </c>
      <c r="M1889" s="109" t="n">
        <v>-0.4324</v>
      </c>
      <c r="N1889" s="108" t="n">
        <f aca="false">IF(SQRT($B$5)*$I1889+SQRT(1-$B$5)*J1889&lt;$C$8,1,0)</f>
        <v>0</v>
      </c>
      <c r="O1889" s="108" t="n">
        <f aca="false">IF(SQRT($B$5)*$I1889+SQRT(1-$B$5)*K1889&lt;$C$9,1,0)</f>
        <v>0</v>
      </c>
      <c r="P1889" s="108" t="n">
        <f aca="false">IF(SQRT($B$5)*$I1889+SQRT(1-$B$5)*L1889&lt;$C$10,1,0)</f>
        <v>0</v>
      </c>
      <c r="Q1889" s="108" t="n">
        <f aca="false">IF(SQRT($B$5)*$I1889+SQRT(1-$B$5)*M1889&lt;$C$11,1,0)</f>
        <v>0</v>
      </c>
      <c r="R1889" s="110" t="n">
        <f aca="false">N1889*$D$8+O1889*$D$9+P1889*$D$10+Q1889*$D$11</f>
        <v>0</v>
      </c>
      <c r="S1889" s="108" t="n">
        <f aca="false">SUM(N1889:Q1889)</f>
        <v>0</v>
      </c>
    </row>
    <row r="1890" customFormat="false" ht="15" hidden="false" customHeight="false" outlineLevel="0" collapsed="false">
      <c r="H1890" s="108" t="n">
        <v>1882</v>
      </c>
      <c r="I1890" s="109" t="n">
        <v>0.3087</v>
      </c>
      <c r="J1890" s="109" t="n">
        <v>0.6391</v>
      </c>
      <c r="K1890" s="109" t="n">
        <v>-1.6292</v>
      </c>
      <c r="L1890" s="109" t="n">
        <v>-0.005</v>
      </c>
      <c r="M1890" s="109" t="n">
        <v>-0.1384</v>
      </c>
      <c r="N1890" s="108" t="n">
        <f aca="false">IF(SQRT($B$5)*$I1890+SQRT(1-$B$5)*J1890&lt;$C$8,1,0)</f>
        <v>0</v>
      </c>
      <c r="O1890" s="108" t="n">
        <f aca="false">IF(SQRT($B$5)*$I1890+SQRT(1-$B$5)*K1890&lt;$C$9,1,0)</f>
        <v>0</v>
      </c>
      <c r="P1890" s="108" t="n">
        <f aca="false">IF(SQRT($B$5)*$I1890+SQRT(1-$B$5)*L1890&lt;$C$10,1,0)</f>
        <v>0</v>
      </c>
      <c r="Q1890" s="108" t="n">
        <f aca="false">IF(SQRT($B$5)*$I1890+SQRT(1-$B$5)*M1890&lt;$C$11,1,0)</f>
        <v>0</v>
      </c>
      <c r="R1890" s="110" t="n">
        <f aca="false">N1890*$D$8+O1890*$D$9+P1890*$D$10+Q1890*$D$11</f>
        <v>0</v>
      </c>
      <c r="S1890" s="108" t="n">
        <f aca="false">SUM(N1890:Q1890)</f>
        <v>0</v>
      </c>
    </row>
    <row r="1891" customFormat="false" ht="15" hidden="false" customHeight="false" outlineLevel="0" collapsed="false">
      <c r="H1891" s="108" t="n">
        <v>1883</v>
      </c>
      <c r="I1891" s="109" t="n">
        <v>0.8231</v>
      </c>
      <c r="J1891" s="109" t="n">
        <v>-0.9067</v>
      </c>
      <c r="K1891" s="109" t="n">
        <v>1.4545</v>
      </c>
      <c r="L1891" s="109" t="n">
        <v>0.3215</v>
      </c>
      <c r="M1891" s="109" t="n">
        <v>-0.2558</v>
      </c>
      <c r="N1891" s="108" t="n">
        <f aca="false">IF(SQRT($B$5)*$I1891+SQRT(1-$B$5)*J1891&lt;$C$8,1,0)</f>
        <v>0</v>
      </c>
      <c r="O1891" s="108" t="n">
        <f aca="false">IF(SQRT($B$5)*$I1891+SQRT(1-$B$5)*K1891&lt;$C$9,1,0)</f>
        <v>0</v>
      </c>
      <c r="P1891" s="108" t="n">
        <f aca="false">IF(SQRT($B$5)*$I1891+SQRT(1-$B$5)*L1891&lt;$C$10,1,0)</f>
        <v>0</v>
      </c>
      <c r="Q1891" s="108" t="n">
        <f aca="false">IF(SQRT($B$5)*$I1891+SQRT(1-$B$5)*M1891&lt;$C$11,1,0)</f>
        <v>0</v>
      </c>
      <c r="R1891" s="110" t="n">
        <f aca="false">N1891*$D$8+O1891*$D$9+P1891*$D$10+Q1891*$D$11</f>
        <v>0</v>
      </c>
      <c r="S1891" s="108" t="n">
        <f aca="false">SUM(N1891:Q1891)</f>
        <v>0</v>
      </c>
    </row>
    <row r="1892" customFormat="false" ht="15" hidden="false" customHeight="false" outlineLevel="0" collapsed="false">
      <c r="H1892" s="108" t="n">
        <v>1884</v>
      </c>
      <c r="I1892" s="109" t="n">
        <v>-0.9149</v>
      </c>
      <c r="J1892" s="109" t="n">
        <v>-1.0264</v>
      </c>
      <c r="K1892" s="109" t="n">
        <v>-0.1102</v>
      </c>
      <c r="L1892" s="109" t="n">
        <v>0.5539</v>
      </c>
      <c r="M1892" s="109" t="n">
        <v>0.5807</v>
      </c>
      <c r="N1892" s="108" t="n">
        <f aca="false">IF(SQRT($B$5)*$I1892+SQRT(1-$B$5)*J1892&lt;$C$8,1,0)</f>
        <v>0</v>
      </c>
      <c r="O1892" s="108" t="n">
        <f aca="false">IF(SQRT($B$5)*$I1892+SQRT(1-$B$5)*K1892&lt;$C$9,1,0)</f>
        <v>0</v>
      </c>
      <c r="P1892" s="108" t="n">
        <f aca="false">IF(SQRT($B$5)*$I1892+SQRT(1-$B$5)*L1892&lt;$C$10,1,0)</f>
        <v>0</v>
      </c>
      <c r="Q1892" s="108" t="n">
        <f aca="false">IF(SQRT($B$5)*$I1892+SQRT(1-$B$5)*M1892&lt;$C$11,1,0)</f>
        <v>0</v>
      </c>
      <c r="R1892" s="110" t="n">
        <f aca="false">N1892*$D$8+O1892*$D$9+P1892*$D$10+Q1892*$D$11</f>
        <v>0</v>
      </c>
      <c r="S1892" s="108" t="n">
        <f aca="false">SUM(N1892:Q1892)</f>
        <v>0</v>
      </c>
    </row>
    <row r="1893" customFormat="false" ht="15" hidden="false" customHeight="false" outlineLevel="0" collapsed="false">
      <c r="H1893" s="108" t="n">
        <v>1885</v>
      </c>
      <c r="I1893" s="109" t="n">
        <v>-0.0756</v>
      </c>
      <c r="J1893" s="109" t="n">
        <v>-0.2395</v>
      </c>
      <c r="K1893" s="109" t="n">
        <v>-0.8557</v>
      </c>
      <c r="L1893" s="109" t="n">
        <v>-0.0147</v>
      </c>
      <c r="M1893" s="109" t="n">
        <v>0.7227</v>
      </c>
      <c r="N1893" s="108" t="n">
        <f aca="false">IF(SQRT($B$5)*$I1893+SQRT(1-$B$5)*J1893&lt;$C$8,1,0)</f>
        <v>0</v>
      </c>
      <c r="O1893" s="108" t="n">
        <f aca="false">IF(SQRT($B$5)*$I1893+SQRT(1-$B$5)*K1893&lt;$C$9,1,0)</f>
        <v>0</v>
      </c>
      <c r="P1893" s="108" t="n">
        <f aca="false">IF(SQRT($B$5)*$I1893+SQRT(1-$B$5)*L1893&lt;$C$10,1,0)</f>
        <v>0</v>
      </c>
      <c r="Q1893" s="108" t="n">
        <f aca="false">IF(SQRT($B$5)*$I1893+SQRT(1-$B$5)*M1893&lt;$C$11,1,0)</f>
        <v>0</v>
      </c>
      <c r="R1893" s="110" t="n">
        <f aca="false">N1893*$D$8+O1893*$D$9+P1893*$D$10+Q1893*$D$11</f>
        <v>0</v>
      </c>
      <c r="S1893" s="108" t="n">
        <f aca="false">SUM(N1893:Q1893)</f>
        <v>0</v>
      </c>
    </row>
    <row r="1894" customFormat="false" ht="15" hidden="false" customHeight="false" outlineLevel="0" collapsed="false">
      <c r="H1894" s="108" t="n">
        <v>1886</v>
      </c>
      <c r="I1894" s="109" t="n">
        <v>-1.7228</v>
      </c>
      <c r="J1894" s="109" t="n">
        <v>-0.8104</v>
      </c>
      <c r="K1894" s="109" t="n">
        <v>1.6024</v>
      </c>
      <c r="L1894" s="109" t="n">
        <v>1.7113</v>
      </c>
      <c r="M1894" s="109" t="n">
        <v>-0.4243</v>
      </c>
      <c r="N1894" s="108" t="n">
        <f aca="false">IF(SQRT($B$5)*$I1894+SQRT(1-$B$5)*J1894&lt;$C$8,1,0)</f>
        <v>0</v>
      </c>
      <c r="O1894" s="108" t="n">
        <f aca="false">IF(SQRT($B$5)*$I1894+SQRT(1-$B$5)*K1894&lt;$C$9,1,0)</f>
        <v>0</v>
      </c>
      <c r="P1894" s="108" t="n">
        <f aca="false">IF(SQRT($B$5)*$I1894+SQRT(1-$B$5)*L1894&lt;$C$10,1,0)</f>
        <v>0</v>
      </c>
      <c r="Q1894" s="108" t="n">
        <f aca="false">IF(SQRT($B$5)*$I1894+SQRT(1-$B$5)*M1894&lt;$C$11,1,0)</f>
        <v>0</v>
      </c>
      <c r="R1894" s="110" t="n">
        <f aca="false">N1894*$D$8+O1894*$D$9+P1894*$D$10+Q1894*$D$11</f>
        <v>0</v>
      </c>
      <c r="S1894" s="108" t="n">
        <f aca="false">SUM(N1894:Q1894)</f>
        <v>0</v>
      </c>
    </row>
    <row r="1895" customFormat="false" ht="15" hidden="false" customHeight="false" outlineLevel="0" collapsed="false">
      <c r="H1895" s="108" t="n">
        <v>1887</v>
      </c>
      <c r="I1895" s="109" t="n">
        <v>0.5006</v>
      </c>
      <c r="J1895" s="109" t="n">
        <v>0.3677</v>
      </c>
      <c r="K1895" s="109" t="n">
        <v>0.8142</v>
      </c>
      <c r="L1895" s="109" t="n">
        <v>1.5386</v>
      </c>
      <c r="M1895" s="109" t="n">
        <v>0.0304</v>
      </c>
      <c r="N1895" s="108" t="n">
        <f aca="false">IF(SQRT($B$5)*$I1895+SQRT(1-$B$5)*J1895&lt;$C$8,1,0)</f>
        <v>0</v>
      </c>
      <c r="O1895" s="108" t="n">
        <f aca="false">IF(SQRT($B$5)*$I1895+SQRT(1-$B$5)*K1895&lt;$C$9,1,0)</f>
        <v>0</v>
      </c>
      <c r="P1895" s="108" t="n">
        <f aca="false">IF(SQRT($B$5)*$I1895+SQRT(1-$B$5)*L1895&lt;$C$10,1,0)</f>
        <v>0</v>
      </c>
      <c r="Q1895" s="108" t="n">
        <f aca="false">IF(SQRT($B$5)*$I1895+SQRT(1-$B$5)*M1895&lt;$C$11,1,0)</f>
        <v>0</v>
      </c>
      <c r="R1895" s="110" t="n">
        <f aca="false">N1895*$D$8+O1895*$D$9+P1895*$D$10+Q1895*$D$11</f>
        <v>0</v>
      </c>
      <c r="S1895" s="108" t="n">
        <f aca="false">SUM(N1895:Q1895)</f>
        <v>0</v>
      </c>
    </row>
    <row r="1896" customFormat="false" ht="15" hidden="false" customHeight="false" outlineLevel="0" collapsed="false">
      <c r="H1896" s="108" t="n">
        <v>1888</v>
      </c>
      <c r="I1896" s="109" t="n">
        <v>0.3918</v>
      </c>
      <c r="J1896" s="109" t="n">
        <v>0.5682</v>
      </c>
      <c r="K1896" s="109" t="n">
        <v>1.8361</v>
      </c>
      <c r="L1896" s="109" t="n">
        <v>1.3973</v>
      </c>
      <c r="M1896" s="109" t="n">
        <v>0.3949</v>
      </c>
      <c r="N1896" s="108" t="n">
        <f aca="false">IF(SQRT($B$5)*$I1896+SQRT(1-$B$5)*J1896&lt;$C$8,1,0)</f>
        <v>0</v>
      </c>
      <c r="O1896" s="108" t="n">
        <f aca="false">IF(SQRT($B$5)*$I1896+SQRT(1-$B$5)*K1896&lt;$C$9,1,0)</f>
        <v>0</v>
      </c>
      <c r="P1896" s="108" t="n">
        <f aca="false">IF(SQRT($B$5)*$I1896+SQRT(1-$B$5)*L1896&lt;$C$10,1,0)</f>
        <v>0</v>
      </c>
      <c r="Q1896" s="108" t="n">
        <f aca="false">IF(SQRT($B$5)*$I1896+SQRT(1-$B$5)*M1896&lt;$C$11,1,0)</f>
        <v>0</v>
      </c>
      <c r="R1896" s="110" t="n">
        <f aca="false">N1896*$D$8+O1896*$D$9+P1896*$D$10+Q1896*$D$11</f>
        <v>0</v>
      </c>
      <c r="S1896" s="108" t="n">
        <f aca="false">SUM(N1896:Q1896)</f>
        <v>0</v>
      </c>
    </row>
    <row r="1897" customFormat="false" ht="15" hidden="false" customHeight="false" outlineLevel="0" collapsed="false">
      <c r="H1897" s="108" t="n">
        <v>1889</v>
      </c>
      <c r="I1897" s="109" t="n">
        <v>0.0696</v>
      </c>
      <c r="J1897" s="109" t="n">
        <v>-1.5241</v>
      </c>
      <c r="K1897" s="109" t="n">
        <v>0.9244</v>
      </c>
      <c r="L1897" s="109" t="n">
        <v>0.0872</v>
      </c>
      <c r="M1897" s="109" t="n">
        <v>0.1507</v>
      </c>
      <c r="N1897" s="108" t="n">
        <f aca="false">IF(SQRT($B$5)*$I1897+SQRT(1-$B$5)*J1897&lt;$C$8,1,0)</f>
        <v>0</v>
      </c>
      <c r="O1897" s="108" t="n">
        <f aca="false">IF(SQRT($B$5)*$I1897+SQRT(1-$B$5)*K1897&lt;$C$9,1,0)</f>
        <v>0</v>
      </c>
      <c r="P1897" s="108" t="n">
        <f aca="false">IF(SQRT($B$5)*$I1897+SQRT(1-$B$5)*L1897&lt;$C$10,1,0)</f>
        <v>0</v>
      </c>
      <c r="Q1897" s="108" t="n">
        <f aca="false">IF(SQRT($B$5)*$I1897+SQRT(1-$B$5)*M1897&lt;$C$11,1,0)</f>
        <v>0</v>
      </c>
      <c r="R1897" s="110" t="n">
        <f aca="false">N1897*$D$8+O1897*$D$9+P1897*$D$10+Q1897*$D$11</f>
        <v>0</v>
      </c>
      <c r="S1897" s="108" t="n">
        <f aca="false">SUM(N1897:Q1897)</f>
        <v>0</v>
      </c>
    </row>
    <row r="1898" customFormat="false" ht="15" hidden="false" customHeight="false" outlineLevel="0" collapsed="false">
      <c r="H1898" s="108" t="n">
        <v>1890</v>
      </c>
      <c r="I1898" s="109" t="n">
        <v>0.5275</v>
      </c>
      <c r="J1898" s="109" t="n">
        <v>0.2597</v>
      </c>
      <c r="K1898" s="109" t="n">
        <v>-0.5415</v>
      </c>
      <c r="L1898" s="109" t="n">
        <v>-2.6802</v>
      </c>
      <c r="M1898" s="109" t="n">
        <v>1.494</v>
      </c>
      <c r="N1898" s="108" t="n">
        <f aca="false">IF(SQRT($B$5)*$I1898+SQRT(1-$B$5)*J1898&lt;$C$8,1,0)</f>
        <v>0</v>
      </c>
      <c r="O1898" s="108" t="n">
        <f aca="false">IF(SQRT($B$5)*$I1898+SQRT(1-$B$5)*K1898&lt;$C$9,1,0)</f>
        <v>0</v>
      </c>
      <c r="P1898" s="108" t="n">
        <f aca="false">IF(SQRT($B$5)*$I1898+SQRT(1-$B$5)*L1898&lt;$C$10,1,0)</f>
        <v>1</v>
      </c>
      <c r="Q1898" s="108" t="n">
        <f aca="false">IF(SQRT($B$5)*$I1898+SQRT(1-$B$5)*M1898&lt;$C$11,1,0)</f>
        <v>0</v>
      </c>
      <c r="R1898" s="110" t="n">
        <f aca="false">N1898*$D$8+O1898*$D$9+P1898*$D$10+Q1898*$D$11</f>
        <v>14</v>
      </c>
      <c r="S1898" s="108" t="n">
        <f aca="false">SUM(N1898:Q1898)</f>
        <v>1</v>
      </c>
    </row>
    <row r="1899" customFormat="false" ht="15" hidden="false" customHeight="false" outlineLevel="0" collapsed="false">
      <c r="H1899" s="108" t="n">
        <v>1891</v>
      </c>
      <c r="I1899" s="109" t="n">
        <v>-0.4595</v>
      </c>
      <c r="J1899" s="109" t="n">
        <v>-0.4087</v>
      </c>
      <c r="K1899" s="109" t="n">
        <v>-0.0373</v>
      </c>
      <c r="L1899" s="109" t="n">
        <v>-0.7825</v>
      </c>
      <c r="M1899" s="109" t="n">
        <v>-0.2269</v>
      </c>
      <c r="N1899" s="108" t="n">
        <f aca="false">IF(SQRT($B$5)*$I1899+SQRT(1-$B$5)*J1899&lt;$C$8,1,0)</f>
        <v>0</v>
      </c>
      <c r="O1899" s="108" t="n">
        <f aca="false">IF(SQRT($B$5)*$I1899+SQRT(1-$B$5)*K1899&lt;$C$9,1,0)</f>
        <v>0</v>
      </c>
      <c r="P1899" s="108" t="n">
        <f aca="false">IF(SQRT($B$5)*$I1899+SQRT(1-$B$5)*L1899&lt;$C$10,1,0)</f>
        <v>0</v>
      </c>
      <c r="Q1899" s="108" t="n">
        <f aca="false">IF(SQRT($B$5)*$I1899+SQRT(1-$B$5)*M1899&lt;$C$11,1,0)</f>
        <v>0</v>
      </c>
      <c r="R1899" s="110" t="n">
        <f aca="false">N1899*$D$8+O1899*$D$9+P1899*$D$10+Q1899*$D$11</f>
        <v>0</v>
      </c>
      <c r="S1899" s="108" t="n">
        <f aca="false">SUM(N1899:Q1899)</f>
        <v>0</v>
      </c>
    </row>
    <row r="1900" customFormat="false" ht="15" hidden="false" customHeight="false" outlineLevel="0" collapsed="false">
      <c r="H1900" s="108" t="n">
        <v>1892</v>
      </c>
      <c r="I1900" s="109" t="n">
        <v>0.5772</v>
      </c>
      <c r="J1900" s="109" t="n">
        <v>-0.1748</v>
      </c>
      <c r="K1900" s="109" t="n">
        <v>-2.0114</v>
      </c>
      <c r="L1900" s="109" t="n">
        <v>0.5945</v>
      </c>
      <c r="M1900" s="109" t="n">
        <v>0.9535</v>
      </c>
      <c r="N1900" s="108" t="n">
        <f aca="false">IF(SQRT($B$5)*$I1900+SQRT(1-$B$5)*J1900&lt;$C$8,1,0)</f>
        <v>0</v>
      </c>
      <c r="O1900" s="108" t="n">
        <f aca="false">IF(SQRT($B$5)*$I1900+SQRT(1-$B$5)*K1900&lt;$C$9,1,0)</f>
        <v>0</v>
      </c>
      <c r="P1900" s="108" t="n">
        <f aca="false">IF(SQRT($B$5)*$I1900+SQRT(1-$B$5)*L1900&lt;$C$10,1,0)</f>
        <v>0</v>
      </c>
      <c r="Q1900" s="108" t="n">
        <f aca="false">IF(SQRT($B$5)*$I1900+SQRT(1-$B$5)*M1900&lt;$C$11,1,0)</f>
        <v>0</v>
      </c>
      <c r="R1900" s="110" t="n">
        <f aca="false">N1900*$D$8+O1900*$D$9+P1900*$D$10+Q1900*$D$11</f>
        <v>0</v>
      </c>
      <c r="S1900" s="108" t="n">
        <f aca="false">SUM(N1900:Q1900)</f>
        <v>0</v>
      </c>
    </row>
    <row r="1901" customFormat="false" ht="15" hidden="false" customHeight="false" outlineLevel="0" collapsed="false">
      <c r="H1901" s="108" t="n">
        <v>1893</v>
      </c>
      <c r="I1901" s="109" t="n">
        <v>0.5508</v>
      </c>
      <c r="J1901" s="109" t="n">
        <v>-0.5692</v>
      </c>
      <c r="K1901" s="109" t="n">
        <v>1.329</v>
      </c>
      <c r="L1901" s="109" t="n">
        <v>0.6763</v>
      </c>
      <c r="M1901" s="109" t="n">
        <v>0.2399</v>
      </c>
      <c r="N1901" s="108" t="n">
        <f aca="false">IF(SQRT($B$5)*$I1901+SQRT(1-$B$5)*J1901&lt;$C$8,1,0)</f>
        <v>0</v>
      </c>
      <c r="O1901" s="108" t="n">
        <f aca="false">IF(SQRT($B$5)*$I1901+SQRT(1-$B$5)*K1901&lt;$C$9,1,0)</f>
        <v>0</v>
      </c>
      <c r="P1901" s="108" t="n">
        <f aca="false">IF(SQRT($B$5)*$I1901+SQRT(1-$B$5)*L1901&lt;$C$10,1,0)</f>
        <v>0</v>
      </c>
      <c r="Q1901" s="108" t="n">
        <f aca="false">IF(SQRT($B$5)*$I1901+SQRT(1-$B$5)*M1901&lt;$C$11,1,0)</f>
        <v>0</v>
      </c>
      <c r="R1901" s="110" t="n">
        <f aca="false">N1901*$D$8+O1901*$D$9+P1901*$D$10+Q1901*$D$11</f>
        <v>0</v>
      </c>
      <c r="S1901" s="108" t="n">
        <f aca="false">SUM(N1901:Q1901)</f>
        <v>0</v>
      </c>
    </row>
    <row r="1902" customFormat="false" ht="15" hidden="false" customHeight="false" outlineLevel="0" collapsed="false">
      <c r="H1902" s="108" t="n">
        <v>1894</v>
      </c>
      <c r="I1902" s="109" t="n">
        <v>-0.1833</v>
      </c>
      <c r="J1902" s="109" t="n">
        <v>1.2499</v>
      </c>
      <c r="K1902" s="109" t="n">
        <v>0.0258</v>
      </c>
      <c r="L1902" s="109" t="n">
        <v>-1.0648</v>
      </c>
      <c r="M1902" s="109" t="n">
        <v>1.2833</v>
      </c>
      <c r="N1902" s="108" t="n">
        <f aca="false">IF(SQRT($B$5)*$I1902+SQRT(1-$B$5)*J1902&lt;$C$8,1,0)</f>
        <v>0</v>
      </c>
      <c r="O1902" s="108" t="n">
        <f aca="false">IF(SQRT($B$5)*$I1902+SQRT(1-$B$5)*K1902&lt;$C$9,1,0)</f>
        <v>0</v>
      </c>
      <c r="P1902" s="108" t="n">
        <f aca="false">IF(SQRT($B$5)*$I1902+SQRT(1-$B$5)*L1902&lt;$C$10,1,0)</f>
        <v>0</v>
      </c>
      <c r="Q1902" s="108" t="n">
        <f aca="false">IF(SQRT($B$5)*$I1902+SQRT(1-$B$5)*M1902&lt;$C$11,1,0)</f>
        <v>0</v>
      </c>
      <c r="R1902" s="110" t="n">
        <f aca="false">N1902*$D$8+O1902*$D$9+P1902*$D$10+Q1902*$D$11</f>
        <v>0</v>
      </c>
      <c r="S1902" s="108" t="n">
        <f aca="false">SUM(N1902:Q1902)</f>
        <v>0</v>
      </c>
    </row>
    <row r="1903" customFormat="false" ht="15" hidden="false" customHeight="false" outlineLevel="0" collapsed="false">
      <c r="H1903" s="108" t="n">
        <v>1895</v>
      </c>
      <c r="I1903" s="109" t="n">
        <v>-0.5788</v>
      </c>
      <c r="J1903" s="109" t="n">
        <v>-1.1072</v>
      </c>
      <c r="K1903" s="109" t="n">
        <v>0.7901</v>
      </c>
      <c r="L1903" s="109" t="n">
        <v>0.8871</v>
      </c>
      <c r="M1903" s="109" t="n">
        <v>-0.6905</v>
      </c>
      <c r="N1903" s="108" t="n">
        <f aca="false">IF(SQRT($B$5)*$I1903+SQRT(1-$B$5)*J1903&lt;$C$8,1,0)</f>
        <v>0</v>
      </c>
      <c r="O1903" s="108" t="n">
        <f aca="false">IF(SQRT($B$5)*$I1903+SQRT(1-$B$5)*K1903&lt;$C$9,1,0)</f>
        <v>0</v>
      </c>
      <c r="P1903" s="108" t="n">
        <f aca="false">IF(SQRT($B$5)*$I1903+SQRT(1-$B$5)*L1903&lt;$C$10,1,0)</f>
        <v>0</v>
      </c>
      <c r="Q1903" s="108" t="n">
        <f aca="false">IF(SQRT($B$5)*$I1903+SQRT(1-$B$5)*M1903&lt;$C$11,1,0)</f>
        <v>0</v>
      </c>
      <c r="R1903" s="110" t="n">
        <f aca="false">N1903*$D$8+O1903*$D$9+P1903*$D$10+Q1903*$D$11</f>
        <v>0</v>
      </c>
      <c r="S1903" s="108" t="n">
        <f aca="false">SUM(N1903:Q1903)</f>
        <v>0</v>
      </c>
    </row>
    <row r="1904" customFormat="false" ht="15" hidden="false" customHeight="false" outlineLevel="0" collapsed="false">
      <c r="H1904" s="108" t="n">
        <v>1896</v>
      </c>
      <c r="I1904" s="109" t="n">
        <v>-1.1366</v>
      </c>
      <c r="J1904" s="109" t="n">
        <v>1.4808</v>
      </c>
      <c r="K1904" s="109" t="n">
        <v>0.2932</v>
      </c>
      <c r="L1904" s="109" t="n">
        <v>0.866</v>
      </c>
      <c r="M1904" s="109" t="n">
        <v>-0.6101</v>
      </c>
      <c r="N1904" s="108" t="n">
        <f aca="false">IF(SQRT($B$5)*$I1904+SQRT(1-$B$5)*J1904&lt;$C$8,1,0)</f>
        <v>0</v>
      </c>
      <c r="O1904" s="108" t="n">
        <f aca="false">IF(SQRT($B$5)*$I1904+SQRT(1-$B$5)*K1904&lt;$C$9,1,0)</f>
        <v>0</v>
      </c>
      <c r="P1904" s="108" t="n">
        <f aca="false">IF(SQRT($B$5)*$I1904+SQRT(1-$B$5)*L1904&lt;$C$10,1,0)</f>
        <v>0</v>
      </c>
      <c r="Q1904" s="108" t="n">
        <f aca="false">IF(SQRT($B$5)*$I1904+SQRT(1-$B$5)*M1904&lt;$C$11,1,0)</f>
        <v>0</v>
      </c>
      <c r="R1904" s="110" t="n">
        <f aca="false">N1904*$D$8+O1904*$D$9+P1904*$D$10+Q1904*$D$11</f>
        <v>0</v>
      </c>
      <c r="S1904" s="108" t="n">
        <f aca="false">SUM(N1904:Q1904)</f>
        <v>0</v>
      </c>
    </row>
    <row r="1905" customFormat="false" ht="15" hidden="false" customHeight="false" outlineLevel="0" collapsed="false">
      <c r="H1905" s="108" t="n">
        <v>1897</v>
      </c>
      <c r="I1905" s="109" t="n">
        <v>1.1022</v>
      </c>
      <c r="J1905" s="109" t="n">
        <v>-0.0054</v>
      </c>
      <c r="K1905" s="109" t="n">
        <v>-1.6612</v>
      </c>
      <c r="L1905" s="109" t="n">
        <v>-0.47</v>
      </c>
      <c r="M1905" s="109" t="n">
        <v>0.3217</v>
      </c>
      <c r="N1905" s="108" t="n">
        <f aca="false">IF(SQRT($B$5)*$I1905+SQRT(1-$B$5)*J1905&lt;$C$8,1,0)</f>
        <v>0</v>
      </c>
      <c r="O1905" s="108" t="n">
        <f aca="false">IF(SQRT($B$5)*$I1905+SQRT(1-$B$5)*K1905&lt;$C$9,1,0)</f>
        <v>0</v>
      </c>
      <c r="P1905" s="108" t="n">
        <f aca="false">IF(SQRT($B$5)*$I1905+SQRT(1-$B$5)*L1905&lt;$C$10,1,0)</f>
        <v>0</v>
      </c>
      <c r="Q1905" s="108" t="n">
        <f aca="false">IF(SQRT($B$5)*$I1905+SQRT(1-$B$5)*M1905&lt;$C$11,1,0)</f>
        <v>0</v>
      </c>
      <c r="R1905" s="110" t="n">
        <f aca="false">N1905*$D$8+O1905*$D$9+P1905*$D$10+Q1905*$D$11</f>
        <v>0</v>
      </c>
      <c r="S1905" s="108" t="n">
        <f aca="false">SUM(N1905:Q1905)</f>
        <v>0</v>
      </c>
    </row>
    <row r="1906" customFormat="false" ht="15" hidden="false" customHeight="false" outlineLevel="0" collapsed="false">
      <c r="H1906" s="108" t="n">
        <v>1898</v>
      </c>
      <c r="I1906" s="109" t="n">
        <v>0.3939</v>
      </c>
      <c r="J1906" s="109" t="n">
        <v>0.467</v>
      </c>
      <c r="K1906" s="109" t="n">
        <v>-1.2423</v>
      </c>
      <c r="L1906" s="109" t="n">
        <v>0.2616</v>
      </c>
      <c r="M1906" s="109" t="n">
        <v>-0.1871</v>
      </c>
      <c r="N1906" s="108" t="n">
        <f aca="false">IF(SQRT($B$5)*$I1906+SQRT(1-$B$5)*J1906&lt;$C$8,1,0)</f>
        <v>0</v>
      </c>
      <c r="O1906" s="108" t="n">
        <f aca="false">IF(SQRT($B$5)*$I1906+SQRT(1-$B$5)*K1906&lt;$C$9,1,0)</f>
        <v>0</v>
      </c>
      <c r="P1906" s="108" t="n">
        <f aca="false">IF(SQRT($B$5)*$I1906+SQRT(1-$B$5)*L1906&lt;$C$10,1,0)</f>
        <v>0</v>
      </c>
      <c r="Q1906" s="108" t="n">
        <f aca="false">IF(SQRT($B$5)*$I1906+SQRT(1-$B$5)*M1906&lt;$C$11,1,0)</f>
        <v>0</v>
      </c>
      <c r="R1906" s="110" t="n">
        <f aca="false">N1906*$D$8+O1906*$D$9+P1906*$D$10+Q1906*$D$11</f>
        <v>0</v>
      </c>
      <c r="S1906" s="108" t="n">
        <f aca="false">SUM(N1906:Q1906)</f>
        <v>0</v>
      </c>
    </row>
    <row r="1907" customFormat="false" ht="15" hidden="false" customHeight="false" outlineLevel="0" collapsed="false">
      <c r="H1907" s="108" t="n">
        <v>1899</v>
      </c>
      <c r="I1907" s="109" t="n">
        <v>-0.2301</v>
      </c>
      <c r="J1907" s="109" t="n">
        <v>0.003</v>
      </c>
      <c r="K1907" s="109" t="n">
        <v>1.2861</v>
      </c>
      <c r="L1907" s="109" t="n">
        <v>0.6519</v>
      </c>
      <c r="M1907" s="109" t="n">
        <v>-0.7422</v>
      </c>
      <c r="N1907" s="108" t="n">
        <f aca="false">IF(SQRT($B$5)*$I1907+SQRT(1-$B$5)*J1907&lt;$C$8,1,0)</f>
        <v>0</v>
      </c>
      <c r="O1907" s="108" t="n">
        <f aca="false">IF(SQRT($B$5)*$I1907+SQRT(1-$B$5)*K1907&lt;$C$9,1,0)</f>
        <v>0</v>
      </c>
      <c r="P1907" s="108" t="n">
        <f aca="false">IF(SQRT($B$5)*$I1907+SQRT(1-$B$5)*L1907&lt;$C$10,1,0)</f>
        <v>0</v>
      </c>
      <c r="Q1907" s="108" t="n">
        <f aca="false">IF(SQRT($B$5)*$I1907+SQRT(1-$B$5)*M1907&lt;$C$11,1,0)</f>
        <v>0</v>
      </c>
      <c r="R1907" s="110" t="n">
        <f aca="false">N1907*$D$8+O1907*$D$9+P1907*$D$10+Q1907*$D$11</f>
        <v>0</v>
      </c>
      <c r="S1907" s="108" t="n">
        <f aca="false">SUM(N1907:Q1907)</f>
        <v>0</v>
      </c>
    </row>
    <row r="1908" customFormat="false" ht="15" hidden="false" customHeight="false" outlineLevel="0" collapsed="false">
      <c r="H1908" s="108" t="n">
        <v>1900</v>
      </c>
      <c r="I1908" s="109" t="n">
        <v>0.559</v>
      </c>
      <c r="J1908" s="109" t="n">
        <v>-1.5643</v>
      </c>
      <c r="K1908" s="109" t="n">
        <v>-1.0233</v>
      </c>
      <c r="L1908" s="109" t="n">
        <v>-0.1279</v>
      </c>
      <c r="M1908" s="109" t="n">
        <v>-1.1351</v>
      </c>
      <c r="N1908" s="108" t="n">
        <f aca="false">IF(SQRT($B$5)*$I1908+SQRT(1-$B$5)*J1908&lt;$C$8,1,0)</f>
        <v>0</v>
      </c>
      <c r="O1908" s="108" t="n">
        <f aca="false">IF(SQRT($B$5)*$I1908+SQRT(1-$B$5)*K1908&lt;$C$9,1,0)</f>
        <v>0</v>
      </c>
      <c r="P1908" s="108" t="n">
        <f aca="false">IF(SQRT($B$5)*$I1908+SQRT(1-$B$5)*L1908&lt;$C$10,1,0)</f>
        <v>0</v>
      </c>
      <c r="Q1908" s="108" t="n">
        <f aca="false">IF(SQRT($B$5)*$I1908+SQRT(1-$B$5)*M1908&lt;$C$11,1,0)</f>
        <v>0</v>
      </c>
      <c r="R1908" s="110" t="n">
        <f aca="false">N1908*$D$8+O1908*$D$9+P1908*$D$10+Q1908*$D$11</f>
        <v>0</v>
      </c>
      <c r="S1908" s="108" t="n">
        <f aca="false">SUM(N1908:Q1908)</f>
        <v>0</v>
      </c>
    </row>
    <row r="1909" customFormat="false" ht="15" hidden="false" customHeight="false" outlineLevel="0" collapsed="false">
      <c r="H1909" s="108" t="n">
        <v>1901</v>
      </c>
      <c r="I1909" s="109" t="n">
        <v>0.8574</v>
      </c>
      <c r="J1909" s="109" t="n">
        <v>0.1464</v>
      </c>
      <c r="K1909" s="109" t="n">
        <v>1.5384</v>
      </c>
      <c r="L1909" s="109" t="n">
        <v>0.1505</v>
      </c>
      <c r="M1909" s="109" t="n">
        <v>1.2968</v>
      </c>
      <c r="N1909" s="108" t="n">
        <f aca="false">IF(SQRT($B$5)*$I1909+SQRT(1-$B$5)*J1909&lt;$C$8,1,0)</f>
        <v>0</v>
      </c>
      <c r="O1909" s="108" t="n">
        <f aca="false">IF(SQRT($B$5)*$I1909+SQRT(1-$B$5)*K1909&lt;$C$9,1,0)</f>
        <v>0</v>
      </c>
      <c r="P1909" s="108" t="n">
        <f aca="false">IF(SQRT($B$5)*$I1909+SQRT(1-$B$5)*L1909&lt;$C$10,1,0)</f>
        <v>0</v>
      </c>
      <c r="Q1909" s="108" t="n">
        <f aca="false">IF(SQRT($B$5)*$I1909+SQRT(1-$B$5)*M1909&lt;$C$11,1,0)</f>
        <v>0</v>
      </c>
      <c r="R1909" s="110" t="n">
        <f aca="false">N1909*$D$8+O1909*$D$9+P1909*$D$10+Q1909*$D$11</f>
        <v>0</v>
      </c>
      <c r="S1909" s="108" t="n">
        <f aca="false">SUM(N1909:Q1909)</f>
        <v>0</v>
      </c>
    </row>
    <row r="1910" customFormat="false" ht="15" hidden="false" customHeight="false" outlineLevel="0" collapsed="false">
      <c r="H1910" s="108" t="n">
        <v>1902</v>
      </c>
      <c r="I1910" s="109" t="n">
        <v>1.9652</v>
      </c>
      <c r="J1910" s="109" t="n">
        <v>-1.4954</v>
      </c>
      <c r="K1910" s="109" t="n">
        <v>-1.1499</v>
      </c>
      <c r="L1910" s="109" t="n">
        <v>1.0811</v>
      </c>
      <c r="M1910" s="109" t="n">
        <v>0.3575</v>
      </c>
      <c r="N1910" s="108" t="n">
        <f aca="false">IF(SQRT($B$5)*$I1910+SQRT(1-$B$5)*J1910&lt;$C$8,1,0)</f>
        <v>0</v>
      </c>
      <c r="O1910" s="108" t="n">
        <f aca="false">IF(SQRT($B$5)*$I1910+SQRT(1-$B$5)*K1910&lt;$C$9,1,0)</f>
        <v>0</v>
      </c>
      <c r="P1910" s="108" t="n">
        <f aca="false">IF(SQRT($B$5)*$I1910+SQRT(1-$B$5)*L1910&lt;$C$10,1,0)</f>
        <v>0</v>
      </c>
      <c r="Q1910" s="108" t="n">
        <f aca="false">IF(SQRT($B$5)*$I1910+SQRT(1-$B$5)*M1910&lt;$C$11,1,0)</f>
        <v>0</v>
      </c>
      <c r="R1910" s="110" t="n">
        <f aca="false">N1910*$D$8+O1910*$D$9+P1910*$D$10+Q1910*$D$11</f>
        <v>0</v>
      </c>
      <c r="S1910" s="108" t="n">
        <f aca="false">SUM(N1910:Q1910)</f>
        <v>0</v>
      </c>
    </row>
    <row r="1911" customFormat="false" ht="15" hidden="false" customHeight="false" outlineLevel="0" collapsed="false">
      <c r="H1911" s="108" t="n">
        <v>1903</v>
      </c>
      <c r="I1911" s="109" t="n">
        <v>-1.3403</v>
      </c>
      <c r="J1911" s="109" t="n">
        <v>1.1775</v>
      </c>
      <c r="K1911" s="109" t="n">
        <v>0.871</v>
      </c>
      <c r="L1911" s="109" t="n">
        <v>-1.5301</v>
      </c>
      <c r="M1911" s="109" t="n">
        <v>0.1807</v>
      </c>
      <c r="N1911" s="108" t="n">
        <f aca="false">IF(SQRT($B$5)*$I1911+SQRT(1-$B$5)*J1911&lt;$C$8,1,0)</f>
        <v>0</v>
      </c>
      <c r="O1911" s="108" t="n">
        <f aca="false">IF(SQRT($B$5)*$I1911+SQRT(1-$B$5)*K1911&lt;$C$9,1,0)</f>
        <v>0</v>
      </c>
      <c r="P1911" s="108" t="n">
        <f aca="false">IF(SQRT($B$5)*$I1911+SQRT(1-$B$5)*L1911&lt;$C$10,1,0)</f>
        <v>1</v>
      </c>
      <c r="Q1911" s="108" t="n">
        <f aca="false">IF(SQRT($B$5)*$I1911+SQRT(1-$B$5)*M1911&lt;$C$11,1,0)</f>
        <v>0</v>
      </c>
      <c r="R1911" s="110" t="n">
        <f aca="false">N1911*$D$8+O1911*$D$9+P1911*$D$10+Q1911*$D$11</f>
        <v>14</v>
      </c>
      <c r="S1911" s="108" t="n">
        <f aca="false">SUM(N1911:Q1911)</f>
        <v>1</v>
      </c>
    </row>
    <row r="1912" customFormat="false" ht="15" hidden="false" customHeight="false" outlineLevel="0" collapsed="false">
      <c r="H1912" s="108" t="n">
        <v>1904</v>
      </c>
      <c r="I1912" s="109" t="n">
        <v>-0.8916</v>
      </c>
      <c r="J1912" s="109" t="n">
        <v>0.8502</v>
      </c>
      <c r="K1912" s="109" t="n">
        <v>0.5987</v>
      </c>
      <c r="L1912" s="109" t="n">
        <v>-0.0136</v>
      </c>
      <c r="M1912" s="109" t="n">
        <v>1.3934</v>
      </c>
      <c r="N1912" s="108" t="n">
        <f aca="false">IF(SQRT($B$5)*$I1912+SQRT(1-$B$5)*J1912&lt;$C$8,1,0)</f>
        <v>0</v>
      </c>
      <c r="O1912" s="108" t="n">
        <f aca="false">IF(SQRT($B$5)*$I1912+SQRT(1-$B$5)*K1912&lt;$C$9,1,0)</f>
        <v>0</v>
      </c>
      <c r="P1912" s="108" t="n">
        <f aca="false">IF(SQRT($B$5)*$I1912+SQRT(1-$B$5)*L1912&lt;$C$10,1,0)</f>
        <v>0</v>
      </c>
      <c r="Q1912" s="108" t="n">
        <f aca="false">IF(SQRT($B$5)*$I1912+SQRT(1-$B$5)*M1912&lt;$C$11,1,0)</f>
        <v>0</v>
      </c>
      <c r="R1912" s="110" t="n">
        <f aca="false">N1912*$D$8+O1912*$D$9+P1912*$D$10+Q1912*$D$11</f>
        <v>0</v>
      </c>
      <c r="S1912" s="108" t="n">
        <f aca="false">SUM(N1912:Q1912)</f>
        <v>0</v>
      </c>
    </row>
    <row r="1913" customFormat="false" ht="15" hidden="false" customHeight="false" outlineLevel="0" collapsed="false">
      <c r="H1913" s="108" t="n">
        <v>1905</v>
      </c>
      <c r="I1913" s="109" t="n">
        <v>-0.2119</v>
      </c>
      <c r="J1913" s="109" t="n">
        <v>1.2464</v>
      </c>
      <c r="K1913" s="109" t="n">
        <v>1.4636</v>
      </c>
      <c r="L1913" s="109" t="n">
        <v>1.0678</v>
      </c>
      <c r="M1913" s="109" t="n">
        <v>-2.0926</v>
      </c>
      <c r="N1913" s="108" t="n">
        <f aca="false">IF(SQRT($B$5)*$I1913+SQRT(1-$B$5)*J1913&lt;$C$8,1,0)</f>
        <v>0</v>
      </c>
      <c r="O1913" s="108" t="n">
        <f aca="false">IF(SQRT($B$5)*$I1913+SQRT(1-$B$5)*K1913&lt;$C$9,1,0)</f>
        <v>0</v>
      </c>
      <c r="P1913" s="108" t="n">
        <f aca="false">IF(SQRT($B$5)*$I1913+SQRT(1-$B$5)*L1913&lt;$C$10,1,0)</f>
        <v>0</v>
      </c>
      <c r="Q1913" s="108" t="n">
        <f aca="false">IF(SQRT($B$5)*$I1913+SQRT(1-$B$5)*M1913&lt;$C$11,1,0)</f>
        <v>1</v>
      </c>
      <c r="R1913" s="110" t="n">
        <f aca="false">N1913*$D$8+O1913*$D$9+P1913*$D$10+Q1913*$D$11</f>
        <v>17.5</v>
      </c>
      <c r="S1913" s="108" t="n">
        <f aca="false">SUM(N1913:Q1913)</f>
        <v>1</v>
      </c>
    </row>
    <row r="1914" customFormat="false" ht="15" hidden="false" customHeight="false" outlineLevel="0" collapsed="false">
      <c r="H1914" s="108" t="n">
        <v>1906</v>
      </c>
      <c r="I1914" s="109" t="n">
        <v>0.2625</v>
      </c>
      <c r="J1914" s="109" t="n">
        <v>-0.3723</v>
      </c>
      <c r="K1914" s="109" t="n">
        <v>-0.2677</v>
      </c>
      <c r="L1914" s="109" t="n">
        <v>-0.3695</v>
      </c>
      <c r="M1914" s="109" t="n">
        <v>-0.1301</v>
      </c>
      <c r="N1914" s="108" t="n">
        <f aca="false">IF(SQRT($B$5)*$I1914+SQRT(1-$B$5)*J1914&lt;$C$8,1,0)</f>
        <v>0</v>
      </c>
      <c r="O1914" s="108" t="n">
        <f aca="false">IF(SQRT($B$5)*$I1914+SQRT(1-$B$5)*K1914&lt;$C$9,1,0)</f>
        <v>0</v>
      </c>
      <c r="P1914" s="108" t="n">
        <f aca="false">IF(SQRT($B$5)*$I1914+SQRT(1-$B$5)*L1914&lt;$C$10,1,0)</f>
        <v>0</v>
      </c>
      <c r="Q1914" s="108" t="n">
        <f aca="false">IF(SQRT($B$5)*$I1914+SQRT(1-$B$5)*M1914&lt;$C$11,1,0)</f>
        <v>0</v>
      </c>
      <c r="R1914" s="110" t="n">
        <f aca="false">N1914*$D$8+O1914*$D$9+P1914*$D$10+Q1914*$D$11</f>
        <v>0</v>
      </c>
      <c r="S1914" s="108" t="n">
        <f aca="false">SUM(N1914:Q1914)</f>
        <v>0</v>
      </c>
    </row>
    <row r="1915" customFormat="false" ht="15" hidden="false" customHeight="false" outlineLevel="0" collapsed="false">
      <c r="H1915" s="108" t="n">
        <v>1907</v>
      </c>
      <c r="I1915" s="109" t="n">
        <v>1.4519</v>
      </c>
      <c r="J1915" s="109" t="n">
        <v>-0.226</v>
      </c>
      <c r="K1915" s="109" t="n">
        <v>0.3366</v>
      </c>
      <c r="L1915" s="109" t="n">
        <v>0.3323</v>
      </c>
      <c r="M1915" s="109" t="n">
        <v>-0.1464</v>
      </c>
      <c r="N1915" s="108" t="n">
        <f aca="false">IF(SQRT($B$5)*$I1915+SQRT(1-$B$5)*J1915&lt;$C$8,1,0)</f>
        <v>0</v>
      </c>
      <c r="O1915" s="108" t="n">
        <f aca="false">IF(SQRT($B$5)*$I1915+SQRT(1-$B$5)*K1915&lt;$C$9,1,0)</f>
        <v>0</v>
      </c>
      <c r="P1915" s="108" t="n">
        <f aca="false">IF(SQRT($B$5)*$I1915+SQRT(1-$B$5)*L1915&lt;$C$10,1,0)</f>
        <v>0</v>
      </c>
      <c r="Q1915" s="108" t="n">
        <f aca="false">IF(SQRT($B$5)*$I1915+SQRT(1-$B$5)*M1915&lt;$C$11,1,0)</f>
        <v>0</v>
      </c>
      <c r="R1915" s="110" t="n">
        <f aca="false">N1915*$D$8+O1915*$D$9+P1915*$D$10+Q1915*$D$11</f>
        <v>0</v>
      </c>
      <c r="S1915" s="108" t="n">
        <f aca="false">SUM(N1915:Q1915)</f>
        <v>0</v>
      </c>
    </row>
    <row r="1916" customFormat="false" ht="15" hidden="false" customHeight="false" outlineLevel="0" collapsed="false">
      <c r="H1916" s="108" t="n">
        <v>1908</v>
      </c>
      <c r="I1916" s="109" t="n">
        <v>-0.398</v>
      </c>
      <c r="J1916" s="109" t="n">
        <v>0.4144</v>
      </c>
      <c r="K1916" s="109" t="n">
        <v>0.175</v>
      </c>
      <c r="L1916" s="109" t="n">
        <v>-0.5478</v>
      </c>
      <c r="M1916" s="109" t="n">
        <v>-1.1334</v>
      </c>
      <c r="N1916" s="108" t="n">
        <f aca="false">IF(SQRT($B$5)*$I1916+SQRT(1-$B$5)*J1916&lt;$C$8,1,0)</f>
        <v>0</v>
      </c>
      <c r="O1916" s="108" t="n">
        <f aca="false">IF(SQRT($B$5)*$I1916+SQRT(1-$B$5)*K1916&lt;$C$9,1,0)</f>
        <v>0</v>
      </c>
      <c r="P1916" s="108" t="n">
        <f aca="false">IF(SQRT($B$5)*$I1916+SQRT(1-$B$5)*L1916&lt;$C$10,1,0)</f>
        <v>0</v>
      </c>
      <c r="Q1916" s="108" t="n">
        <f aca="false">IF(SQRT($B$5)*$I1916+SQRT(1-$B$5)*M1916&lt;$C$11,1,0)</f>
        <v>0</v>
      </c>
      <c r="R1916" s="110" t="n">
        <f aca="false">N1916*$D$8+O1916*$D$9+P1916*$D$10+Q1916*$D$11</f>
        <v>0</v>
      </c>
      <c r="S1916" s="108" t="n">
        <f aca="false">SUM(N1916:Q1916)</f>
        <v>0</v>
      </c>
    </row>
    <row r="1917" customFormat="false" ht="15" hidden="false" customHeight="false" outlineLevel="0" collapsed="false">
      <c r="H1917" s="108" t="n">
        <v>1909</v>
      </c>
      <c r="I1917" s="109" t="n">
        <v>-0.1389</v>
      </c>
      <c r="J1917" s="109" t="n">
        <v>0.5639</v>
      </c>
      <c r="K1917" s="109" t="n">
        <v>-0.8351</v>
      </c>
      <c r="L1917" s="109" t="n">
        <v>0.6039</v>
      </c>
      <c r="M1917" s="109" t="n">
        <v>-0.6464</v>
      </c>
      <c r="N1917" s="108" t="n">
        <f aca="false">IF(SQRT($B$5)*$I1917+SQRT(1-$B$5)*J1917&lt;$C$8,1,0)</f>
        <v>0</v>
      </c>
      <c r="O1917" s="108" t="n">
        <f aca="false">IF(SQRT($B$5)*$I1917+SQRT(1-$B$5)*K1917&lt;$C$9,1,0)</f>
        <v>0</v>
      </c>
      <c r="P1917" s="108" t="n">
        <f aca="false">IF(SQRT($B$5)*$I1917+SQRT(1-$B$5)*L1917&lt;$C$10,1,0)</f>
        <v>0</v>
      </c>
      <c r="Q1917" s="108" t="n">
        <f aca="false">IF(SQRT($B$5)*$I1917+SQRT(1-$B$5)*M1917&lt;$C$11,1,0)</f>
        <v>0</v>
      </c>
      <c r="R1917" s="110" t="n">
        <f aca="false">N1917*$D$8+O1917*$D$9+P1917*$D$10+Q1917*$D$11</f>
        <v>0</v>
      </c>
      <c r="S1917" s="108" t="n">
        <f aca="false">SUM(N1917:Q1917)</f>
        <v>0</v>
      </c>
    </row>
    <row r="1918" customFormat="false" ht="15" hidden="false" customHeight="false" outlineLevel="0" collapsed="false">
      <c r="H1918" s="108" t="n">
        <v>1910</v>
      </c>
      <c r="I1918" s="109" t="n">
        <v>-0.6937</v>
      </c>
      <c r="J1918" s="109" t="n">
        <v>-0.0467</v>
      </c>
      <c r="K1918" s="109" t="n">
        <v>-0.4291</v>
      </c>
      <c r="L1918" s="109" t="n">
        <v>0.5807</v>
      </c>
      <c r="M1918" s="109" t="n">
        <v>2.728</v>
      </c>
      <c r="N1918" s="108" t="n">
        <f aca="false">IF(SQRT($B$5)*$I1918+SQRT(1-$B$5)*J1918&lt;$C$8,1,0)</f>
        <v>0</v>
      </c>
      <c r="O1918" s="108" t="n">
        <f aca="false">IF(SQRT($B$5)*$I1918+SQRT(1-$B$5)*K1918&lt;$C$9,1,0)</f>
        <v>0</v>
      </c>
      <c r="P1918" s="108" t="n">
        <f aca="false">IF(SQRT($B$5)*$I1918+SQRT(1-$B$5)*L1918&lt;$C$10,1,0)</f>
        <v>0</v>
      </c>
      <c r="Q1918" s="108" t="n">
        <f aca="false">IF(SQRT($B$5)*$I1918+SQRT(1-$B$5)*M1918&lt;$C$11,1,0)</f>
        <v>0</v>
      </c>
      <c r="R1918" s="110" t="n">
        <f aca="false">N1918*$D$8+O1918*$D$9+P1918*$D$10+Q1918*$D$11</f>
        <v>0</v>
      </c>
      <c r="S1918" s="108" t="n">
        <f aca="false">SUM(N1918:Q1918)</f>
        <v>0</v>
      </c>
    </row>
    <row r="1919" customFormat="false" ht="15" hidden="false" customHeight="false" outlineLevel="0" collapsed="false">
      <c r="H1919" s="108" t="n">
        <v>1911</v>
      </c>
      <c r="I1919" s="109" t="n">
        <v>-2.7737</v>
      </c>
      <c r="J1919" s="109" t="n">
        <v>-1.2002</v>
      </c>
      <c r="K1919" s="109" t="n">
        <v>1.0903</v>
      </c>
      <c r="L1919" s="109" t="n">
        <v>1.832</v>
      </c>
      <c r="M1919" s="109" t="n">
        <v>-0.9747</v>
      </c>
      <c r="N1919" s="108" t="n">
        <f aca="false">IF(SQRT($B$5)*$I1919+SQRT(1-$B$5)*J1919&lt;$C$8,1,0)</f>
        <v>1</v>
      </c>
      <c r="O1919" s="108" t="n">
        <f aca="false">IF(SQRT($B$5)*$I1919+SQRT(1-$B$5)*K1919&lt;$C$9,1,0)</f>
        <v>0</v>
      </c>
      <c r="P1919" s="108" t="n">
        <f aca="false">IF(SQRT($B$5)*$I1919+SQRT(1-$B$5)*L1919&lt;$C$10,1,0)</f>
        <v>0</v>
      </c>
      <c r="Q1919" s="108" t="n">
        <f aca="false">IF(SQRT($B$5)*$I1919+SQRT(1-$B$5)*M1919&lt;$C$11,1,0)</f>
        <v>1</v>
      </c>
      <c r="R1919" s="110" t="n">
        <f aca="false">N1919*$D$8+O1919*$D$9+P1919*$D$10+Q1919*$D$11</f>
        <v>37.5</v>
      </c>
      <c r="S1919" s="108" t="n">
        <f aca="false">SUM(N1919:Q1919)</f>
        <v>2</v>
      </c>
    </row>
    <row r="1920" customFormat="false" ht="15" hidden="false" customHeight="false" outlineLevel="0" collapsed="false">
      <c r="H1920" s="108" t="n">
        <v>1912</v>
      </c>
      <c r="I1920" s="109" t="n">
        <v>0.8843</v>
      </c>
      <c r="J1920" s="109" t="n">
        <v>0.3294</v>
      </c>
      <c r="K1920" s="109" t="n">
        <v>0.3903</v>
      </c>
      <c r="L1920" s="109" t="n">
        <v>1.1997</v>
      </c>
      <c r="M1920" s="109" t="n">
        <v>1.1125</v>
      </c>
      <c r="N1920" s="108" t="n">
        <f aca="false">IF(SQRT($B$5)*$I1920+SQRT(1-$B$5)*J1920&lt;$C$8,1,0)</f>
        <v>0</v>
      </c>
      <c r="O1920" s="108" t="n">
        <f aca="false">IF(SQRT($B$5)*$I1920+SQRT(1-$B$5)*K1920&lt;$C$9,1,0)</f>
        <v>0</v>
      </c>
      <c r="P1920" s="108" t="n">
        <f aca="false">IF(SQRT($B$5)*$I1920+SQRT(1-$B$5)*L1920&lt;$C$10,1,0)</f>
        <v>0</v>
      </c>
      <c r="Q1920" s="108" t="n">
        <f aca="false">IF(SQRT($B$5)*$I1920+SQRT(1-$B$5)*M1920&lt;$C$11,1,0)</f>
        <v>0</v>
      </c>
      <c r="R1920" s="110" t="n">
        <f aca="false">N1920*$D$8+O1920*$D$9+P1920*$D$10+Q1920*$D$11</f>
        <v>0</v>
      </c>
      <c r="S1920" s="108" t="n">
        <f aca="false">SUM(N1920:Q1920)</f>
        <v>0</v>
      </c>
    </row>
    <row r="1921" customFormat="false" ht="15" hidden="false" customHeight="false" outlineLevel="0" collapsed="false">
      <c r="H1921" s="108" t="n">
        <v>1913</v>
      </c>
      <c r="I1921" s="109" t="n">
        <v>0.143</v>
      </c>
      <c r="J1921" s="109" t="n">
        <v>0.2852</v>
      </c>
      <c r="K1921" s="109" t="n">
        <v>-0.7544</v>
      </c>
      <c r="L1921" s="109" t="n">
        <v>-0.0506</v>
      </c>
      <c r="M1921" s="109" t="n">
        <v>0.693</v>
      </c>
      <c r="N1921" s="108" t="n">
        <f aca="false">IF(SQRT($B$5)*$I1921+SQRT(1-$B$5)*J1921&lt;$C$8,1,0)</f>
        <v>0</v>
      </c>
      <c r="O1921" s="108" t="n">
        <f aca="false">IF(SQRT($B$5)*$I1921+SQRT(1-$B$5)*K1921&lt;$C$9,1,0)</f>
        <v>0</v>
      </c>
      <c r="P1921" s="108" t="n">
        <f aca="false">IF(SQRT($B$5)*$I1921+SQRT(1-$B$5)*L1921&lt;$C$10,1,0)</f>
        <v>0</v>
      </c>
      <c r="Q1921" s="108" t="n">
        <f aca="false">IF(SQRT($B$5)*$I1921+SQRT(1-$B$5)*M1921&lt;$C$11,1,0)</f>
        <v>0</v>
      </c>
      <c r="R1921" s="110" t="n">
        <f aca="false">N1921*$D$8+O1921*$D$9+P1921*$D$10+Q1921*$D$11</f>
        <v>0</v>
      </c>
      <c r="S1921" s="108" t="n">
        <f aca="false">SUM(N1921:Q1921)</f>
        <v>0</v>
      </c>
    </row>
    <row r="1922" customFormat="false" ht="15" hidden="false" customHeight="false" outlineLevel="0" collapsed="false">
      <c r="H1922" s="108" t="n">
        <v>1914</v>
      </c>
      <c r="I1922" s="109" t="n">
        <v>0.7082</v>
      </c>
      <c r="J1922" s="109" t="n">
        <v>1.4594</v>
      </c>
      <c r="K1922" s="109" t="n">
        <v>0.9676</v>
      </c>
      <c r="L1922" s="109" t="n">
        <v>0.6362</v>
      </c>
      <c r="M1922" s="109" t="n">
        <v>1.4112</v>
      </c>
      <c r="N1922" s="108" t="n">
        <f aca="false">IF(SQRT($B$5)*$I1922+SQRT(1-$B$5)*J1922&lt;$C$8,1,0)</f>
        <v>0</v>
      </c>
      <c r="O1922" s="108" t="n">
        <f aca="false">IF(SQRT($B$5)*$I1922+SQRT(1-$B$5)*K1922&lt;$C$9,1,0)</f>
        <v>0</v>
      </c>
      <c r="P1922" s="108" t="n">
        <f aca="false">IF(SQRT($B$5)*$I1922+SQRT(1-$B$5)*L1922&lt;$C$10,1,0)</f>
        <v>0</v>
      </c>
      <c r="Q1922" s="108" t="n">
        <f aca="false">IF(SQRT($B$5)*$I1922+SQRT(1-$B$5)*M1922&lt;$C$11,1,0)</f>
        <v>0</v>
      </c>
      <c r="R1922" s="110" t="n">
        <f aca="false">N1922*$D$8+O1922*$D$9+P1922*$D$10+Q1922*$D$11</f>
        <v>0</v>
      </c>
      <c r="S1922" s="108" t="n">
        <f aca="false">SUM(N1922:Q1922)</f>
        <v>0</v>
      </c>
    </row>
    <row r="1923" customFormat="false" ht="15" hidden="false" customHeight="false" outlineLevel="0" collapsed="false">
      <c r="H1923" s="108" t="n">
        <v>1915</v>
      </c>
      <c r="I1923" s="109" t="n">
        <v>-1.2098</v>
      </c>
      <c r="J1923" s="109" t="n">
        <v>-0.516</v>
      </c>
      <c r="K1923" s="109" t="n">
        <v>-0.579</v>
      </c>
      <c r="L1923" s="109" t="n">
        <v>-0.1871</v>
      </c>
      <c r="M1923" s="109" t="n">
        <v>0.5685</v>
      </c>
      <c r="N1923" s="108" t="n">
        <f aca="false">IF(SQRT($B$5)*$I1923+SQRT(1-$B$5)*J1923&lt;$C$8,1,0)</f>
        <v>0</v>
      </c>
      <c r="O1923" s="108" t="n">
        <f aca="false">IF(SQRT($B$5)*$I1923+SQRT(1-$B$5)*K1923&lt;$C$9,1,0)</f>
        <v>0</v>
      </c>
      <c r="P1923" s="108" t="n">
        <f aca="false">IF(SQRT($B$5)*$I1923+SQRT(1-$B$5)*L1923&lt;$C$10,1,0)</f>
        <v>0</v>
      </c>
      <c r="Q1923" s="108" t="n">
        <f aca="false">IF(SQRT($B$5)*$I1923+SQRT(1-$B$5)*M1923&lt;$C$11,1,0)</f>
        <v>0</v>
      </c>
      <c r="R1923" s="110" t="n">
        <f aca="false">N1923*$D$8+O1923*$D$9+P1923*$D$10+Q1923*$D$11</f>
        <v>0</v>
      </c>
      <c r="S1923" s="108" t="n">
        <f aca="false">SUM(N1923:Q1923)</f>
        <v>0</v>
      </c>
    </row>
    <row r="1924" customFormat="false" ht="15" hidden="false" customHeight="false" outlineLevel="0" collapsed="false">
      <c r="H1924" s="108" t="n">
        <v>1916</v>
      </c>
      <c r="I1924" s="109" t="n">
        <v>-0.0996</v>
      </c>
      <c r="J1924" s="109" t="n">
        <v>-0.8767</v>
      </c>
      <c r="K1924" s="109" t="n">
        <v>-1.0301</v>
      </c>
      <c r="L1924" s="109" t="n">
        <v>0.7965</v>
      </c>
      <c r="M1924" s="109" t="n">
        <v>0.7491</v>
      </c>
      <c r="N1924" s="108" t="n">
        <f aca="false">IF(SQRT($B$5)*$I1924+SQRT(1-$B$5)*J1924&lt;$C$8,1,0)</f>
        <v>0</v>
      </c>
      <c r="O1924" s="108" t="n">
        <f aca="false">IF(SQRT($B$5)*$I1924+SQRT(1-$B$5)*K1924&lt;$C$9,1,0)</f>
        <v>0</v>
      </c>
      <c r="P1924" s="108" t="n">
        <f aca="false">IF(SQRT($B$5)*$I1924+SQRT(1-$B$5)*L1924&lt;$C$10,1,0)</f>
        <v>0</v>
      </c>
      <c r="Q1924" s="108" t="n">
        <f aca="false">IF(SQRT($B$5)*$I1924+SQRT(1-$B$5)*M1924&lt;$C$11,1,0)</f>
        <v>0</v>
      </c>
      <c r="R1924" s="110" t="n">
        <f aca="false">N1924*$D$8+O1924*$D$9+P1924*$D$10+Q1924*$D$11</f>
        <v>0</v>
      </c>
      <c r="S1924" s="108" t="n">
        <f aca="false">SUM(N1924:Q1924)</f>
        <v>0</v>
      </c>
    </row>
    <row r="1925" customFormat="false" ht="15" hidden="false" customHeight="false" outlineLevel="0" collapsed="false">
      <c r="H1925" s="108" t="n">
        <v>1917</v>
      </c>
      <c r="I1925" s="109" t="n">
        <v>0.9827</v>
      </c>
      <c r="J1925" s="109" t="n">
        <v>-0.9168</v>
      </c>
      <c r="K1925" s="109" t="n">
        <v>0.0884</v>
      </c>
      <c r="L1925" s="109" t="n">
        <v>0.9372</v>
      </c>
      <c r="M1925" s="109" t="n">
        <v>0.2134</v>
      </c>
      <c r="N1925" s="108" t="n">
        <f aca="false">IF(SQRT($B$5)*$I1925+SQRT(1-$B$5)*J1925&lt;$C$8,1,0)</f>
        <v>0</v>
      </c>
      <c r="O1925" s="108" t="n">
        <f aca="false">IF(SQRT($B$5)*$I1925+SQRT(1-$B$5)*K1925&lt;$C$9,1,0)</f>
        <v>0</v>
      </c>
      <c r="P1925" s="108" t="n">
        <f aca="false">IF(SQRT($B$5)*$I1925+SQRT(1-$B$5)*L1925&lt;$C$10,1,0)</f>
        <v>0</v>
      </c>
      <c r="Q1925" s="108" t="n">
        <f aca="false">IF(SQRT($B$5)*$I1925+SQRT(1-$B$5)*M1925&lt;$C$11,1,0)</f>
        <v>0</v>
      </c>
      <c r="R1925" s="110" t="n">
        <f aca="false">N1925*$D$8+O1925*$D$9+P1925*$D$10+Q1925*$D$11</f>
        <v>0</v>
      </c>
      <c r="S1925" s="108" t="n">
        <f aca="false">SUM(N1925:Q1925)</f>
        <v>0</v>
      </c>
    </row>
    <row r="1926" customFormat="false" ht="15" hidden="false" customHeight="false" outlineLevel="0" collapsed="false">
      <c r="H1926" s="108" t="n">
        <v>1918</v>
      </c>
      <c r="I1926" s="109" t="n">
        <v>-0.1653</v>
      </c>
      <c r="J1926" s="109" t="n">
        <v>0.5117</v>
      </c>
      <c r="K1926" s="109" t="n">
        <v>-0.9148</v>
      </c>
      <c r="L1926" s="109" t="n">
        <v>1.3361</v>
      </c>
      <c r="M1926" s="109" t="n">
        <v>0.2685</v>
      </c>
      <c r="N1926" s="108" t="n">
        <f aca="false">IF(SQRT($B$5)*$I1926+SQRT(1-$B$5)*J1926&lt;$C$8,1,0)</f>
        <v>0</v>
      </c>
      <c r="O1926" s="108" t="n">
        <f aca="false">IF(SQRT($B$5)*$I1926+SQRT(1-$B$5)*K1926&lt;$C$9,1,0)</f>
        <v>0</v>
      </c>
      <c r="P1926" s="108" t="n">
        <f aca="false">IF(SQRT($B$5)*$I1926+SQRT(1-$B$5)*L1926&lt;$C$10,1,0)</f>
        <v>0</v>
      </c>
      <c r="Q1926" s="108" t="n">
        <f aca="false">IF(SQRT($B$5)*$I1926+SQRT(1-$B$5)*M1926&lt;$C$11,1,0)</f>
        <v>0</v>
      </c>
      <c r="R1926" s="110" t="n">
        <f aca="false">N1926*$D$8+O1926*$D$9+P1926*$D$10+Q1926*$D$11</f>
        <v>0</v>
      </c>
      <c r="S1926" s="108" t="n">
        <f aca="false">SUM(N1926:Q1926)</f>
        <v>0</v>
      </c>
    </row>
    <row r="1927" customFormat="false" ht="15" hidden="false" customHeight="false" outlineLevel="0" collapsed="false">
      <c r="H1927" s="108" t="n">
        <v>1919</v>
      </c>
      <c r="I1927" s="109" t="n">
        <v>-1.7527</v>
      </c>
      <c r="J1927" s="109" t="n">
        <v>0.4743</v>
      </c>
      <c r="K1927" s="109" t="n">
        <v>0.2759</v>
      </c>
      <c r="L1927" s="109" t="n">
        <v>0.1461</v>
      </c>
      <c r="M1927" s="109" t="n">
        <v>-0.3234</v>
      </c>
      <c r="N1927" s="108" t="n">
        <f aca="false">IF(SQRT($B$5)*$I1927+SQRT(1-$B$5)*J1927&lt;$C$8,1,0)</f>
        <v>0</v>
      </c>
      <c r="O1927" s="108" t="n">
        <f aca="false">IF(SQRT($B$5)*$I1927+SQRT(1-$B$5)*K1927&lt;$C$9,1,0)</f>
        <v>0</v>
      </c>
      <c r="P1927" s="108" t="n">
        <f aca="false">IF(SQRT($B$5)*$I1927+SQRT(1-$B$5)*L1927&lt;$C$10,1,0)</f>
        <v>0</v>
      </c>
      <c r="Q1927" s="108" t="n">
        <f aca="false">IF(SQRT($B$5)*$I1927+SQRT(1-$B$5)*M1927&lt;$C$11,1,0)</f>
        <v>0</v>
      </c>
      <c r="R1927" s="110" t="n">
        <f aca="false">N1927*$D$8+O1927*$D$9+P1927*$D$10+Q1927*$D$11</f>
        <v>0</v>
      </c>
      <c r="S1927" s="108" t="n">
        <f aca="false">SUM(N1927:Q1927)</f>
        <v>0</v>
      </c>
    </row>
    <row r="1928" customFormat="false" ht="15" hidden="false" customHeight="false" outlineLevel="0" collapsed="false">
      <c r="H1928" s="108" t="n">
        <v>1920</v>
      </c>
      <c r="I1928" s="109" t="n">
        <v>-0.6007</v>
      </c>
      <c r="J1928" s="109" t="n">
        <v>-0.8755</v>
      </c>
      <c r="K1928" s="109" t="n">
        <v>-1.9356</v>
      </c>
      <c r="L1928" s="109" t="n">
        <v>-1.0187</v>
      </c>
      <c r="M1928" s="109" t="n">
        <v>1.0424</v>
      </c>
      <c r="N1928" s="108" t="n">
        <f aca="false">IF(SQRT($B$5)*$I1928+SQRT(1-$B$5)*J1928&lt;$C$8,1,0)</f>
        <v>0</v>
      </c>
      <c r="O1928" s="108" t="n">
        <f aca="false">IF(SQRT($B$5)*$I1928+SQRT(1-$B$5)*K1928&lt;$C$9,1,0)</f>
        <v>0</v>
      </c>
      <c r="P1928" s="108" t="n">
        <f aca="false">IF(SQRT($B$5)*$I1928+SQRT(1-$B$5)*L1928&lt;$C$10,1,0)</f>
        <v>0</v>
      </c>
      <c r="Q1928" s="108" t="n">
        <f aca="false">IF(SQRT($B$5)*$I1928+SQRT(1-$B$5)*M1928&lt;$C$11,1,0)</f>
        <v>0</v>
      </c>
      <c r="R1928" s="110" t="n">
        <f aca="false">N1928*$D$8+O1928*$D$9+P1928*$D$10+Q1928*$D$11</f>
        <v>0</v>
      </c>
      <c r="S1928" s="108" t="n">
        <f aca="false">SUM(N1928:Q1928)</f>
        <v>0</v>
      </c>
    </row>
    <row r="1929" customFormat="false" ht="15" hidden="false" customHeight="false" outlineLevel="0" collapsed="false">
      <c r="H1929" s="108" t="n">
        <v>1921</v>
      </c>
      <c r="I1929" s="109" t="n">
        <v>1.3493</v>
      </c>
      <c r="J1929" s="109" t="n">
        <v>-1.2347</v>
      </c>
      <c r="K1929" s="109" t="n">
        <v>-1.1249</v>
      </c>
      <c r="L1929" s="109" t="n">
        <v>-0.6274</v>
      </c>
      <c r="M1929" s="109" t="n">
        <v>-0.0397</v>
      </c>
      <c r="N1929" s="108" t="n">
        <f aca="false">IF(SQRT($B$5)*$I1929+SQRT(1-$B$5)*J1929&lt;$C$8,1,0)</f>
        <v>0</v>
      </c>
      <c r="O1929" s="108" t="n">
        <f aca="false">IF(SQRT($B$5)*$I1929+SQRT(1-$B$5)*K1929&lt;$C$9,1,0)</f>
        <v>0</v>
      </c>
      <c r="P1929" s="108" t="n">
        <f aca="false">IF(SQRT($B$5)*$I1929+SQRT(1-$B$5)*L1929&lt;$C$10,1,0)</f>
        <v>0</v>
      </c>
      <c r="Q1929" s="108" t="n">
        <f aca="false">IF(SQRT($B$5)*$I1929+SQRT(1-$B$5)*M1929&lt;$C$11,1,0)</f>
        <v>0</v>
      </c>
      <c r="R1929" s="110" t="n">
        <f aca="false">N1929*$D$8+O1929*$D$9+P1929*$D$10+Q1929*$D$11</f>
        <v>0</v>
      </c>
      <c r="S1929" s="108" t="n">
        <f aca="false">SUM(N1929:Q1929)</f>
        <v>0</v>
      </c>
    </row>
    <row r="1930" customFormat="false" ht="15" hidden="false" customHeight="false" outlineLevel="0" collapsed="false">
      <c r="H1930" s="108" t="n">
        <v>1922</v>
      </c>
      <c r="I1930" s="109" t="n">
        <v>0.8183</v>
      </c>
      <c r="J1930" s="109" t="n">
        <v>-0.6457</v>
      </c>
      <c r="K1930" s="109" t="n">
        <v>0.1017</v>
      </c>
      <c r="L1930" s="109" t="n">
        <v>0.3078</v>
      </c>
      <c r="M1930" s="109" t="n">
        <v>0.9257</v>
      </c>
      <c r="N1930" s="108" t="n">
        <f aca="false">IF(SQRT($B$5)*$I1930+SQRT(1-$B$5)*J1930&lt;$C$8,1,0)</f>
        <v>0</v>
      </c>
      <c r="O1930" s="108" t="n">
        <f aca="false">IF(SQRT($B$5)*$I1930+SQRT(1-$B$5)*K1930&lt;$C$9,1,0)</f>
        <v>0</v>
      </c>
      <c r="P1930" s="108" t="n">
        <f aca="false">IF(SQRT($B$5)*$I1930+SQRT(1-$B$5)*L1930&lt;$C$10,1,0)</f>
        <v>0</v>
      </c>
      <c r="Q1930" s="108" t="n">
        <f aca="false">IF(SQRT($B$5)*$I1930+SQRT(1-$B$5)*M1930&lt;$C$11,1,0)</f>
        <v>0</v>
      </c>
      <c r="R1930" s="110" t="n">
        <f aca="false">N1930*$D$8+O1930*$D$9+P1930*$D$10+Q1930*$D$11</f>
        <v>0</v>
      </c>
      <c r="S1930" s="108" t="n">
        <f aca="false">SUM(N1930:Q1930)</f>
        <v>0</v>
      </c>
    </row>
    <row r="1931" customFormat="false" ht="15" hidden="false" customHeight="false" outlineLevel="0" collapsed="false">
      <c r="H1931" s="108" t="n">
        <v>1923</v>
      </c>
      <c r="I1931" s="109" t="n">
        <v>-0.451</v>
      </c>
      <c r="J1931" s="109" t="n">
        <v>-0.7881</v>
      </c>
      <c r="K1931" s="109" t="n">
        <v>-0.5304</v>
      </c>
      <c r="L1931" s="109" t="n">
        <v>0.6357</v>
      </c>
      <c r="M1931" s="109" t="n">
        <v>-0.5257</v>
      </c>
      <c r="N1931" s="108" t="n">
        <f aca="false">IF(SQRT($B$5)*$I1931+SQRT(1-$B$5)*J1931&lt;$C$8,1,0)</f>
        <v>0</v>
      </c>
      <c r="O1931" s="108" t="n">
        <f aca="false">IF(SQRT($B$5)*$I1931+SQRT(1-$B$5)*K1931&lt;$C$9,1,0)</f>
        <v>0</v>
      </c>
      <c r="P1931" s="108" t="n">
        <f aca="false">IF(SQRT($B$5)*$I1931+SQRT(1-$B$5)*L1931&lt;$C$10,1,0)</f>
        <v>0</v>
      </c>
      <c r="Q1931" s="108" t="n">
        <f aca="false">IF(SQRT($B$5)*$I1931+SQRT(1-$B$5)*M1931&lt;$C$11,1,0)</f>
        <v>0</v>
      </c>
      <c r="R1931" s="110" t="n">
        <f aca="false">N1931*$D$8+O1931*$D$9+P1931*$D$10+Q1931*$D$11</f>
        <v>0</v>
      </c>
      <c r="S1931" s="108" t="n">
        <f aca="false">SUM(N1931:Q1931)</f>
        <v>0</v>
      </c>
    </row>
    <row r="1932" customFormat="false" ht="15" hidden="false" customHeight="false" outlineLevel="0" collapsed="false">
      <c r="H1932" s="108" t="n">
        <v>1924</v>
      </c>
      <c r="I1932" s="109" t="n">
        <v>2.0821</v>
      </c>
      <c r="J1932" s="109" t="n">
        <v>0.6641</v>
      </c>
      <c r="K1932" s="109" t="n">
        <v>0.9465</v>
      </c>
      <c r="L1932" s="109" t="n">
        <v>0.1019</v>
      </c>
      <c r="M1932" s="109" t="n">
        <v>1.0751</v>
      </c>
      <c r="N1932" s="108" t="n">
        <f aca="false">IF(SQRT($B$5)*$I1932+SQRT(1-$B$5)*J1932&lt;$C$8,1,0)</f>
        <v>0</v>
      </c>
      <c r="O1932" s="108" t="n">
        <f aca="false">IF(SQRT($B$5)*$I1932+SQRT(1-$B$5)*K1932&lt;$C$9,1,0)</f>
        <v>0</v>
      </c>
      <c r="P1932" s="108" t="n">
        <f aca="false">IF(SQRT($B$5)*$I1932+SQRT(1-$B$5)*L1932&lt;$C$10,1,0)</f>
        <v>0</v>
      </c>
      <c r="Q1932" s="108" t="n">
        <f aca="false">IF(SQRT($B$5)*$I1932+SQRT(1-$B$5)*M1932&lt;$C$11,1,0)</f>
        <v>0</v>
      </c>
      <c r="R1932" s="110" t="n">
        <f aca="false">N1932*$D$8+O1932*$D$9+P1932*$D$10+Q1932*$D$11</f>
        <v>0</v>
      </c>
      <c r="S1932" s="108" t="n">
        <f aca="false">SUM(N1932:Q1932)</f>
        <v>0</v>
      </c>
    </row>
    <row r="1933" customFormat="false" ht="15" hidden="false" customHeight="false" outlineLevel="0" collapsed="false">
      <c r="H1933" s="108" t="n">
        <v>1925</v>
      </c>
      <c r="I1933" s="109" t="n">
        <v>-0.2506</v>
      </c>
      <c r="J1933" s="109" t="n">
        <v>-1.0925</v>
      </c>
      <c r="K1933" s="109" t="n">
        <v>-2.5766</v>
      </c>
      <c r="L1933" s="109" t="n">
        <v>1.924</v>
      </c>
      <c r="M1933" s="109" t="n">
        <v>-0.9596</v>
      </c>
      <c r="N1933" s="108" t="n">
        <f aca="false">IF(SQRT($B$5)*$I1933+SQRT(1-$B$5)*J1933&lt;$C$8,1,0)</f>
        <v>0</v>
      </c>
      <c r="O1933" s="108" t="n">
        <f aca="false">IF(SQRT($B$5)*$I1933+SQRT(1-$B$5)*K1933&lt;$C$9,1,0)</f>
        <v>1</v>
      </c>
      <c r="P1933" s="108" t="n">
        <f aca="false">IF(SQRT($B$5)*$I1933+SQRT(1-$B$5)*L1933&lt;$C$10,1,0)</f>
        <v>0</v>
      </c>
      <c r="Q1933" s="108" t="n">
        <f aca="false">IF(SQRT($B$5)*$I1933+SQRT(1-$B$5)*M1933&lt;$C$11,1,0)</f>
        <v>0</v>
      </c>
      <c r="R1933" s="110" t="n">
        <f aca="false">N1933*$D$8+O1933*$D$9+P1933*$D$10+Q1933*$D$11</f>
        <v>40</v>
      </c>
      <c r="S1933" s="108" t="n">
        <f aca="false">SUM(N1933:Q1933)</f>
        <v>1</v>
      </c>
    </row>
    <row r="1934" customFormat="false" ht="15" hidden="false" customHeight="false" outlineLevel="0" collapsed="false">
      <c r="H1934" s="108" t="n">
        <v>1926</v>
      </c>
      <c r="I1934" s="109" t="n">
        <v>0.4043</v>
      </c>
      <c r="J1934" s="109" t="n">
        <v>-0.7335</v>
      </c>
      <c r="K1934" s="109" t="n">
        <v>-0.0568</v>
      </c>
      <c r="L1934" s="109" t="n">
        <v>0.6754</v>
      </c>
      <c r="M1934" s="109" t="n">
        <v>-0.2382</v>
      </c>
      <c r="N1934" s="108" t="n">
        <f aca="false">IF(SQRT($B$5)*$I1934+SQRT(1-$B$5)*J1934&lt;$C$8,1,0)</f>
        <v>0</v>
      </c>
      <c r="O1934" s="108" t="n">
        <f aca="false">IF(SQRT($B$5)*$I1934+SQRT(1-$B$5)*K1934&lt;$C$9,1,0)</f>
        <v>0</v>
      </c>
      <c r="P1934" s="108" t="n">
        <f aca="false">IF(SQRT($B$5)*$I1934+SQRT(1-$B$5)*L1934&lt;$C$10,1,0)</f>
        <v>0</v>
      </c>
      <c r="Q1934" s="108" t="n">
        <f aca="false">IF(SQRT($B$5)*$I1934+SQRT(1-$B$5)*M1934&lt;$C$11,1,0)</f>
        <v>0</v>
      </c>
      <c r="R1934" s="110" t="n">
        <f aca="false">N1934*$D$8+O1934*$D$9+P1934*$D$10+Q1934*$D$11</f>
        <v>0</v>
      </c>
      <c r="S1934" s="108" t="n">
        <f aca="false">SUM(N1934:Q1934)</f>
        <v>0</v>
      </c>
    </row>
    <row r="1935" customFormat="false" ht="15" hidden="false" customHeight="false" outlineLevel="0" collapsed="false">
      <c r="H1935" s="108" t="n">
        <v>1927</v>
      </c>
      <c r="I1935" s="109" t="n">
        <v>0.1538</v>
      </c>
      <c r="J1935" s="109" t="n">
        <v>-1.2916</v>
      </c>
      <c r="K1935" s="109" t="n">
        <v>-0.5468</v>
      </c>
      <c r="L1935" s="109" t="n">
        <v>1.0779</v>
      </c>
      <c r="M1935" s="109" t="n">
        <v>0.511</v>
      </c>
      <c r="N1935" s="108" t="n">
        <f aca="false">IF(SQRT($B$5)*$I1935+SQRT(1-$B$5)*J1935&lt;$C$8,1,0)</f>
        <v>0</v>
      </c>
      <c r="O1935" s="108" t="n">
        <f aca="false">IF(SQRT($B$5)*$I1935+SQRT(1-$B$5)*K1935&lt;$C$9,1,0)</f>
        <v>0</v>
      </c>
      <c r="P1935" s="108" t="n">
        <f aca="false">IF(SQRT($B$5)*$I1935+SQRT(1-$B$5)*L1935&lt;$C$10,1,0)</f>
        <v>0</v>
      </c>
      <c r="Q1935" s="108" t="n">
        <f aca="false">IF(SQRT($B$5)*$I1935+SQRT(1-$B$5)*M1935&lt;$C$11,1,0)</f>
        <v>0</v>
      </c>
      <c r="R1935" s="110" t="n">
        <f aca="false">N1935*$D$8+O1935*$D$9+P1935*$D$10+Q1935*$D$11</f>
        <v>0</v>
      </c>
      <c r="S1935" s="108" t="n">
        <f aca="false">SUM(N1935:Q1935)</f>
        <v>0</v>
      </c>
    </row>
    <row r="1936" customFormat="false" ht="15" hidden="false" customHeight="false" outlineLevel="0" collapsed="false">
      <c r="H1936" s="108" t="n">
        <v>1928</v>
      </c>
      <c r="I1936" s="109" t="n">
        <v>0</v>
      </c>
      <c r="J1936" s="109" t="n">
        <v>0.9167</v>
      </c>
      <c r="K1936" s="109" t="n">
        <v>-0.1488</v>
      </c>
      <c r="L1936" s="109" t="n">
        <v>0.2892</v>
      </c>
      <c r="M1936" s="109" t="n">
        <v>0.9865</v>
      </c>
      <c r="N1936" s="108" t="n">
        <f aca="false">IF(SQRT($B$5)*$I1936+SQRT(1-$B$5)*J1936&lt;$C$8,1,0)</f>
        <v>0</v>
      </c>
      <c r="O1936" s="108" t="n">
        <f aca="false">IF(SQRT($B$5)*$I1936+SQRT(1-$B$5)*K1936&lt;$C$9,1,0)</f>
        <v>0</v>
      </c>
      <c r="P1936" s="108" t="n">
        <f aca="false">IF(SQRT($B$5)*$I1936+SQRT(1-$B$5)*L1936&lt;$C$10,1,0)</f>
        <v>0</v>
      </c>
      <c r="Q1936" s="108" t="n">
        <f aca="false">IF(SQRT($B$5)*$I1936+SQRT(1-$B$5)*M1936&lt;$C$11,1,0)</f>
        <v>0</v>
      </c>
      <c r="R1936" s="110" t="n">
        <f aca="false">N1936*$D$8+O1936*$D$9+P1936*$D$10+Q1936*$D$11</f>
        <v>0</v>
      </c>
      <c r="S1936" s="108" t="n">
        <f aca="false">SUM(N1936:Q1936)</f>
        <v>0</v>
      </c>
    </row>
    <row r="1937" customFormat="false" ht="15" hidden="false" customHeight="false" outlineLevel="0" collapsed="false">
      <c r="H1937" s="108" t="n">
        <v>1929</v>
      </c>
      <c r="I1937" s="109" t="n">
        <v>1.2243</v>
      </c>
      <c r="J1937" s="109" t="n">
        <v>-0.0458</v>
      </c>
      <c r="K1937" s="109" t="n">
        <v>-0.5058</v>
      </c>
      <c r="L1937" s="109" t="n">
        <v>-0.6999</v>
      </c>
      <c r="M1937" s="109" t="n">
        <v>0.0486</v>
      </c>
      <c r="N1937" s="108" t="n">
        <f aca="false">IF(SQRT($B$5)*$I1937+SQRT(1-$B$5)*J1937&lt;$C$8,1,0)</f>
        <v>0</v>
      </c>
      <c r="O1937" s="108" t="n">
        <f aca="false">IF(SQRT($B$5)*$I1937+SQRT(1-$B$5)*K1937&lt;$C$9,1,0)</f>
        <v>0</v>
      </c>
      <c r="P1937" s="108" t="n">
        <f aca="false">IF(SQRT($B$5)*$I1937+SQRT(1-$B$5)*L1937&lt;$C$10,1,0)</f>
        <v>0</v>
      </c>
      <c r="Q1937" s="108" t="n">
        <f aca="false">IF(SQRT($B$5)*$I1937+SQRT(1-$B$5)*M1937&lt;$C$11,1,0)</f>
        <v>0</v>
      </c>
      <c r="R1937" s="110" t="n">
        <f aca="false">N1937*$D$8+O1937*$D$9+P1937*$D$10+Q1937*$D$11</f>
        <v>0</v>
      </c>
      <c r="S1937" s="108" t="n">
        <f aca="false">SUM(N1937:Q1937)</f>
        <v>0</v>
      </c>
    </row>
    <row r="1938" customFormat="false" ht="15" hidden="false" customHeight="false" outlineLevel="0" collapsed="false">
      <c r="H1938" s="108" t="n">
        <v>1930</v>
      </c>
      <c r="I1938" s="109" t="n">
        <v>-0.3191</v>
      </c>
      <c r="J1938" s="109" t="n">
        <v>-0.2513</v>
      </c>
      <c r="K1938" s="109" t="n">
        <v>-0.0158</v>
      </c>
      <c r="L1938" s="109" t="n">
        <v>1.2182</v>
      </c>
      <c r="M1938" s="109" t="n">
        <v>0.089</v>
      </c>
      <c r="N1938" s="108" t="n">
        <f aca="false">IF(SQRT($B$5)*$I1938+SQRT(1-$B$5)*J1938&lt;$C$8,1,0)</f>
        <v>0</v>
      </c>
      <c r="O1938" s="108" t="n">
        <f aca="false">IF(SQRT($B$5)*$I1938+SQRT(1-$B$5)*K1938&lt;$C$9,1,0)</f>
        <v>0</v>
      </c>
      <c r="P1938" s="108" t="n">
        <f aca="false">IF(SQRT($B$5)*$I1938+SQRT(1-$B$5)*L1938&lt;$C$10,1,0)</f>
        <v>0</v>
      </c>
      <c r="Q1938" s="108" t="n">
        <f aca="false">IF(SQRT($B$5)*$I1938+SQRT(1-$B$5)*M1938&lt;$C$11,1,0)</f>
        <v>0</v>
      </c>
      <c r="R1938" s="110" t="n">
        <f aca="false">N1938*$D$8+O1938*$D$9+P1938*$D$10+Q1938*$D$11</f>
        <v>0</v>
      </c>
      <c r="S1938" s="108" t="n">
        <f aca="false">SUM(N1938:Q1938)</f>
        <v>0</v>
      </c>
    </row>
    <row r="1939" customFormat="false" ht="15" hidden="false" customHeight="false" outlineLevel="0" collapsed="false">
      <c r="H1939" s="108" t="n">
        <v>1931</v>
      </c>
      <c r="I1939" s="109" t="n">
        <v>-0.6827</v>
      </c>
      <c r="J1939" s="109" t="n">
        <v>-1.3718</v>
      </c>
      <c r="K1939" s="109" t="n">
        <v>0.9253</v>
      </c>
      <c r="L1939" s="109" t="n">
        <v>-1.6224</v>
      </c>
      <c r="M1939" s="109" t="n">
        <v>0.2889</v>
      </c>
      <c r="N1939" s="108" t="n">
        <f aca="false">IF(SQRT($B$5)*$I1939+SQRT(1-$B$5)*J1939&lt;$C$8,1,0)</f>
        <v>0</v>
      </c>
      <c r="O1939" s="108" t="n">
        <f aca="false">IF(SQRT($B$5)*$I1939+SQRT(1-$B$5)*K1939&lt;$C$9,1,0)</f>
        <v>0</v>
      </c>
      <c r="P1939" s="108" t="n">
        <f aca="false">IF(SQRT($B$5)*$I1939+SQRT(1-$B$5)*L1939&lt;$C$10,1,0)</f>
        <v>1</v>
      </c>
      <c r="Q1939" s="108" t="n">
        <f aca="false">IF(SQRT($B$5)*$I1939+SQRT(1-$B$5)*M1939&lt;$C$11,1,0)</f>
        <v>0</v>
      </c>
      <c r="R1939" s="110" t="n">
        <f aca="false">N1939*$D$8+O1939*$D$9+P1939*$D$10+Q1939*$D$11</f>
        <v>14</v>
      </c>
      <c r="S1939" s="108" t="n">
        <f aca="false">SUM(N1939:Q1939)</f>
        <v>1</v>
      </c>
    </row>
    <row r="1940" customFormat="false" ht="15" hidden="false" customHeight="false" outlineLevel="0" collapsed="false">
      <c r="H1940" s="108" t="n">
        <v>1932</v>
      </c>
      <c r="I1940" s="109" t="n">
        <v>0.1889</v>
      </c>
      <c r="J1940" s="109" t="n">
        <v>-1.8352</v>
      </c>
      <c r="K1940" s="109" t="n">
        <v>-1.502</v>
      </c>
      <c r="L1940" s="109" t="n">
        <v>-1.8212</v>
      </c>
      <c r="M1940" s="109" t="n">
        <v>-0.7204</v>
      </c>
      <c r="N1940" s="108" t="n">
        <f aca="false">IF(SQRT($B$5)*$I1940+SQRT(1-$B$5)*J1940&lt;$C$8,1,0)</f>
        <v>0</v>
      </c>
      <c r="O1940" s="108" t="n">
        <f aca="false">IF(SQRT($B$5)*$I1940+SQRT(1-$B$5)*K1940&lt;$C$9,1,0)</f>
        <v>0</v>
      </c>
      <c r="P1940" s="108" t="n">
        <f aca="false">IF(SQRT($B$5)*$I1940+SQRT(1-$B$5)*L1940&lt;$C$10,1,0)</f>
        <v>0</v>
      </c>
      <c r="Q1940" s="108" t="n">
        <f aca="false">IF(SQRT($B$5)*$I1940+SQRT(1-$B$5)*M1940&lt;$C$11,1,0)</f>
        <v>0</v>
      </c>
      <c r="R1940" s="110" t="n">
        <f aca="false">N1940*$D$8+O1940*$D$9+P1940*$D$10+Q1940*$D$11</f>
        <v>0</v>
      </c>
      <c r="S1940" s="108" t="n">
        <f aca="false">SUM(N1940:Q1940)</f>
        <v>0</v>
      </c>
    </row>
    <row r="1941" customFormat="false" ht="15" hidden="false" customHeight="false" outlineLevel="0" collapsed="false">
      <c r="H1941" s="108" t="n">
        <v>1933</v>
      </c>
      <c r="I1941" s="109" t="n">
        <v>-0.8865</v>
      </c>
      <c r="J1941" s="109" t="n">
        <v>-0.8202</v>
      </c>
      <c r="K1941" s="109" t="n">
        <v>-0.5282</v>
      </c>
      <c r="L1941" s="109" t="n">
        <v>-0.6845</v>
      </c>
      <c r="M1941" s="109" t="n">
        <v>-0.7643</v>
      </c>
      <c r="N1941" s="108" t="n">
        <f aca="false">IF(SQRT($B$5)*$I1941+SQRT(1-$B$5)*J1941&lt;$C$8,1,0)</f>
        <v>0</v>
      </c>
      <c r="O1941" s="108" t="n">
        <f aca="false">IF(SQRT($B$5)*$I1941+SQRT(1-$B$5)*K1941&lt;$C$9,1,0)</f>
        <v>0</v>
      </c>
      <c r="P1941" s="108" t="n">
        <f aca="false">IF(SQRT($B$5)*$I1941+SQRT(1-$B$5)*L1941&lt;$C$10,1,0)</f>
        <v>0</v>
      </c>
      <c r="Q1941" s="108" t="n">
        <f aca="false">IF(SQRT($B$5)*$I1941+SQRT(1-$B$5)*M1941&lt;$C$11,1,0)</f>
        <v>0</v>
      </c>
      <c r="R1941" s="110" t="n">
        <f aca="false">N1941*$D$8+O1941*$D$9+P1941*$D$10+Q1941*$D$11</f>
        <v>0</v>
      </c>
      <c r="S1941" s="108" t="n">
        <f aca="false">SUM(N1941:Q1941)</f>
        <v>0</v>
      </c>
    </row>
    <row r="1942" customFormat="false" ht="15" hidden="false" customHeight="false" outlineLevel="0" collapsed="false">
      <c r="H1942" s="108" t="n">
        <v>1934</v>
      </c>
      <c r="I1942" s="109" t="n">
        <v>-1.3901</v>
      </c>
      <c r="J1942" s="109" t="n">
        <v>0.6246</v>
      </c>
      <c r="K1942" s="109" t="n">
        <v>-0.3429</v>
      </c>
      <c r="L1942" s="109" t="n">
        <v>0.4838</v>
      </c>
      <c r="M1942" s="109" t="n">
        <v>0.7527</v>
      </c>
      <c r="N1942" s="108" t="n">
        <f aca="false">IF(SQRT($B$5)*$I1942+SQRT(1-$B$5)*J1942&lt;$C$8,1,0)</f>
        <v>0</v>
      </c>
      <c r="O1942" s="108" t="n">
        <f aca="false">IF(SQRT($B$5)*$I1942+SQRT(1-$B$5)*K1942&lt;$C$9,1,0)</f>
        <v>0</v>
      </c>
      <c r="P1942" s="108" t="n">
        <f aca="false">IF(SQRT($B$5)*$I1942+SQRT(1-$B$5)*L1942&lt;$C$10,1,0)</f>
        <v>0</v>
      </c>
      <c r="Q1942" s="108" t="n">
        <f aca="false">IF(SQRT($B$5)*$I1942+SQRT(1-$B$5)*M1942&lt;$C$11,1,0)</f>
        <v>0</v>
      </c>
      <c r="R1942" s="110" t="n">
        <f aca="false">N1942*$D$8+O1942*$D$9+P1942*$D$10+Q1942*$D$11</f>
        <v>0</v>
      </c>
      <c r="S1942" s="108" t="n">
        <f aca="false">SUM(N1942:Q1942)</f>
        <v>0</v>
      </c>
    </row>
    <row r="1943" customFormat="false" ht="15" hidden="false" customHeight="false" outlineLevel="0" collapsed="false">
      <c r="H1943" s="108" t="n">
        <v>1935</v>
      </c>
      <c r="I1943" s="109" t="n">
        <v>-0.8906</v>
      </c>
      <c r="J1943" s="109" t="n">
        <v>0.3852</v>
      </c>
      <c r="K1943" s="109" t="n">
        <v>-0.199</v>
      </c>
      <c r="L1943" s="109" t="n">
        <v>1.6491</v>
      </c>
      <c r="M1943" s="109" t="n">
        <v>0.6712</v>
      </c>
      <c r="N1943" s="108" t="n">
        <f aca="false">IF(SQRT($B$5)*$I1943+SQRT(1-$B$5)*J1943&lt;$C$8,1,0)</f>
        <v>0</v>
      </c>
      <c r="O1943" s="108" t="n">
        <f aca="false">IF(SQRT($B$5)*$I1943+SQRT(1-$B$5)*K1943&lt;$C$9,1,0)</f>
        <v>0</v>
      </c>
      <c r="P1943" s="108" t="n">
        <f aca="false">IF(SQRT($B$5)*$I1943+SQRT(1-$B$5)*L1943&lt;$C$10,1,0)</f>
        <v>0</v>
      </c>
      <c r="Q1943" s="108" t="n">
        <f aca="false">IF(SQRT($B$5)*$I1943+SQRT(1-$B$5)*M1943&lt;$C$11,1,0)</f>
        <v>0</v>
      </c>
      <c r="R1943" s="110" t="n">
        <f aca="false">N1943*$D$8+O1943*$D$9+P1943*$D$10+Q1943*$D$11</f>
        <v>0</v>
      </c>
      <c r="S1943" s="108" t="n">
        <f aca="false">SUM(N1943:Q1943)</f>
        <v>0</v>
      </c>
    </row>
    <row r="1944" customFormat="false" ht="15" hidden="false" customHeight="false" outlineLevel="0" collapsed="false">
      <c r="H1944" s="108" t="n">
        <v>1936</v>
      </c>
      <c r="I1944" s="109" t="n">
        <v>-0.8385</v>
      </c>
      <c r="J1944" s="109" t="n">
        <v>-0.5444</v>
      </c>
      <c r="K1944" s="109" t="n">
        <v>1.8781</v>
      </c>
      <c r="L1944" s="109" t="n">
        <v>0.8618</v>
      </c>
      <c r="M1944" s="109" t="n">
        <v>-0.102</v>
      </c>
      <c r="N1944" s="108" t="n">
        <f aca="false">IF(SQRT($B$5)*$I1944+SQRT(1-$B$5)*J1944&lt;$C$8,1,0)</f>
        <v>0</v>
      </c>
      <c r="O1944" s="108" t="n">
        <f aca="false">IF(SQRT($B$5)*$I1944+SQRT(1-$B$5)*K1944&lt;$C$9,1,0)</f>
        <v>0</v>
      </c>
      <c r="P1944" s="108" t="n">
        <f aca="false">IF(SQRT($B$5)*$I1944+SQRT(1-$B$5)*L1944&lt;$C$10,1,0)</f>
        <v>0</v>
      </c>
      <c r="Q1944" s="108" t="n">
        <f aca="false">IF(SQRT($B$5)*$I1944+SQRT(1-$B$5)*M1944&lt;$C$11,1,0)</f>
        <v>0</v>
      </c>
      <c r="R1944" s="110" t="n">
        <f aca="false">N1944*$D$8+O1944*$D$9+P1944*$D$10+Q1944*$D$11</f>
        <v>0</v>
      </c>
      <c r="S1944" s="108" t="n">
        <f aca="false">SUM(N1944:Q1944)</f>
        <v>0</v>
      </c>
    </row>
    <row r="1945" customFormat="false" ht="15" hidden="false" customHeight="false" outlineLevel="0" collapsed="false">
      <c r="H1945" s="108" t="n">
        <v>1937</v>
      </c>
      <c r="I1945" s="109" t="n">
        <v>0.1888</v>
      </c>
      <c r="J1945" s="109" t="n">
        <v>-0.8571</v>
      </c>
      <c r="K1945" s="109" t="n">
        <v>0.1312</v>
      </c>
      <c r="L1945" s="109" t="n">
        <v>-0.3743</v>
      </c>
      <c r="M1945" s="109" t="n">
        <v>-0.6523</v>
      </c>
      <c r="N1945" s="108" t="n">
        <f aca="false">IF(SQRT($B$5)*$I1945+SQRT(1-$B$5)*J1945&lt;$C$8,1,0)</f>
        <v>0</v>
      </c>
      <c r="O1945" s="108" t="n">
        <f aca="false">IF(SQRT($B$5)*$I1945+SQRT(1-$B$5)*K1945&lt;$C$9,1,0)</f>
        <v>0</v>
      </c>
      <c r="P1945" s="108" t="n">
        <f aca="false">IF(SQRT($B$5)*$I1945+SQRT(1-$B$5)*L1945&lt;$C$10,1,0)</f>
        <v>0</v>
      </c>
      <c r="Q1945" s="108" t="n">
        <f aca="false">IF(SQRT($B$5)*$I1945+SQRT(1-$B$5)*M1945&lt;$C$11,1,0)</f>
        <v>0</v>
      </c>
      <c r="R1945" s="110" t="n">
        <f aca="false">N1945*$D$8+O1945*$D$9+P1945*$D$10+Q1945*$D$11</f>
        <v>0</v>
      </c>
      <c r="S1945" s="108" t="n">
        <f aca="false">SUM(N1945:Q1945)</f>
        <v>0</v>
      </c>
    </row>
    <row r="1946" customFormat="false" ht="15" hidden="false" customHeight="false" outlineLevel="0" collapsed="false">
      <c r="H1946" s="108" t="n">
        <v>1938</v>
      </c>
      <c r="I1946" s="109" t="n">
        <v>0.1294</v>
      </c>
      <c r="J1946" s="109" t="n">
        <v>-0.4042</v>
      </c>
      <c r="K1946" s="109" t="n">
        <v>0.1279</v>
      </c>
      <c r="L1946" s="109" t="n">
        <v>0.5772</v>
      </c>
      <c r="M1946" s="109" t="n">
        <v>0.2929</v>
      </c>
      <c r="N1946" s="108" t="n">
        <f aca="false">IF(SQRT($B$5)*$I1946+SQRT(1-$B$5)*J1946&lt;$C$8,1,0)</f>
        <v>0</v>
      </c>
      <c r="O1946" s="108" t="n">
        <f aca="false">IF(SQRT($B$5)*$I1946+SQRT(1-$B$5)*K1946&lt;$C$9,1,0)</f>
        <v>0</v>
      </c>
      <c r="P1946" s="108" t="n">
        <f aca="false">IF(SQRT($B$5)*$I1946+SQRT(1-$B$5)*L1946&lt;$C$10,1,0)</f>
        <v>0</v>
      </c>
      <c r="Q1946" s="108" t="n">
        <f aca="false">IF(SQRT($B$5)*$I1946+SQRT(1-$B$5)*M1946&lt;$C$11,1,0)</f>
        <v>0</v>
      </c>
      <c r="R1946" s="110" t="n">
        <f aca="false">N1946*$D$8+O1946*$D$9+P1946*$D$10+Q1946*$D$11</f>
        <v>0</v>
      </c>
      <c r="S1946" s="108" t="n">
        <f aca="false">SUM(N1946:Q1946)</f>
        <v>0</v>
      </c>
    </row>
    <row r="1947" customFormat="false" ht="15" hidden="false" customHeight="false" outlineLevel="0" collapsed="false">
      <c r="H1947" s="108" t="n">
        <v>1939</v>
      </c>
      <c r="I1947" s="109" t="n">
        <v>-1.7809</v>
      </c>
      <c r="J1947" s="109" t="n">
        <v>1.2026</v>
      </c>
      <c r="K1947" s="109" t="n">
        <v>1.1948</v>
      </c>
      <c r="L1947" s="109" t="n">
        <v>1.9249</v>
      </c>
      <c r="M1947" s="109" t="n">
        <v>-0.2338</v>
      </c>
      <c r="N1947" s="108" t="n">
        <f aca="false">IF(SQRT($B$5)*$I1947+SQRT(1-$B$5)*J1947&lt;$C$8,1,0)</f>
        <v>0</v>
      </c>
      <c r="O1947" s="108" t="n">
        <f aca="false">IF(SQRT($B$5)*$I1947+SQRT(1-$B$5)*K1947&lt;$C$9,1,0)</f>
        <v>0</v>
      </c>
      <c r="P1947" s="108" t="n">
        <f aca="false">IF(SQRT($B$5)*$I1947+SQRT(1-$B$5)*L1947&lt;$C$10,1,0)</f>
        <v>0</v>
      </c>
      <c r="Q1947" s="108" t="n">
        <f aca="false">IF(SQRT($B$5)*$I1947+SQRT(1-$B$5)*M1947&lt;$C$11,1,0)</f>
        <v>0</v>
      </c>
      <c r="R1947" s="110" t="n">
        <f aca="false">N1947*$D$8+O1947*$D$9+P1947*$D$10+Q1947*$D$11</f>
        <v>0</v>
      </c>
      <c r="S1947" s="108" t="n">
        <f aca="false">SUM(N1947:Q1947)</f>
        <v>0</v>
      </c>
    </row>
    <row r="1948" customFormat="false" ht="15" hidden="false" customHeight="false" outlineLevel="0" collapsed="false">
      <c r="H1948" s="108" t="n">
        <v>1940</v>
      </c>
      <c r="I1948" s="109" t="n">
        <v>-2.6811</v>
      </c>
      <c r="J1948" s="109" t="n">
        <v>2.052</v>
      </c>
      <c r="K1948" s="109" t="n">
        <v>-2.4247</v>
      </c>
      <c r="L1948" s="109" t="n">
        <v>-0.4868</v>
      </c>
      <c r="M1948" s="109" t="n">
        <v>0.0473</v>
      </c>
      <c r="N1948" s="108" t="n">
        <f aca="false">IF(SQRT($B$5)*$I1948+SQRT(1-$B$5)*J1948&lt;$C$8,1,0)</f>
        <v>0</v>
      </c>
      <c r="O1948" s="108" t="n">
        <f aca="false">IF(SQRT($B$5)*$I1948+SQRT(1-$B$5)*K1948&lt;$C$9,1,0)</f>
        <v>1</v>
      </c>
      <c r="P1948" s="108" t="n">
        <f aca="false">IF(SQRT($B$5)*$I1948+SQRT(1-$B$5)*L1948&lt;$C$10,1,0)</f>
        <v>0</v>
      </c>
      <c r="Q1948" s="108" t="n">
        <f aca="false">IF(SQRT($B$5)*$I1948+SQRT(1-$B$5)*M1948&lt;$C$11,1,0)</f>
        <v>0</v>
      </c>
      <c r="R1948" s="110" t="n">
        <f aca="false">N1948*$D$8+O1948*$D$9+P1948*$D$10+Q1948*$D$11</f>
        <v>40</v>
      </c>
      <c r="S1948" s="108" t="n">
        <f aca="false">SUM(N1948:Q1948)</f>
        <v>1</v>
      </c>
    </row>
    <row r="1949" customFormat="false" ht="15" hidden="false" customHeight="false" outlineLevel="0" collapsed="false">
      <c r="H1949" s="108" t="n">
        <v>1941</v>
      </c>
      <c r="I1949" s="109" t="n">
        <v>0.7602</v>
      </c>
      <c r="J1949" s="109" t="n">
        <v>0.6237</v>
      </c>
      <c r="K1949" s="109" t="n">
        <v>0.3813</v>
      </c>
      <c r="L1949" s="109" t="n">
        <v>-1.6824</v>
      </c>
      <c r="M1949" s="109" t="n">
        <v>-1.0245</v>
      </c>
      <c r="N1949" s="108" t="n">
        <f aca="false">IF(SQRT($B$5)*$I1949+SQRT(1-$B$5)*J1949&lt;$C$8,1,0)</f>
        <v>0</v>
      </c>
      <c r="O1949" s="108" t="n">
        <f aca="false">IF(SQRT($B$5)*$I1949+SQRT(1-$B$5)*K1949&lt;$C$9,1,0)</f>
        <v>0</v>
      </c>
      <c r="P1949" s="108" t="n">
        <f aca="false">IF(SQRT($B$5)*$I1949+SQRT(1-$B$5)*L1949&lt;$C$10,1,0)</f>
        <v>0</v>
      </c>
      <c r="Q1949" s="108" t="n">
        <f aca="false">IF(SQRT($B$5)*$I1949+SQRT(1-$B$5)*M1949&lt;$C$11,1,0)</f>
        <v>0</v>
      </c>
      <c r="R1949" s="110" t="n">
        <f aca="false">N1949*$D$8+O1949*$D$9+P1949*$D$10+Q1949*$D$11</f>
        <v>0</v>
      </c>
      <c r="S1949" s="108" t="n">
        <f aca="false">SUM(N1949:Q1949)</f>
        <v>0</v>
      </c>
    </row>
    <row r="1950" customFormat="false" ht="15" hidden="false" customHeight="false" outlineLevel="0" collapsed="false">
      <c r="H1950" s="108" t="n">
        <v>1942</v>
      </c>
      <c r="I1950" s="109" t="n">
        <v>-1.1931</v>
      </c>
      <c r="J1950" s="109" t="n">
        <v>-0.5929</v>
      </c>
      <c r="K1950" s="109" t="n">
        <v>-0.1252</v>
      </c>
      <c r="L1950" s="109" t="n">
        <v>1.4704</v>
      </c>
      <c r="M1950" s="109" t="n">
        <v>2.3311</v>
      </c>
      <c r="N1950" s="108" t="n">
        <f aca="false">IF(SQRT($B$5)*$I1950+SQRT(1-$B$5)*J1950&lt;$C$8,1,0)</f>
        <v>0</v>
      </c>
      <c r="O1950" s="108" t="n">
        <f aca="false">IF(SQRT($B$5)*$I1950+SQRT(1-$B$5)*K1950&lt;$C$9,1,0)</f>
        <v>0</v>
      </c>
      <c r="P1950" s="108" t="n">
        <f aca="false">IF(SQRT($B$5)*$I1950+SQRT(1-$B$5)*L1950&lt;$C$10,1,0)</f>
        <v>0</v>
      </c>
      <c r="Q1950" s="108" t="n">
        <f aca="false">IF(SQRT($B$5)*$I1950+SQRT(1-$B$5)*M1950&lt;$C$11,1,0)</f>
        <v>0</v>
      </c>
      <c r="R1950" s="110" t="n">
        <f aca="false">N1950*$D$8+O1950*$D$9+P1950*$D$10+Q1950*$D$11</f>
        <v>0</v>
      </c>
      <c r="S1950" s="108" t="n">
        <f aca="false">SUM(N1950:Q1950)</f>
        <v>0</v>
      </c>
    </row>
    <row r="1951" customFormat="false" ht="15" hidden="false" customHeight="false" outlineLevel="0" collapsed="false">
      <c r="H1951" s="108" t="n">
        <v>1943</v>
      </c>
      <c r="I1951" s="109" t="n">
        <v>0.6319</v>
      </c>
      <c r="J1951" s="109" t="n">
        <v>-0.1861</v>
      </c>
      <c r="K1951" s="109" t="n">
        <v>0.8207</v>
      </c>
      <c r="L1951" s="109" t="n">
        <v>0.0349</v>
      </c>
      <c r="M1951" s="109" t="n">
        <v>0.331</v>
      </c>
      <c r="N1951" s="108" t="n">
        <f aca="false">IF(SQRT($B$5)*$I1951+SQRT(1-$B$5)*J1951&lt;$C$8,1,0)</f>
        <v>0</v>
      </c>
      <c r="O1951" s="108" t="n">
        <f aca="false">IF(SQRT($B$5)*$I1951+SQRT(1-$B$5)*K1951&lt;$C$9,1,0)</f>
        <v>0</v>
      </c>
      <c r="P1951" s="108" t="n">
        <f aca="false">IF(SQRT($B$5)*$I1951+SQRT(1-$B$5)*L1951&lt;$C$10,1,0)</f>
        <v>0</v>
      </c>
      <c r="Q1951" s="108" t="n">
        <f aca="false">IF(SQRT($B$5)*$I1951+SQRT(1-$B$5)*M1951&lt;$C$11,1,0)</f>
        <v>0</v>
      </c>
      <c r="R1951" s="110" t="n">
        <f aca="false">N1951*$D$8+O1951*$D$9+P1951*$D$10+Q1951*$D$11</f>
        <v>0</v>
      </c>
      <c r="S1951" s="108" t="n">
        <f aca="false">SUM(N1951:Q1951)</f>
        <v>0</v>
      </c>
    </row>
    <row r="1952" customFormat="false" ht="15" hidden="false" customHeight="false" outlineLevel="0" collapsed="false">
      <c r="H1952" s="108" t="n">
        <v>1944</v>
      </c>
      <c r="I1952" s="109" t="n">
        <v>-0.2226</v>
      </c>
      <c r="J1952" s="109" t="n">
        <v>-0.2118</v>
      </c>
      <c r="K1952" s="109" t="n">
        <v>1.1505</v>
      </c>
      <c r="L1952" s="109" t="n">
        <v>-0.2027</v>
      </c>
      <c r="M1952" s="109" t="n">
        <v>-0.1446</v>
      </c>
      <c r="N1952" s="108" t="n">
        <f aca="false">IF(SQRT($B$5)*$I1952+SQRT(1-$B$5)*J1952&lt;$C$8,1,0)</f>
        <v>0</v>
      </c>
      <c r="O1952" s="108" t="n">
        <f aca="false">IF(SQRT($B$5)*$I1952+SQRT(1-$B$5)*K1952&lt;$C$9,1,0)</f>
        <v>0</v>
      </c>
      <c r="P1952" s="108" t="n">
        <f aca="false">IF(SQRT($B$5)*$I1952+SQRT(1-$B$5)*L1952&lt;$C$10,1,0)</f>
        <v>0</v>
      </c>
      <c r="Q1952" s="108" t="n">
        <f aca="false">IF(SQRT($B$5)*$I1952+SQRT(1-$B$5)*M1952&lt;$C$11,1,0)</f>
        <v>0</v>
      </c>
      <c r="R1952" s="110" t="n">
        <f aca="false">N1952*$D$8+O1952*$D$9+P1952*$D$10+Q1952*$D$11</f>
        <v>0</v>
      </c>
      <c r="S1952" s="108" t="n">
        <f aca="false">SUM(N1952:Q1952)</f>
        <v>0</v>
      </c>
    </row>
    <row r="1953" customFormat="false" ht="15" hidden="false" customHeight="false" outlineLevel="0" collapsed="false">
      <c r="H1953" s="108" t="n">
        <v>1945</v>
      </c>
      <c r="I1953" s="109" t="n">
        <v>0.1562</v>
      </c>
      <c r="J1953" s="109" t="n">
        <v>-0.5178</v>
      </c>
      <c r="K1953" s="109" t="n">
        <v>0.8147</v>
      </c>
      <c r="L1953" s="109" t="n">
        <v>-1.0206</v>
      </c>
      <c r="M1953" s="109" t="n">
        <v>0.1079</v>
      </c>
      <c r="N1953" s="108" t="n">
        <f aca="false">IF(SQRT($B$5)*$I1953+SQRT(1-$B$5)*J1953&lt;$C$8,1,0)</f>
        <v>0</v>
      </c>
      <c r="O1953" s="108" t="n">
        <f aca="false">IF(SQRT($B$5)*$I1953+SQRT(1-$B$5)*K1953&lt;$C$9,1,0)</f>
        <v>0</v>
      </c>
      <c r="P1953" s="108" t="n">
        <f aca="false">IF(SQRT($B$5)*$I1953+SQRT(1-$B$5)*L1953&lt;$C$10,1,0)</f>
        <v>0</v>
      </c>
      <c r="Q1953" s="108" t="n">
        <f aca="false">IF(SQRT($B$5)*$I1953+SQRT(1-$B$5)*M1953&lt;$C$11,1,0)</f>
        <v>0</v>
      </c>
      <c r="R1953" s="110" t="n">
        <f aca="false">N1953*$D$8+O1953*$D$9+P1953*$D$10+Q1953*$D$11</f>
        <v>0</v>
      </c>
      <c r="S1953" s="108" t="n">
        <f aca="false">SUM(N1953:Q1953)</f>
        <v>0</v>
      </c>
    </row>
    <row r="1954" customFormat="false" ht="15" hidden="false" customHeight="false" outlineLevel="0" collapsed="false">
      <c r="H1954" s="108" t="n">
        <v>1946</v>
      </c>
      <c r="I1954" s="109" t="n">
        <v>0.1279</v>
      </c>
      <c r="J1954" s="109" t="n">
        <v>-0.8264</v>
      </c>
      <c r="K1954" s="109" t="n">
        <v>-1.0314</v>
      </c>
      <c r="L1954" s="109" t="n">
        <v>0.0403</v>
      </c>
      <c r="M1954" s="109" t="n">
        <v>0.8228</v>
      </c>
      <c r="N1954" s="108" t="n">
        <f aca="false">IF(SQRT($B$5)*$I1954+SQRT(1-$B$5)*J1954&lt;$C$8,1,0)</f>
        <v>0</v>
      </c>
      <c r="O1954" s="108" t="n">
        <f aca="false">IF(SQRT($B$5)*$I1954+SQRT(1-$B$5)*K1954&lt;$C$9,1,0)</f>
        <v>0</v>
      </c>
      <c r="P1954" s="108" t="n">
        <f aca="false">IF(SQRT($B$5)*$I1954+SQRT(1-$B$5)*L1954&lt;$C$10,1,0)</f>
        <v>0</v>
      </c>
      <c r="Q1954" s="108" t="n">
        <f aca="false">IF(SQRT($B$5)*$I1954+SQRT(1-$B$5)*M1954&lt;$C$11,1,0)</f>
        <v>0</v>
      </c>
      <c r="R1954" s="110" t="n">
        <f aca="false">N1954*$D$8+O1954*$D$9+P1954*$D$10+Q1954*$D$11</f>
        <v>0</v>
      </c>
      <c r="S1954" s="108" t="n">
        <f aca="false">SUM(N1954:Q1954)</f>
        <v>0</v>
      </c>
    </row>
    <row r="1955" customFormat="false" ht="15" hidden="false" customHeight="false" outlineLevel="0" collapsed="false">
      <c r="H1955" s="108" t="n">
        <v>1947</v>
      </c>
      <c r="I1955" s="109" t="n">
        <v>0.0142</v>
      </c>
      <c r="J1955" s="109" t="n">
        <v>0.6227</v>
      </c>
      <c r="K1955" s="109" t="n">
        <v>0.2118</v>
      </c>
      <c r="L1955" s="109" t="n">
        <v>-1.0359</v>
      </c>
      <c r="M1955" s="109" t="n">
        <v>-0.7245</v>
      </c>
      <c r="N1955" s="108" t="n">
        <f aca="false">IF(SQRT($B$5)*$I1955+SQRT(1-$B$5)*J1955&lt;$C$8,1,0)</f>
        <v>0</v>
      </c>
      <c r="O1955" s="108" t="n">
        <f aca="false">IF(SQRT($B$5)*$I1955+SQRT(1-$B$5)*K1955&lt;$C$9,1,0)</f>
        <v>0</v>
      </c>
      <c r="P1955" s="108" t="n">
        <f aca="false">IF(SQRT($B$5)*$I1955+SQRT(1-$B$5)*L1955&lt;$C$10,1,0)</f>
        <v>0</v>
      </c>
      <c r="Q1955" s="108" t="n">
        <f aca="false">IF(SQRT($B$5)*$I1955+SQRT(1-$B$5)*M1955&lt;$C$11,1,0)</f>
        <v>0</v>
      </c>
      <c r="R1955" s="110" t="n">
        <f aca="false">N1955*$D$8+O1955*$D$9+P1955*$D$10+Q1955*$D$11</f>
        <v>0</v>
      </c>
      <c r="S1955" s="108" t="n">
        <f aca="false">SUM(N1955:Q1955)</f>
        <v>0</v>
      </c>
    </row>
    <row r="1956" customFormat="false" ht="15" hidden="false" customHeight="false" outlineLevel="0" collapsed="false">
      <c r="H1956" s="108" t="n">
        <v>1948</v>
      </c>
      <c r="I1956" s="109" t="n">
        <v>-0.0577</v>
      </c>
      <c r="J1956" s="109" t="n">
        <v>-0.414</v>
      </c>
      <c r="K1956" s="109" t="n">
        <v>2.0254</v>
      </c>
      <c r="L1956" s="109" t="n">
        <v>-0.446</v>
      </c>
      <c r="M1956" s="109" t="n">
        <v>0.4057</v>
      </c>
      <c r="N1956" s="108" t="n">
        <f aca="false">IF(SQRT($B$5)*$I1956+SQRT(1-$B$5)*J1956&lt;$C$8,1,0)</f>
        <v>0</v>
      </c>
      <c r="O1956" s="108" t="n">
        <f aca="false">IF(SQRT($B$5)*$I1956+SQRT(1-$B$5)*K1956&lt;$C$9,1,0)</f>
        <v>0</v>
      </c>
      <c r="P1956" s="108" t="n">
        <f aca="false">IF(SQRT($B$5)*$I1956+SQRT(1-$B$5)*L1956&lt;$C$10,1,0)</f>
        <v>0</v>
      </c>
      <c r="Q1956" s="108" t="n">
        <f aca="false">IF(SQRT($B$5)*$I1956+SQRT(1-$B$5)*M1956&lt;$C$11,1,0)</f>
        <v>0</v>
      </c>
      <c r="R1956" s="110" t="n">
        <f aca="false">N1956*$D$8+O1956*$D$9+P1956*$D$10+Q1956*$D$11</f>
        <v>0</v>
      </c>
      <c r="S1956" s="108" t="n">
        <f aca="false">SUM(N1956:Q1956)</f>
        <v>0</v>
      </c>
    </row>
    <row r="1957" customFormat="false" ht="15" hidden="false" customHeight="false" outlineLevel="0" collapsed="false">
      <c r="H1957" s="108" t="n">
        <v>1949</v>
      </c>
      <c r="I1957" s="109" t="n">
        <v>0.1694</v>
      </c>
      <c r="J1957" s="109" t="n">
        <v>-0.1088</v>
      </c>
      <c r="K1957" s="109" t="n">
        <v>-0.0769</v>
      </c>
      <c r="L1957" s="109" t="n">
        <v>-1.2167</v>
      </c>
      <c r="M1957" s="109" t="n">
        <v>1.1721</v>
      </c>
      <c r="N1957" s="108" t="n">
        <f aca="false">IF(SQRT($B$5)*$I1957+SQRT(1-$B$5)*J1957&lt;$C$8,1,0)</f>
        <v>0</v>
      </c>
      <c r="O1957" s="108" t="n">
        <f aca="false">IF(SQRT($B$5)*$I1957+SQRT(1-$B$5)*K1957&lt;$C$9,1,0)</f>
        <v>0</v>
      </c>
      <c r="P1957" s="108" t="n">
        <f aca="false">IF(SQRT($B$5)*$I1957+SQRT(1-$B$5)*L1957&lt;$C$10,1,0)</f>
        <v>0</v>
      </c>
      <c r="Q1957" s="108" t="n">
        <f aca="false">IF(SQRT($B$5)*$I1957+SQRT(1-$B$5)*M1957&lt;$C$11,1,0)</f>
        <v>0</v>
      </c>
      <c r="R1957" s="110" t="n">
        <f aca="false">N1957*$D$8+O1957*$D$9+P1957*$D$10+Q1957*$D$11</f>
        <v>0</v>
      </c>
      <c r="S1957" s="108" t="n">
        <f aca="false">SUM(N1957:Q1957)</f>
        <v>0</v>
      </c>
    </row>
    <row r="1958" customFormat="false" ht="15" hidden="false" customHeight="false" outlineLevel="0" collapsed="false">
      <c r="H1958" s="108" t="n">
        <v>1950</v>
      </c>
      <c r="I1958" s="109" t="n">
        <v>-0.4982</v>
      </c>
      <c r="J1958" s="109" t="n">
        <v>-1.0025</v>
      </c>
      <c r="K1958" s="109" t="n">
        <v>-1.5867</v>
      </c>
      <c r="L1958" s="109" t="n">
        <v>-0.494</v>
      </c>
      <c r="M1958" s="109" t="n">
        <v>0.5905</v>
      </c>
      <c r="N1958" s="108" t="n">
        <f aca="false">IF(SQRT($B$5)*$I1958+SQRT(1-$B$5)*J1958&lt;$C$8,1,0)</f>
        <v>0</v>
      </c>
      <c r="O1958" s="108" t="n">
        <f aca="false">IF(SQRT($B$5)*$I1958+SQRT(1-$B$5)*K1958&lt;$C$9,1,0)</f>
        <v>0</v>
      </c>
      <c r="P1958" s="108" t="n">
        <f aca="false">IF(SQRT($B$5)*$I1958+SQRT(1-$B$5)*L1958&lt;$C$10,1,0)</f>
        <v>0</v>
      </c>
      <c r="Q1958" s="108" t="n">
        <f aca="false">IF(SQRT($B$5)*$I1958+SQRT(1-$B$5)*M1958&lt;$C$11,1,0)</f>
        <v>0</v>
      </c>
      <c r="R1958" s="110" t="n">
        <f aca="false">N1958*$D$8+O1958*$D$9+P1958*$D$10+Q1958*$D$11</f>
        <v>0</v>
      </c>
      <c r="S1958" s="108" t="n">
        <f aca="false">SUM(N1958:Q1958)</f>
        <v>0</v>
      </c>
    </row>
    <row r="1959" customFormat="false" ht="15" hidden="false" customHeight="false" outlineLevel="0" collapsed="false">
      <c r="H1959" s="108" t="n">
        <v>1951</v>
      </c>
      <c r="I1959" s="109" t="n">
        <v>-0.2664</v>
      </c>
      <c r="J1959" s="109" t="n">
        <v>-0.3208</v>
      </c>
      <c r="K1959" s="109" t="n">
        <v>0.2799</v>
      </c>
      <c r="L1959" s="109" t="n">
        <v>-1.239</v>
      </c>
      <c r="M1959" s="109" t="n">
        <v>-0.2898</v>
      </c>
      <c r="N1959" s="108" t="n">
        <f aca="false">IF(SQRT($B$5)*$I1959+SQRT(1-$B$5)*J1959&lt;$C$8,1,0)</f>
        <v>0</v>
      </c>
      <c r="O1959" s="108" t="n">
        <f aca="false">IF(SQRT($B$5)*$I1959+SQRT(1-$B$5)*K1959&lt;$C$9,1,0)</f>
        <v>0</v>
      </c>
      <c r="P1959" s="108" t="n">
        <f aca="false">IF(SQRT($B$5)*$I1959+SQRT(1-$B$5)*L1959&lt;$C$10,1,0)</f>
        <v>0</v>
      </c>
      <c r="Q1959" s="108" t="n">
        <f aca="false">IF(SQRT($B$5)*$I1959+SQRT(1-$B$5)*M1959&lt;$C$11,1,0)</f>
        <v>0</v>
      </c>
      <c r="R1959" s="110" t="n">
        <f aca="false">N1959*$D$8+O1959*$D$9+P1959*$D$10+Q1959*$D$11</f>
        <v>0</v>
      </c>
      <c r="S1959" s="108" t="n">
        <f aca="false">SUM(N1959:Q1959)</f>
        <v>0</v>
      </c>
    </row>
    <row r="1960" customFormat="false" ht="15" hidden="false" customHeight="false" outlineLevel="0" collapsed="false">
      <c r="H1960" s="108" t="n">
        <v>1952</v>
      </c>
      <c r="I1960" s="109" t="n">
        <v>0.3028</v>
      </c>
      <c r="J1960" s="109" t="n">
        <v>-0.746</v>
      </c>
      <c r="K1960" s="109" t="n">
        <v>0.3958</v>
      </c>
      <c r="L1960" s="109" t="n">
        <v>-1.5414</v>
      </c>
      <c r="M1960" s="109" t="n">
        <v>1.4576</v>
      </c>
      <c r="N1960" s="108" t="n">
        <f aca="false">IF(SQRT($B$5)*$I1960+SQRT(1-$B$5)*J1960&lt;$C$8,1,0)</f>
        <v>0</v>
      </c>
      <c r="O1960" s="108" t="n">
        <f aca="false">IF(SQRT($B$5)*$I1960+SQRT(1-$B$5)*K1960&lt;$C$9,1,0)</f>
        <v>0</v>
      </c>
      <c r="P1960" s="108" t="n">
        <f aca="false">IF(SQRT($B$5)*$I1960+SQRT(1-$B$5)*L1960&lt;$C$10,1,0)</f>
        <v>0</v>
      </c>
      <c r="Q1960" s="108" t="n">
        <f aca="false">IF(SQRT($B$5)*$I1960+SQRT(1-$B$5)*M1960&lt;$C$11,1,0)</f>
        <v>0</v>
      </c>
      <c r="R1960" s="110" t="n">
        <f aca="false">N1960*$D$8+O1960*$D$9+P1960*$D$10+Q1960*$D$11</f>
        <v>0</v>
      </c>
      <c r="S1960" s="108" t="n">
        <f aca="false">SUM(N1960:Q1960)</f>
        <v>0</v>
      </c>
    </row>
    <row r="1961" customFormat="false" ht="15" hidden="false" customHeight="false" outlineLevel="0" collapsed="false">
      <c r="H1961" s="108" t="n">
        <v>1953</v>
      </c>
      <c r="I1961" s="109" t="n">
        <v>-1.8752</v>
      </c>
      <c r="J1961" s="109" t="n">
        <v>0.5412</v>
      </c>
      <c r="K1961" s="109" t="n">
        <v>-0.6407</v>
      </c>
      <c r="L1961" s="109" t="n">
        <v>-0.1885</v>
      </c>
      <c r="M1961" s="109" t="n">
        <v>-1.0884</v>
      </c>
      <c r="N1961" s="108" t="n">
        <f aca="false">IF(SQRT($B$5)*$I1961+SQRT(1-$B$5)*J1961&lt;$C$8,1,0)</f>
        <v>0</v>
      </c>
      <c r="O1961" s="108" t="n">
        <f aca="false">IF(SQRT($B$5)*$I1961+SQRT(1-$B$5)*K1961&lt;$C$9,1,0)</f>
        <v>0</v>
      </c>
      <c r="P1961" s="108" t="n">
        <f aca="false">IF(SQRT($B$5)*$I1961+SQRT(1-$B$5)*L1961&lt;$C$10,1,0)</f>
        <v>0</v>
      </c>
      <c r="Q1961" s="108" t="n">
        <f aca="false">IF(SQRT($B$5)*$I1961+SQRT(1-$B$5)*M1961&lt;$C$11,1,0)</f>
        <v>0</v>
      </c>
      <c r="R1961" s="110" t="n">
        <f aca="false">N1961*$D$8+O1961*$D$9+P1961*$D$10+Q1961*$D$11</f>
        <v>0</v>
      </c>
      <c r="S1961" s="108" t="n">
        <f aca="false">SUM(N1961:Q1961)</f>
        <v>0</v>
      </c>
    </row>
    <row r="1962" customFormat="false" ht="15" hidden="false" customHeight="false" outlineLevel="0" collapsed="false">
      <c r="H1962" s="108" t="n">
        <v>1954</v>
      </c>
      <c r="I1962" s="109" t="n">
        <v>1.1727</v>
      </c>
      <c r="J1962" s="109" t="n">
        <v>-0.1336</v>
      </c>
      <c r="K1962" s="109" t="n">
        <v>-2.5399</v>
      </c>
      <c r="L1962" s="109" t="n">
        <v>-0.54</v>
      </c>
      <c r="M1962" s="109" t="n">
        <v>-0.8711</v>
      </c>
      <c r="N1962" s="108" t="n">
        <f aca="false">IF(SQRT($B$5)*$I1962+SQRT(1-$B$5)*J1962&lt;$C$8,1,0)</f>
        <v>0</v>
      </c>
      <c r="O1962" s="108" t="n">
        <f aca="false">IF(SQRT($B$5)*$I1962+SQRT(1-$B$5)*K1962&lt;$C$9,1,0)</f>
        <v>0</v>
      </c>
      <c r="P1962" s="108" t="n">
        <f aca="false">IF(SQRT($B$5)*$I1962+SQRT(1-$B$5)*L1962&lt;$C$10,1,0)</f>
        <v>0</v>
      </c>
      <c r="Q1962" s="108" t="n">
        <f aca="false">IF(SQRT($B$5)*$I1962+SQRT(1-$B$5)*M1962&lt;$C$11,1,0)</f>
        <v>0</v>
      </c>
      <c r="R1962" s="110" t="n">
        <f aca="false">N1962*$D$8+O1962*$D$9+P1962*$D$10+Q1962*$D$11</f>
        <v>0</v>
      </c>
      <c r="S1962" s="108" t="n">
        <f aca="false">SUM(N1962:Q1962)</f>
        <v>0</v>
      </c>
    </row>
    <row r="1963" customFormat="false" ht="15" hidden="false" customHeight="false" outlineLevel="0" collapsed="false">
      <c r="H1963" s="108" t="n">
        <v>1955</v>
      </c>
      <c r="I1963" s="109" t="n">
        <v>0.2648</v>
      </c>
      <c r="J1963" s="109" t="n">
        <v>-0.315</v>
      </c>
      <c r="K1963" s="109" t="n">
        <v>2.8309</v>
      </c>
      <c r="L1963" s="109" t="n">
        <v>0.2716</v>
      </c>
      <c r="M1963" s="109" t="n">
        <v>1.1513</v>
      </c>
      <c r="N1963" s="108" t="n">
        <f aca="false">IF(SQRT($B$5)*$I1963+SQRT(1-$B$5)*J1963&lt;$C$8,1,0)</f>
        <v>0</v>
      </c>
      <c r="O1963" s="108" t="n">
        <f aca="false">IF(SQRT($B$5)*$I1963+SQRT(1-$B$5)*K1963&lt;$C$9,1,0)</f>
        <v>0</v>
      </c>
      <c r="P1963" s="108" t="n">
        <f aca="false">IF(SQRT($B$5)*$I1963+SQRT(1-$B$5)*L1963&lt;$C$10,1,0)</f>
        <v>0</v>
      </c>
      <c r="Q1963" s="108" t="n">
        <f aca="false">IF(SQRT($B$5)*$I1963+SQRT(1-$B$5)*M1963&lt;$C$11,1,0)</f>
        <v>0</v>
      </c>
      <c r="R1963" s="110" t="n">
        <f aca="false">N1963*$D$8+O1963*$D$9+P1963*$D$10+Q1963*$D$11</f>
        <v>0</v>
      </c>
      <c r="S1963" s="108" t="n">
        <f aca="false">SUM(N1963:Q1963)</f>
        <v>0</v>
      </c>
    </row>
    <row r="1964" customFormat="false" ht="15" hidden="false" customHeight="false" outlineLevel="0" collapsed="false">
      <c r="H1964" s="108" t="n">
        <v>1956</v>
      </c>
      <c r="I1964" s="109" t="n">
        <v>-0.2463</v>
      </c>
      <c r="J1964" s="109" t="n">
        <v>-0.8787</v>
      </c>
      <c r="K1964" s="109" t="n">
        <v>1.9267</v>
      </c>
      <c r="L1964" s="109" t="n">
        <v>-1.3497</v>
      </c>
      <c r="M1964" s="109" t="n">
        <v>0.7483</v>
      </c>
      <c r="N1964" s="108" t="n">
        <f aca="false">IF(SQRT($B$5)*$I1964+SQRT(1-$B$5)*J1964&lt;$C$8,1,0)</f>
        <v>0</v>
      </c>
      <c r="O1964" s="108" t="n">
        <f aca="false">IF(SQRT($B$5)*$I1964+SQRT(1-$B$5)*K1964&lt;$C$9,1,0)</f>
        <v>0</v>
      </c>
      <c r="P1964" s="108" t="n">
        <f aca="false">IF(SQRT($B$5)*$I1964+SQRT(1-$B$5)*L1964&lt;$C$10,1,0)</f>
        <v>0</v>
      </c>
      <c r="Q1964" s="108" t="n">
        <f aca="false">IF(SQRT($B$5)*$I1964+SQRT(1-$B$5)*M1964&lt;$C$11,1,0)</f>
        <v>0</v>
      </c>
      <c r="R1964" s="110" t="n">
        <f aca="false">N1964*$D$8+O1964*$D$9+P1964*$D$10+Q1964*$D$11</f>
        <v>0</v>
      </c>
      <c r="S1964" s="108" t="n">
        <f aca="false">SUM(N1964:Q1964)</f>
        <v>0</v>
      </c>
    </row>
    <row r="1965" customFormat="false" ht="15" hidden="false" customHeight="false" outlineLevel="0" collapsed="false">
      <c r="H1965" s="108" t="n">
        <v>1957</v>
      </c>
      <c r="I1965" s="109" t="n">
        <v>0.8887</v>
      </c>
      <c r="J1965" s="109" t="n">
        <v>0.9027</v>
      </c>
      <c r="K1965" s="109" t="n">
        <v>0.1458</v>
      </c>
      <c r="L1965" s="109" t="n">
        <v>-1.52</v>
      </c>
      <c r="M1965" s="109" t="n">
        <v>-0.6361</v>
      </c>
      <c r="N1965" s="108" t="n">
        <f aca="false">IF(SQRT($B$5)*$I1965+SQRT(1-$B$5)*J1965&lt;$C$8,1,0)</f>
        <v>0</v>
      </c>
      <c r="O1965" s="108" t="n">
        <f aca="false">IF(SQRT($B$5)*$I1965+SQRT(1-$B$5)*K1965&lt;$C$9,1,0)</f>
        <v>0</v>
      </c>
      <c r="P1965" s="108" t="n">
        <f aca="false">IF(SQRT($B$5)*$I1965+SQRT(1-$B$5)*L1965&lt;$C$10,1,0)</f>
        <v>0</v>
      </c>
      <c r="Q1965" s="108" t="n">
        <f aca="false">IF(SQRT($B$5)*$I1965+SQRT(1-$B$5)*M1965&lt;$C$11,1,0)</f>
        <v>0</v>
      </c>
      <c r="R1965" s="110" t="n">
        <f aca="false">N1965*$D$8+O1965*$D$9+P1965*$D$10+Q1965*$D$11</f>
        <v>0</v>
      </c>
      <c r="S1965" s="108" t="n">
        <f aca="false">SUM(N1965:Q1965)</f>
        <v>0</v>
      </c>
    </row>
    <row r="1966" customFormat="false" ht="15" hidden="false" customHeight="false" outlineLevel="0" collapsed="false">
      <c r="H1966" s="108" t="n">
        <v>1958</v>
      </c>
      <c r="I1966" s="109" t="n">
        <v>0.9499</v>
      </c>
      <c r="J1966" s="109" t="n">
        <v>0.0509</v>
      </c>
      <c r="K1966" s="109" t="n">
        <v>1.1785</v>
      </c>
      <c r="L1966" s="109" t="n">
        <v>-1.4076</v>
      </c>
      <c r="M1966" s="109" t="n">
        <v>1.1703</v>
      </c>
      <c r="N1966" s="108" t="n">
        <f aca="false">IF(SQRT($B$5)*$I1966+SQRT(1-$B$5)*J1966&lt;$C$8,1,0)</f>
        <v>0</v>
      </c>
      <c r="O1966" s="108" t="n">
        <f aca="false">IF(SQRT($B$5)*$I1966+SQRT(1-$B$5)*K1966&lt;$C$9,1,0)</f>
        <v>0</v>
      </c>
      <c r="P1966" s="108" t="n">
        <f aca="false">IF(SQRT($B$5)*$I1966+SQRT(1-$B$5)*L1966&lt;$C$10,1,0)</f>
        <v>0</v>
      </c>
      <c r="Q1966" s="108" t="n">
        <f aca="false">IF(SQRT($B$5)*$I1966+SQRT(1-$B$5)*M1966&lt;$C$11,1,0)</f>
        <v>0</v>
      </c>
      <c r="R1966" s="110" t="n">
        <f aca="false">N1966*$D$8+O1966*$D$9+P1966*$D$10+Q1966*$D$11</f>
        <v>0</v>
      </c>
      <c r="S1966" s="108" t="n">
        <f aca="false">SUM(N1966:Q1966)</f>
        <v>0</v>
      </c>
    </row>
    <row r="1967" customFormat="false" ht="15" hidden="false" customHeight="false" outlineLevel="0" collapsed="false">
      <c r="H1967" s="108" t="n">
        <v>1959</v>
      </c>
      <c r="I1967" s="109" t="n">
        <v>-0.7305</v>
      </c>
      <c r="J1967" s="109" t="n">
        <v>0.9267</v>
      </c>
      <c r="K1967" s="109" t="n">
        <v>-1.6741</v>
      </c>
      <c r="L1967" s="109" t="n">
        <v>-1.4213</v>
      </c>
      <c r="M1967" s="109" t="n">
        <v>0.5006</v>
      </c>
      <c r="N1967" s="108" t="n">
        <f aca="false">IF(SQRT($B$5)*$I1967+SQRT(1-$B$5)*J1967&lt;$C$8,1,0)</f>
        <v>0</v>
      </c>
      <c r="O1967" s="108" t="n">
        <f aca="false">IF(SQRT($B$5)*$I1967+SQRT(1-$B$5)*K1967&lt;$C$9,1,0)</f>
        <v>0</v>
      </c>
      <c r="P1967" s="108" t="n">
        <f aca="false">IF(SQRT($B$5)*$I1967+SQRT(1-$B$5)*L1967&lt;$C$10,1,0)</f>
        <v>0</v>
      </c>
      <c r="Q1967" s="108" t="n">
        <f aca="false">IF(SQRT($B$5)*$I1967+SQRT(1-$B$5)*M1967&lt;$C$11,1,0)</f>
        <v>0</v>
      </c>
      <c r="R1967" s="110" t="n">
        <f aca="false">N1967*$D$8+O1967*$D$9+P1967*$D$10+Q1967*$D$11</f>
        <v>0</v>
      </c>
      <c r="S1967" s="108" t="n">
        <f aca="false">SUM(N1967:Q1967)</f>
        <v>0</v>
      </c>
    </row>
    <row r="1968" customFormat="false" ht="15" hidden="false" customHeight="false" outlineLevel="0" collapsed="false">
      <c r="H1968" s="108" t="n">
        <v>1960</v>
      </c>
      <c r="I1968" s="109" t="n">
        <v>1.0411</v>
      </c>
      <c r="J1968" s="109" t="n">
        <v>-1.179</v>
      </c>
      <c r="K1968" s="109" t="n">
        <v>1.084</v>
      </c>
      <c r="L1968" s="109" t="n">
        <v>-0.9249</v>
      </c>
      <c r="M1968" s="109" t="n">
        <v>1.292</v>
      </c>
      <c r="N1968" s="108" t="n">
        <f aca="false">IF(SQRT($B$5)*$I1968+SQRT(1-$B$5)*J1968&lt;$C$8,1,0)</f>
        <v>0</v>
      </c>
      <c r="O1968" s="108" t="n">
        <f aca="false">IF(SQRT($B$5)*$I1968+SQRT(1-$B$5)*K1968&lt;$C$9,1,0)</f>
        <v>0</v>
      </c>
      <c r="P1968" s="108" t="n">
        <f aca="false">IF(SQRT($B$5)*$I1968+SQRT(1-$B$5)*L1968&lt;$C$10,1,0)</f>
        <v>0</v>
      </c>
      <c r="Q1968" s="108" t="n">
        <f aca="false">IF(SQRT($B$5)*$I1968+SQRT(1-$B$5)*M1968&lt;$C$11,1,0)</f>
        <v>0</v>
      </c>
      <c r="R1968" s="110" t="n">
        <f aca="false">N1968*$D$8+O1968*$D$9+P1968*$D$10+Q1968*$D$11</f>
        <v>0</v>
      </c>
      <c r="S1968" s="108" t="n">
        <f aca="false">SUM(N1968:Q1968)</f>
        <v>0</v>
      </c>
    </row>
    <row r="1969" customFormat="false" ht="15" hidden="false" customHeight="false" outlineLevel="0" collapsed="false">
      <c r="H1969" s="108" t="n">
        <v>1961</v>
      </c>
      <c r="I1969" s="109" t="n">
        <v>-0.3256</v>
      </c>
      <c r="J1969" s="109" t="n">
        <v>-0.4692</v>
      </c>
      <c r="K1969" s="109" t="n">
        <v>-1.2183</v>
      </c>
      <c r="L1969" s="109" t="n">
        <v>-1.405</v>
      </c>
      <c r="M1969" s="109" t="n">
        <v>0.0144</v>
      </c>
      <c r="N1969" s="108" t="n">
        <f aca="false">IF(SQRT($B$5)*$I1969+SQRT(1-$B$5)*J1969&lt;$C$8,1,0)</f>
        <v>0</v>
      </c>
      <c r="O1969" s="108" t="n">
        <f aca="false">IF(SQRT($B$5)*$I1969+SQRT(1-$B$5)*K1969&lt;$C$9,1,0)</f>
        <v>0</v>
      </c>
      <c r="P1969" s="108" t="n">
        <f aca="false">IF(SQRT($B$5)*$I1969+SQRT(1-$B$5)*L1969&lt;$C$10,1,0)</f>
        <v>0</v>
      </c>
      <c r="Q1969" s="108" t="n">
        <f aca="false">IF(SQRT($B$5)*$I1969+SQRT(1-$B$5)*M1969&lt;$C$11,1,0)</f>
        <v>0</v>
      </c>
      <c r="R1969" s="110" t="n">
        <f aca="false">N1969*$D$8+O1969*$D$9+P1969*$D$10+Q1969*$D$11</f>
        <v>0</v>
      </c>
      <c r="S1969" s="108" t="n">
        <f aca="false">SUM(N1969:Q1969)</f>
        <v>0</v>
      </c>
    </row>
    <row r="1970" customFormat="false" ht="15" hidden="false" customHeight="false" outlineLevel="0" collapsed="false">
      <c r="H1970" s="108" t="n">
        <v>1962</v>
      </c>
      <c r="I1970" s="109" t="n">
        <v>0.3532</v>
      </c>
      <c r="J1970" s="109" t="n">
        <v>0.1402</v>
      </c>
      <c r="K1970" s="109" t="n">
        <v>0.6706</v>
      </c>
      <c r="L1970" s="109" t="n">
        <v>0.564</v>
      </c>
      <c r="M1970" s="109" t="n">
        <v>1.5313</v>
      </c>
      <c r="N1970" s="108" t="n">
        <f aca="false">IF(SQRT($B$5)*$I1970+SQRT(1-$B$5)*J1970&lt;$C$8,1,0)</f>
        <v>0</v>
      </c>
      <c r="O1970" s="108" t="n">
        <f aca="false">IF(SQRT($B$5)*$I1970+SQRT(1-$B$5)*K1970&lt;$C$9,1,0)</f>
        <v>0</v>
      </c>
      <c r="P1970" s="108" t="n">
        <f aca="false">IF(SQRT($B$5)*$I1970+SQRT(1-$B$5)*L1970&lt;$C$10,1,0)</f>
        <v>0</v>
      </c>
      <c r="Q1970" s="108" t="n">
        <f aca="false">IF(SQRT($B$5)*$I1970+SQRT(1-$B$5)*M1970&lt;$C$11,1,0)</f>
        <v>0</v>
      </c>
      <c r="R1970" s="110" t="n">
        <f aca="false">N1970*$D$8+O1970*$D$9+P1970*$D$10+Q1970*$D$11</f>
        <v>0</v>
      </c>
      <c r="S1970" s="108" t="n">
        <f aca="false">SUM(N1970:Q1970)</f>
        <v>0</v>
      </c>
    </row>
    <row r="1971" customFormat="false" ht="15" hidden="false" customHeight="false" outlineLevel="0" collapsed="false">
      <c r="H1971" s="108" t="n">
        <v>1963</v>
      </c>
      <c r="I1971" s="109" t="n">
        <v>0.6532</v>
      </c>
      <c r="J1971" s="109" t="n">
        <v>1.5659</v>
      </c>
      <c r="K1971" s="109" t="n">
        <v>1.6066</v>
      </c>
      <c r="L1971" s="109" t="n">
        <v>-0.6987</v>
      </c>
      <c r="M1971" s="109" t="n">
        <v>0.5041</v>
      </c>
      <c r="N1971" s="108" t="n">
        <f aca="false">IF(SQRT($B$5)*$I1971+SQRT(1-$B$5)*J1971&lt;$C$8,1,0)</f>
        <v>0</v>
      </c>
      <c r="O1971" s="108" t="n">
        <f aca="false">IF(SQRT($B$5)*$I1971+SQRT(1-$B$5)*K1971&lt;$C$9,1,0)</f>
        <v>0</v>
      </c>
      <c r="P1971" s="108" t="n">
        <f aca="false">IF(SQRT($B$5)*$I1971+SQRT(1-$B$5)*L1971&lt;$C$10,1,0)</f>
        <v>0</v>
      </c>
      <c r="Q1971" s="108" t="n">
        <f aca="false">IF(SQRT($B$5)*$I1971+SQRT(1-$B$5)*M1971&lt;$C$11,1,0)</f>
        <v>0</v>
      </c>
      <c r="R1971" s="110" t="n">
        <f aca="false">N1971*$D$8+O1971*$D$9+P1971*$D$10+Q1971*$D$11</f>
        <v>0</v>
      </c>
      <c r="S1971" s="108" t="n">
        <f aca="false">SUM(N1971:Q1971)</f>
        <v>0</v>
      </c>
    </row>
    <row r="1972" customFormat="false" ht="15" hidden="false" customHeight="false" outlineLevel="0" collapsed="false">
      <c r="H1972" s="108" t="n">
        <v>1964</v>
      </c>
      <c r="I1972" s="109" t="n">
        <v>1.3568</v>
      </c>
      <c r="J1972" s="109" t="n">
        <v>0.6225</v>
      </c>
      <c r="K1972" s="109" t="n">
        <v>1.0397</v>
      </c>
      <c r="L1972" s="109" t="n">
        <v>1.0607</v>
      </c>
      <c r="M1972" s="109" t="n">
        <v>0.6592</v>
      </c>
      <c r="N1972" s="108" t="n">
        <f aca="false">IF(SQRT($B$5)*$I1972+SQRT(1-$B$5)*J1972&lt;$C$8,1,0)</f>
        <v>0</v>
      </c>
      <c r="O1972" s="108" t="n">
        <f aca="false">IF(SQRT($B$5)*$I1972+SQRT(1-$B$5)*K1972&lt;$C$9,1,0)</f>
        <v>0</v>
      </c>
      <c r="P1972" s="108" t="n">
        <f aca="false">IF(SQRT($B$5)*$I1972+SQRT(1-$B$5)*L1972&lt;$C$10,1,0)</f>
        <v>0</v>
      </c>
      <c r="Q1972" s="108" t="n">
        <f aca="false">IF(SQRT($B$5)*$I1972+SQRT(1-$B$5)*M1972&lt;$C$11,1,0)</f>
        <v>0</v>
      </c>
      <c r="R1972" s="110" t="n">
        <f aca="false">N1972*$D$8+O1972*$D$9+P1972*$D$10+Q1972*$D$11</f>
        <v>0</v>
      </c>
      <c r="S1972" s="108" t="n">
        <f aca="false">SUM(N1972:Q1972)</f>
        <v>0</v>
      </c>
    </row>
    <row r="1973" customFormat="false" ht="15" hidden="false" customHeight="false" outlineLevel="0" collapsed="false">
      <c r="H1973" s="108" t="n">
        <v>1965</v>
      </c>
      <c r="I1973" s="109" t="n">
        <v>0.328</v>
      </c>
      <c r="J1973" s="109" t="n">
        <v>-1.814</v>
      </c>
      <c r="K1973" s="109" t="n">
        <v>-0.1148</v>
      </c>
      <c r="L1973" s="109" t="n">
        <v>-0.1701</v>
      </c>
      <c r="M1973" s="109" t="n">
        <v>0.3233</v>
      </c>
      <c r="N1973" s="108" t="n">
        <f aca="false">IF(SQRT($B$5)*$I1973+SQRT(1-$B$5)*J1973&lt;$C$8,1,0)</f>
        <v>0</v>
      </c>
      <c r="O1973" s="108" t="n">
        <f aca="false">IF(SQRT($B$5)*$I1973+SQRT(1-$B$5)*K1973&lt;$C$9,1,0)</f>
        <v>0</v>
      </c>
      <c r="P1973" s="108" t="n">
        <f aca="false">IF(SQRT($B$5)*$I1973+SQRT(1-$B$5)*L1973&lt;$C$10,1,0)</f>
        <v>0</v>
      </c>
      <c r="Q1973" s="108" t="n">
        <f aca="false">IF(SQRT($B$5)*$I1973+SQRT(1-$B$5)*M1973&lt;$C$11,1,0)</f>
        <v>0</v>
      </c>
      <c r="R1973" s="110" t="n">
        <f aca="false">N1973*$D$8+O1973*$D$9+P1973*$D$10+Q1973*$D$11</f>
        <v>0</v>
      </c>
      <c r="S1973" s="108" t="n">
        <f aca="false">SUM(N1973:Q1973)</f>
        <v>0</v>
      </c>
    </row>
    <row r="1974" customFormat="false" ht="15" hidden="false" customHeight="false" outlineLevel="0" collapsed="false">
      <c r="H1974" s="108" t="n">
        <v>1966</v>
      </c>
      <c r="I1974" s="109" t="n">
        <v>-1.0093</v>
      </c>
      <c r="J1974" s="109" t="n">
        <v>-0.5395</v>
      </c>
      <c r="K1974" s="109" t="n">
        <v>0.9328</v>
      </c>
      <c r="L1974" s="109" t="n">
        <v>-0.3122</v>
      </c>
      <c r="M1974" s="109" t="n">
        <v>0.0786</v>
      </c>
      <c r="N1974" s="108" t="n">
        <f aca="false">IF(SQRT($B$5)*$I1974+SQRT(1-$B$5)*J1974&lt;$C$8,1,0)</f>
        <v>0</v>
      </c>
      <c r="O1974" s="108" t="n">
        <f aca="false">IF(SQRT($B$5)*$I1974+SQRT(1-$B$5)*K1974&lt;$C$9,1,0)</f>
        <v>0</v>
      </c>
      <c r="P1974" s="108" t="n">
        <f aca="false">IF(SQRT($B$5)*$I1974+SQRT(1-$B$5)*L1974&lt;$C$10,1,0)</f>
        <v>0</v>
      </c>
      <c r="Q1974" s="108" t="n">
        <f aca="false">IF(SQRT($B$5)*$I1974+SQRT(1-$B$5)*M1974&lt;$C$11,1,0)</f>
        <v>0</v>
      </c>
      <c r="R1974" s="110" t="n">
        <f aca="false">N1974*$D$8+O1974*$D$9+P1974*$D$10+Q1974*$D$11</f>
        <v>0</v>
      </c>
      <c r="S1974" s="108" t="n">
        <f aca="false">SUM(N1974:Q1974)</f>
        <v>0</v>
      </c>
    </row>
    <row r="1975" customFormat="false" ht="15" hidden="false" customHeight="false" outlineLevel="0" collapsed="false">
      <c r="H1975" s="108" t="n">
        <v>1967</v>
      </c>
      <c r="I1975" s="109" t="n">
        <v>1.3758</v>
      </c>
      <c r="J1975" s="109" t="n">
        <v>0.6987</v>
      </c>
      <c r="K1975" s="109" t="n">
        <v>0.1947</v>
      </c>
      <c r="L1975" s="109" t="n">
        <v>-1.952</v>
      </c>
      <c r="M1975" s="109" t="n">
        <v>-0.2371</v>
      </c>
      <c r="N1975" s="108" t="n">
        <f aca="false">IF(SQRT($B$5)*$I1975+SQRT(1-$B$5)*J1975&lt;$C$8,1,0)</f>
        <v>0</v>
      </c>
      <c r="O1975" s="108" t="n">
        <f aca="false">IF(SQRT($B$5)*$I1975+SQRT(1-$B$5)*K1975&lt;$C$9,1,0)</f>
        <v>0</v>
      </c>
      <c r="P1975" s="108" t="n">
        <f aca="false">IF(SQRT($B$5)*$I1975+SQRT(1-$B$5)*L1975&lt;$C$10,1,0)</f>
        <v>0</v>
      </c>
      <c r="Q1975" s="108" t="n">
        <f aca="false">IF(SQRT($B$5)*$I1975+SQRT(1-$B$5)*M1975&lt;$C$11,1,0)</f>
        <v>0</v>
      </c>
      <c r="R1975" s="110" t="n">
        <f aca="false">N1975*$D$8+O1975*$D$9+P1975*$D$10+Q1975*$D$11</f>
        <v>0</v>
      </c>
      <c r="S1975" s="108" t="n">
        <f aca="false">SUM(N1975:Q1975)</f>
        <v>0</v>
      </c>
    </row>
    <row r="1976" customFormat="false" ht="15" hidden="false" customHeight="false" outlineLevel="0" collapsed="false">
      <c r="H1976" s="108" t="n">
        <v>1968</v>
      </c>
      <c r="I1976" s="109" t="n">
        <v>0.067</v>
      </c>
      <c r="J1976" s="109" t="n">
        <v>-0.3364</v>
      </c>
      <c r="K1976" s="109" t="n">
        <v>-0.9638</v>
      </c>
      <c r="L1976" s="109" t="n">
        <v>0.1723</v>
      </c>
      <c r="M1976" s="109" t="n">
        <v>-0.3078</v>
      </c>
      <c r="N1976" s="108" t="n">
        <f aca="false">IF(SQRT($B$5)*$I1976+SQRT(1-$B$5)*J1976&lt;$C$8,1,0)</f>
        <v>0</v>
      </c>
      <c r="O1976" s="108" t="n">
        <f aca="false">IF(SQRT($B$5)*$I1976+SQRT(1-$B$5)*K1976&lt;$C$9,1,0)</f>
        <v>0</v>
      </c>
      <c r="P1976" s="108" t="n">
        <f aca="false">IF(SQRT($B$5)*$I1976+SQRT(1-$B$5)*L1976&lt;$C$10,1,0)</f>
        <v>0</v>
      </c>
      <c r="Q1976" s="108" t="n">
        <f aca="false">IF(SQRT($B$5)*$I1976+SQRT(1-$B$5)*M1976&lt;$C$11,1,0)</f>
        <v>0</v>
      </c>
      <c r="R1976" s="110" t="n">
        <f aca="false">N1976*$D$8+O1976*$D$9+P1976*$D$10+Q1976*$D$11</f>
        <v>0</v>
      </c>
      <c r="S1976" s="108" t="n">
        <f aca="false">SUM(N1976:Q1976)</f>
        <v>0</v>
      </c>
    </row>
    <row r="1977" customFormat="false" ht="15" hidden="false" customHeight="false" outlineLevel="0" collapsed="false">
      <c r="H1977" s="108" t="n">
        <v>1969</v>
      </c>
      <c r="I1977" s="109" t="n">
        <v>-1.551</v>
      </c>
      <c r="J1977" s="109" t="n">
        <v>-1.0355</v>
      </c>
      <c r="K1977" s="109" t="n">
        <v>-0.8738</v>
      </c>
      <c r="L1977" s="109" t="n">
        <v>0.8342</v>
      </c>
      <c r="M1977" s="109" t="n">
        <v>2.5884</v>
      </c>
      <c r="N1977" s="108" t="n">
        <f aca="false">IF(SQRT($B$5)*$I1977+SQRT(1-$B$5)*J1977&lt;$C$8,1,0)</f>
        <v>0</v>
      </c>
      <c r="O1977" s="108" t="n">
        <f aca="false">IF(SQRT($B$5)*$I1977+SQRT(1-$B$5)*K1977&lt;$C$9,1,0)</f>
        <v>0</v>
      </c>
      <c r="P1977" s="108" t="n">
        <f aca="false">IF(SQRT($B$5)*$I1977+SQRT(1-$B$5)*L1977&lt;$C$10,1,0)</f>
        <v>0</v>
      </c>
      <c r="Q1977" s="108" t="n">
        <f aca="false">IF(SQRT($B$5)*$I1977+SQRT(1-$B$5)*M1977&lt;$C$11,1,0)</f>
        <v>0</v>
      </c>
      <c r="R1977" s="110" t="n">
        <f aca="false">N1977*$D$8+O1977*$D$9+P1977*$D$10+Q1977*$D$11</f>
        <v>0</v>
      </c>
      <c r="S1977" s="108" t="n">
        <f aca="false">SUM(N1977:Q1977)</f>
        <v>0</v>
      </c>
    </row>
    <row r="1978" customFormat="false" ht="15" hidden="false" customHeight="false" outlineLevel="0" collapsed="false">
      <c r="H1978" s="108" t="n">
        <v>1970</v>
      </c>
      <c r="I1978" s="109" t="n">
        <v>1.6152</v>
      </c>
      <c r="J1978" s="109" t="n">
        <v>-0.1338</v>
      </c>
      <c r="K1978" s="109" t="n">
        <v>0.2481</v>
      </c>
      <c r="L1978" s="109" t="n">
        <v>-1.7321</v>
      </c>
      <c r="M1978" s="109" t="n">
        <v>1.1992</v>
      </c>
      <c r="N1978" s="108" t="n">
        <f aca="false">IF(SQRT($B$5)*$I1978+SQRT(1-$B$5)*J1978&lt;$C$8,1,0)</f>
        <v>0</v>
      </c>
      <c r="O1978" s="108" t="n">
        <f aca="false">IF(SQRT($B$5)*$I1978+SQRT(1-$B$5)*K1978&lt;$C$9,1,0)</f>
        <v>0</v>
      </c>
      <c r="P1978" s="108" t="n">
        <f aca="false">IF(SQRT($B$5)*$I1978+SQRT(1-$B$5)*L1978&lt;$C$10,1,0)</f>
        <v>0</v>
      </c>
      <c r="Q1978" s="108" t="n">
        <f aca="false">IF(SQRT($B$5)*$I1978+SQRT(1-$B$5)*M1978&lt;$C$11,1,0)</f>
        <v>0</v>
      </c>
      <c r="R1978" s="110" t="n">
        <f aca="false">N1978*$D$8+O1978*$D$9+P1978*$D$10+Q1978*$D$11</f>
        <v>0</v>
      </c>
      <c r="S1978" s="108" t="n">
        <f aca="false">SUM(N1978:Q1978)</f>
        <v>0</v>
      </c>
    </row>
    <row r="1979" customFormat="false" ht="15" hidden="false" customHeight="false" outlineLevel="0" collapsed="false">
      <c r="H1979" s="108" t="n">
        <v>1971</v>
      </c>
      <c r="I1979" s="109" t="n">
        <v>0.1845</v>
      </c>
      <c r="J1979" s="109" t="n">
        <v>0.3548</v>
      </c>
      <c r="K1979" s="109" t="n">
        <v>1.2134</v>
      </c>
      <c r="L1979" s="109" t="n">
        <v>0.2376</v>
      </c>
      <c r="M1979" s="109" t="n">
        <v>0.7592</v>
      </c>
      <c r="N1979" s="108" t="n">
        <f aca="false">IF(SQRT($B$5)*$I1979+SQRT(1-$B$5)*J1979&lt;$C$8,1,0)</f>
        <v>0</v>
      </c>
      <c r="O1979" s="108" t="n">
        <f aca="false">IF(SQRT($B$5)*$I1979+SQRT(1-$B$5)*K1979&lt;$C$9,1,0)</f>
        <v>0</v>
      </c>
      <c r="P1979" s="108" t="n">
        <f aca="false">IF(SQRT($B$5)*$I1979+SQRT(1-$B$5)*L1979&lt;$C$10,1,0)</f>
        <v>0</v>
      </c>
      <c r="Q1979" s="108" t="n">
        <f aca="false">IF(SQRT($B$5)*$I1979+SQRT(1-$B$5)*M1979&lt;$C$11,1,0)</f>
        <v>0</v>
      </c>
      <c r="R1979" s="110" t="n">
        <f aca="false">N1979*$D$8+O1979*$D$9+P1979*$D$10+Q1979*$D$11</f>
        <v>0</v>
      </c>
      <c r="S1979" s="108" t="n">
        <f aca="false">SUM(N1979:Q1979)</f>
        <v>0</v>
      </c>
    </row>
    <row r="1980" customFormat="false" ht="15" hidden="false" customHeight="false" outlineLevel="0" collapsed="false">
      <c r="H1980" s="108" t="n">
        <v>1972</v>
      </c>
      <c r="I1980" s="109" t="n">
        <v>-0.4078</v>
      </c>
      <c r="J1980" s="109" t="n">
        <v>2.4143</v>
      </c>
      <c r="K1980" s="109" t="n">
        <v>1.3833</v>
      </c>
      <c r="L1980" s="109" t="n">
        <v>-0.0099</v>
      </c>
      <c r="M1980" s="109" t="n">
        <v>0.4679</v>
      </c>
      <c r="N1980" s="108" t="n">
        <f aca="false">IF(SQRT($B$5)*$I1980+SQRT(1-$B$5)*J1980&lt;$C$8,1,0)</f>
        <v>0</v>
      </c>
      <c r="O1980" s="108" t="n">
        <f aca="false">IF(SQRT($B$5)*$I1980+SQRT(1-$B$5)*K1980&lt;$C$9,1,0)</f>
        <v>0</v>
      </c>
      <c r="P1980" s="108" t="n">
        <f aca="false">IF(SQRT($B$5)*$I1980+SQRT(1-$B$5)*L1980&lt;$C$10,1,0)</f>
        <v>0</v>
      </c>
      <c r="Q1980" s="108" t="n">
        <f aca="false">IF(SQRT($B$5)*$I1980+SQRT(1-$B$5)*M1980&lt;$C$11,1,0)</f>
        <v>0</v>
      </c>
      <c r="R1980" s="110" t="n">
        <f aca="false">N1980*$D$8+O1980*$D$9+P1980*$D$10+Q1980*$D$11</f>
        <v>0</v>
      </c>
      <c r="S1980" s="108" t="n">
        <f aca="false">SUM(N1980:Q1980)</f>
        <v>0</v>
      </c>
    </row>
    <row r="1981" customFormat="false" ht="15" hidden="false" customHeight="false" outlineLevel="0" collapsed="false">
      <c r="H1981" s="108" t="n">
        <v>1973</v>
      </c>
      <c r="I1981" s="109" t="n">
        <v>-0.1099</v>
      </c>
      <c r="J1981" s="109" t="n">
        <v>1.027</v>
      </c>
      <c r="K1981" s="109" t="n">
        <v>-0.2544</v>
      </c>
      <c r="L1981" s="109" t="n">
        <v>1.6348</v>
      </c>
      <c r="M1981" s="109" t="n">
        <v>0.2923</v>
      </c>
      <c r="N1981" s="108" t="n">
        <f aca="false">IF(SQRT($B$5)*$I1981+SQRT(1-$B$5)*J1981&lt;$C$8,1,0)</f>
        <v>0</v>
      </c>
      <c r="O1981" s="108" t="n">
        <f aca="false">IF(SQRT($B$5)*$I1981+SQRT(1-$B$5)*K1981&lt;$C$9,1,0)</f>
        <v>0</v>
      </c>
      <c r="P1981" s="108" t="n">
        <f aca="false">IF(SQRT($B$5)*$I1981+SQRT(1-$B$5)*L1981&lt;$C$10,1,0)</f>
        <v>0</v>
      </c>
      <c r="Q1981" s="108" t="n">
        <f aca="false">IF(SQRT($B$5)*$I1981+SQRT(1-$B$5)*M1981&lt;$C$11,1,0)</f>
        <v>0</v>
      </c>
      <c r="R1981" s="110" t="n">
        <f aca="false">N1981*$D$8+O1981*$D$9+P1981*$D$10+Q1981*$D$11</f>
        <v>0</v>
      </c>
      <c r="S1981" s="108" t="n">
        <f aca="false">SUM(N1981:Q1981)</f>
        <v>0</v>
      </c>
    </row>
    <row r="1982" customFormat="false" ht="15" hidden="false" customHeight="false" outlineLevel="0" collapsed="false">
      <c r="H1982" s="108" t="n">
        <v>1974</v>
      </c>
      <c r="I1982" s="109" t="n">
        <v>-0.9248</v>
      </c>
      <c r="J1982" s="109" t="n">
        <v>-1.0543</v>
      </c>
      <c r="K1982" s="109" t="n">
        <v>-0.1627</v>
      </c>
      <c r="L1982" s="109" t="n">
        <v>-0.4665</v>
      </c>
      <c r="M1982" s="109" t="n">
        <v>-0.7064</v>
      </c>
      <c r="N1982" s="108" t="n">
        <f aca="false">IF(SQRT($B$5)*$I1982+SQRT(1-$B$5)*J1982&lt;$C$8,1,0)</f>
        <v>0</v>
      </c>
      <c r="O1982" s="108" t="n">
        <f aca="false">IF(SQRT($B$5)*$I1982+SQRT(1-$B$5)*K1982&lt;$C$9,1,0)</f>
        <v>0</v>
      </c>
      <c r="P1982" s="108" t="n">
        <f aca="false">IF(SQRT($B$5)*$I1982+SQRT(1-$B$5)*L1982&lt;$C$10,1,0)</f>
        <v>0</v>
      </c>
      <c r="Q1982" s="108" t="n">
        <f aca="false">IF(SQRT($B$5)*$I1982+SQRT(1-$B$5)*M1982&lt;$C$11,1,0)</f>
        <v>0</v>
      </c>
      <c r="R1982" s="110" t="n">
        <f aca="false">N1982*$D$8+O1982*$D$9+P1982*$D$10+Q1982*$D$11</f>
        <v>0</v>
      </c>
      <c r="S1982" s="108" t="n">
        <f aca="false">SUM(N1982:Q1982)</f>
        <v>0</v>
      </c>
    </row>
    <row r="1983" customFormat="false" ht="15" hidden="false" customHeight="false" outlineLevel="0" collapsed="false">
      <c r="H1983" s="108" t="n">
        <v>1975</v>
      </c>
      <c r="I1983" s="109" t="n">
        <v>0.9341</v>
      </c>
      <c r="J1983" s="109" t="n">
        <v>-1.9797</v>
      </c>
      <c r="K1983" s="109" t="n">
        <v>-1.4945</v>
      </c>
      <c r="L1983" s="109" t="n">
        <v>-0.4234</v>
      </c>
      <c r="M1983" s="109" t="n">
        <v>-0.7484</v>
      </c>
      <c r="N1983" s="108" t="n">
        <f aca="false">IF(SQRT($B$5)*$I1983+SQRT(1-$B$5)*J1983&lt;$C$8,1,0)</f>
        <v>0</v>
      </c>
      <c r="O1983" s="108" t="n">
        <f aca="false">IF(SQRT($B$5)*$I1983+SQRT(1-$B$5)*K1983&lt;$C$9,1,0)</f>
        <v>0</v>
      </c>
      <c r="P1983" s="108" t="n">
        <f aca="false">IF(SQRT($B$5)*$I1983+SQRT(1-$B$5)*L1983&lt;$C$10,1,0)</f>
        <v>0</v>
      </c>
      <c r="Q1983" s="108" t="n">
        <f aca="false">IF(SQRT($B$5)*$I1983+SQRT(1-$B$5)*M1983&lt;$C$11,1,0)</f>
        <v>0</v>
      </c>
      <c r="R1983" s="110" t="n">
        <f aca="false">N1983*$D$8+O1983*$D$9+P1983*$D$10+Q1983*$D$11</f>
        <v>0</v>
      </c>
      <c r="S1983" s="108" t="n">
        <f aca="false">SUM(N1983:Q1983)</f>
        <v>0</v>
      </c>
    </row>
    <row r="1984" customFormat="false" ht="15" hidden="false" customHeight="false" outlineLevel="0" collapsed="false">
      <c r="H1984" s="108" t="n">
        <v>1976</v>
      </c>
      <c r="I1984" s="109" t="n">
        <v>1.011</v>
      </c>
      <c r="J1984" s="109" t="n">
        <v>-0.9483</v>
      </c>
      <c r="K1984" s="109" t="n">
        <v>1.2593</v>
      </c>
      <c r="L1984" s="109" t="n">
        <v>-0.7769</v>
      </c>
      <c r="M1984" s="109" t="n">
        <v>-0.6257</v>
      </c>
      <c r="N1984" s="108" t="n">
        <f aca="false">IF(SQRT($B$5)*$I1984+SQRT(1-$B$5)*J1984&lt;$C$8,1,0)</f>
        <v>0</v>
      </c>
      <c r="O1984" s="108" t="n">
        <f aca="false">IF(SQRT($B$5)*$I1984+SQRT(1-$B$5)*K1984&lt;$C$9,1,0)</f>
        <v>0</v>
      </c>
      <c r="P1984" s="108" t="n">
        <f aca="false">IF(SQRT($B$5)*$I1984+SQRT(1-$B$5)*L1984&lt;$C$10,1,0)</f>
        <v>0</v>
      </c>
      <c r="Q1984" s="108" t="n">
        <f aca="false">IF(SQRT($B$5)*$I1984+SQRT(1-$B$5)*M1984&lt;$C$11,1,0)</f>
        <v>0</v>
      </c>
      <c r="R1984" s="110" t="n">
        <f aca="false">N1984*$D$8+O1984*$D$9+P1984*$D$10+Q1984*$D$11</f>
        <v>0</v>
      </c>
      <c r="S1984" s="108" t="n">
        <f aca="false">SUM(N1984:Q1984)</f>
        <v>0</v>
      </c>
    </row>
    <row r="1985" customFormat="false" ht="15" hidden="false" customHeight="false" outlineLevel="0" collapsed="false">
      <c r="H1985" s="108" t="n">
        <v>1977</v>
      </c>
      <c r="I1985" s="109" t="n">
        <v>-0.8467</v>
      </c>
      <c r="J1985" s="109" t="n">
        <v>1.0392</v>
      </c>
      <c r="K1985" s="109" t="n">
        <v>-0.834</v>
      </c>
      <c r="L1985" s="109" t="n">
        <v>1.1546</v>
      </c>
      <c r="M1985" s="109" t="n">
        <v>-0.3522</v>
      </c>
      <c r="N1985" s="108" t="n">
        <f aca="false">IF(SQRT($B$5)*$I1985+SQRT(1-$B$5)*J1985&lt;$C$8,1,0)</f>
        <v>0</v>
      </c>
      <c r="O1985" s="108" t="n">
        <f aca="false">IF(SQRT($B$5)*$I1985+SQRT(1-$B$5)*K1985&lt;$C$9,1,0)</f>
        <v>0</v>
      </c>
      <c r="P1985" s="108" t="n">
        <f aca="false">IF(SQRT($B$5)*$I1985+SQRT(1-$B$5)*L1985&lt;$C$10,1,0)</f>
        <v>0</v>
      </c>
      <c r="Q1985" s="108" t="n">
        <f aca="false">IF(SQRT($B$5)*$I1985+SQRT(1-$B$5)*M1985&lt;$C$11,1,0)</f>
        <v>0</v>
      </c>
      <c r="R1985" s="110" t="n">
        <f aca="false">N1985*$D$8+O1985*$D$9+P1985*$D$10+Q1985*$D$11</f>
        <v>0</v>
      </c>
      <c r="S1985" s="108" t="n">
        <f aca="false">SUM(N1985:Q1985)</f>
        <v>0</v>
      </c>
    </row>
    <row r="1986" customFormat="false" ht="15" hidden="false" customHeight="false" outlineLevel="0" collapsed="false">
      <c r="H1986" s="108" t="n">
        <v>1978</v>
      </c>
      <c r="I1986" s="109" t="n">
        <v>0.2254</v>
      </c>
      <c r="J1986" s="109" t="n">
        <v>0.5636</v>
      </c>
      <c r="K1986" s="109" t="n">
        <v>0.5113</v>
      </c>
      <c r="L1986" s="109" t="n">
        <v>0.7465</v>
      </c>
      <c r="M1986" s="109" t="n">
        <v>-1.181</v>
      </c>
      <c r="N1986" s="108" t="n">
        <f aca="false">IF(SQRT($B$5)*$I1986+SQRT(1-$B$5)*J1986&lt;$C$8,1,0)</f>
        <v>0</v>
      </c>
      <c r="O1986" s="108" t="n">
        <f aca="false">IF(SQRT($B$5)*$I1986+SQRT(1-$B$5)*K1986&lt;$C$9,1,0)</f>
        <v>0</v>
      </c>
      <c r="P1986" s="108" t="n">
        <f aca="false">IF(SQRT($B$5)*$I1986+SQRT(1-$B$5)*L1986&lt;$C$10,1,0)</f>
        <v>0</v>
      </c>
      <c r="Q1986" s="108" t="n">
        <f aca="false">IF(SQRT($B$5)*$I1986+SQRT(1-$B$5)*M1986&lt;$C$11,1,0)</f>
        <v>0</v>
      </c>
      <c r="R1986" s="110" t="n">
        <f aca="false">N1986*$D$8+O1986*$D$9+P1986*$D$10+Q1986*$D$11</f>
        <v>0</v>
      </c>
      <c r="S1986" s="108" t="n">
        <f aca="false">SUM(N1986:Q1986)</f>
        <v>0</v>
      </c>
    </row>
    <row r="1987" customFormat="false" ht="15" hidden="false" customHeight="false" outlineLevel="0" collapsed="false">
      <c r="H1987" s="108" t="n">
        <v>1979</v>
      </c>
      <c r="I1987" s="109" t="n">
        <v>0.1459</v>
      </c>
      <c r="J1987" s="109" t="n">
        <v>0.8557</v>
      </c>
      <c r="K1987" s="109" t="n">
        <v>0.6569</v>
      </c>
      <c r="L1987" s="109" t="n">
        <v>0.0268</v>
      </c>
      <c r="M1987" s="109" t="n">
        <v>-0.8811</v>
      </c>
      <c r="N1987" s="108" t="n">
        <f aca="false">IF(SQRT($B$5)*$I1987+SQRT(1-$B$5)*J1987&lt;$C$8,1,0)</f>
        <v>0</v>
      </c>
      <c r="O1987" s="108" t="n">
        <f aca="false">IF(SQRT($B$5)*$I1987+SQRT(1-$B$5)*K1987&lt;$C$9,1,0)</f>
        <v>0</v>
      </c>
      <c r="P1987" s="108" t="n">
        <f aca="false">IF(SQRT($B$5)*$I1987+SQRT(1-$B$5)*L1987&lt;$C$10,1,0)</f>
        <v>0</v>
      </c>
      <c r="Q1987" s="108" t="n">
        <f aca="false">IF(SQRT($B$5)*$I1987+SQRT(1-$B$5)*M1987&lt;$C$11,1,0)</f>
        <v>0</v>
      </c>
      <c r="R1987" s="110" t="n">
        <f aca="false">N1987*$D$8+O1987*$D$9+P1987*$D$10+Q1987*$D$11</f>
        <v>0</v>
      </c>
      <c r="S1987" s="108" t="n">
        <f aca="false">SUM(N1987:Q1987)</f>
        <v>0</v>
      </c>
    </row>
    <row r="1988" customFormat="false" ht="15" hidden="false" customHeight="false" outlineLevel="0" collapsed="false">
      <c r="H1988" s="108" t="n">
        <v>1980</v>
      </c>
      <c r="I1988" s="109" t="n">
        <v>-0.761</v>
      </c>
      <c r="J1988" s="109" t="n">
        <v>-1.1382</v>
      </c>
      <c r="K1988" s="109" t="n">
        <v>-0.4861</v>
      </c>
      <c r="L1988" s="109" t="n">
        <v>0.5083</v>
      </c>
      <c r="M1988" s="109" t="n">
        <v>1.5717</v>
      </c>
      <c r="N1988" s="108" t="n">
        <f aca="false">IF(SQRT($B$5)*$I1988+SQRT(1-$B$5)*J1988&lt;$C$8,1,0)</f>
        <v>0</v>
      </c>
      <c r="O1988" s="108" t="n">
        <f aca="false">IF(SQRT($B$5)*$I1988+SQRT(1-$B$5)*K1988&lt;$C$9,1,0)</f>
        <v>0</v>
      </c>
      <c r="P1988" s="108" t="n">
        <f aca="false">IF(SQRT($B$5)*$I1988+SQRT(1-$B$5)*L1988&lt;$C$10,1,0)</f>
        <v>0</v>
      </c>
      <c r="Q1988" s="108" t="n">
        <f aca="false">IF(SQRT($B$5)*$I1988+SQRT(1-$B$5)*M1988&lt;$C$11,1,0)</f>
        <v>0</v>
      </c>
      <c r="R1988" s="110" t="n">
        <f aca="false">N1988*$D$8+O1988*$D$9+P1988*$D$10+Q1988*$D$11</f>
        <v>0</v>
      </c>
      <c r="S1988" s="108" t="n">
        <f aca="false">SUM(N1988:Q1988)</f>
        <v>0</v>
      </c>
    </row>
    <row r="1989" customFormat="false" ht="15" hidden="false" customHeight="false" outlineLevel="0" collapsed="false">
      <c r="H1989" s="108" t="n">
        <v>1981</v>
      </c>
      <c r="I1989" s="109" t="n">
        <v>0.4182</v>
      </c>
      <c r="J1989" s="109" t="n">
        <v>-0.0868</v>
      </c>
      <c r="K1989" s="109" t="n">
        <v>1.3023</v>
      </c>
      <c r="L1989" s="109" t="n">
        <v>0.0507</v>
      </c>
      <c r="M1989" s="109" t="n">
        <v>0.9506</v>
      </c>
      <c r="N1989" s="108" t="n">
        <f aca="false">IF(SQRT($B$5)*$I1989+SQRT(1-$B$5)*J1989&lt;$C$8,1,0)</f>
        <v>0</v>
      </c>
      <c r="O1989" s="108" t="n">
        <f aca="false">IF(SQRT($B$5)*$I1989+SQRT(1-$B$5)*K1989&lt;$C$9,1,0)</f>
        <v>0</v>
      </c>
      <c r="P1989" s="108" t="n">
        <f aca="false">IF(SQRT($B$5)*$I1989+SQRT(1-$B$5)*L1989&lt;$C$10,1,0)</f>
        <v>0</v>
      </c>
      <c r="Q1989" s="108" t="n">
        <f aca="false">IF(SQRT($B$5)*$I1989+SQRT(1-$B$5)*M1989&lt;$C$11,1,0)</f>
        <v>0</v>
      </c>
      <c r="R1989" s="110" t="n">
        <f aca="false">N1989*$D$8+O1989*$D$9+P1989*$D$10+Q1989*$D$11</f>
        <v>0</v>
      </c>
      <c r="S1989" s="108" t="n">
        <f aca="false">SUM(N1989:Q1989)</f>
        <v>0</v>
      </c>
    </row>
    <row r="1990" customFormat="false" ht="15" hidden="false" customHeight="false" outlineLevel="0" collapsed="false">
      <c r="H1990" s="108" t="n">
        <v>1982</v>
      </c>
      <c r="I1990" s="109" t="n">
        <v>0.3768</v>
      </c>
      <c r="J1990" s="109" t="n">
        <v>1.1072</v>
      </c>
      <c r="K1990" s="109" t="n">
        <v>-0.4528</v>
      </c>
      <c r="L1990" s="109" t="n">
        <v>0.5406</v>
      </c>
      <c r="M1990" s="109" t="n">
        <v>0.6681</v>
      </c>
      <c r="N1990" s="108" t="n">
        <f aca="false">IF(SQRT($B$5)*$I1990+SQRT(1-$B$5)*J1990&lt;$C$8,1,0)</f>
        <v>0</v>
      </c>
      <c r="O1990" s="108" t="n">
        <f aca="false">IF(SQRT($B$5)*$I1990+SQRT(1-$B$5)*K1990&lt;$C$9,1,0)</f>
        <v>0</v>
      </c>
      <c r="P1990" s="108" t="n">
        <f aca="false">IF(SQRT($B$5)*$I1990+SQRT(1-$B$5)*L1990&lt;$C$10,1,0)</f>
        <v>0</v>
      </c>
      <c r="Q1990" s="108" t="n">
        <f aca="false">IF(SQRT($B$5)*$I1990+SQRT(1-$B$5)*M1990&lt;$C$11,1,0)</f>
        <v>0</v>
      </c>
      <c r="R1990" s="110" t="n">
        <f aca="false">N1990*$D$8+O1990*$D$9+P1990*$D$10+Q1990*$D$11</f>
        <v>0</v>
      </c>
      <c r="S1990" s="108" t="n">
        <f aca="false">SUM(N1990:Q1990)</f>
        <v>0</v>
      </c>
    </row>
    <row r="1991" customFormat="false" ht="15" hidden="false" customHeight="false" outlineLevel="0" collapsed="false">
      <c r="H1991" s="108" t="n">
        <v>1983</v>
      </c>
      <c r="I1991" s="109" t="n">
        <v>-0.546</v>
      </c>
      <c r="J1991" s="109" t="n">
        <v>1.3898</v>
      </c>
      <c r="K1991" s="109" t="n">
        <v>-0.2286</v>
      </c>
      <c r="L1991" s="109" t="n">
        <v>0.6768</v>
      </c>
      <c r="M1991" s="109" t="n">
        <v>1.5305</v>
      </c>
      <c r="N1991" s="108" t="n">
        <f aca="false">IF(SQRT($B$5)*$I1991+SQRT(1-$B$5)*J1991&lt;$C$8,1,0)</f>
        <v>0</v>
      </c>
      <c r="O1991" s="108" t="n">
        <f aca="false">IF(SQRT($B$5)*$I1991+SQRT(1-$B$5)*K1991&lt;$C$9,1,0)</f>
        <v>0</v>
      </c>
      <c r="P1991" s="108" t="n">
        <f aca="false">IF(SQRT($B$5)*$I1991+SQRT(1-$B$5)*L1991&lt;$C$10,1,0)</f>
        <v>0</v>
      </c>
      <c r="Q1991" s="108" t="n">
        <f aca="false">IF(SQRT($B$5)*$I1991+SQRT(1-$B$5)*M1991&lt;$C$11,1,0)</f>
        <v>0</v>
      </c>
      <c r="R1991" s="110" t="n">
        <f aca="false">N1991*$D$8+O1991*$D$9+P1991*$D$10+Q1991*$D$11</f>
        <v>0</v>
      </c>
      <c r="S1991" s="108" t="n">
        <f aca="false">SUM(N1991:Q1991)</f>
        <v>0</v>
      </c>
    </row>
    <row r="1992" customFormat="false" ht="15" hidden="false" customHeight="false" outlineLevel="0" collapsed="false">
      <c r="H1992" s="108" t="n">
        <v>1984</v>
      </c>
      <c r="I1992" s="109" t="n">
        <v>1.6923</v>
      </c>
      <c r="J1992" s="109" t="n">
        <v>0.323</v>
      </c>
      <c r="K1992" s="109" t="n">
        <v>0.8553</v>
      </c>
      <c r="L1992" s="109" t="n">
        <v>-0.5539</v>
      </c>
      <c r="M1992" s="109" t="n">
        <v>-1.8554</v>
      </c>
      <c r="N1992" s="108" t="n">
        <f aca="false">IF(SQRT($B$5)*$I1992+SQRT(1-$B$5)*J1992&lt;$C$8,1,0)</f>
        <v>0</v>
      </c>
      <c r="O1992" s="108" t="n">
        <f aca="false">IF(SQRT($B$5)*$I1992+SQRT(1-$B$5)*K1992&lt;$C$9,1,0)</f>
        <v>0</v>
      </c>
      <c r="P1992" s="108" t="n">
        <f aca="false">IF(SQRT($B$5)*$I1992+SQRT(1-$B$5)*L1992&lt;$C$10,1,0)</f>
        <v>0</v>
      </c>
      <c r="Q1992" s="108" t="n">
        <f aca="false">IF(SQRT($B$5)*$I1992+SQRT(1-$B$5)*M1992&lt;$C$11,1,0)</f>
        <v>0</v>
      </c>
      <c r="R1992" s="110" t="n">
        <f aca="false">N1992*$D$8+O1992*$D$9+P1992*$D$10+Q1992*$D$11</f>
        <v>0</v>
      </c>
      <c r="S1992" s="108" t="n">
        <f aca="false">SUM(N1992:Q1992)</f>
        <v>0</v>
      </c>
    </row>
    <row r="1993" customFormat="false" ht="15" hidden="false" customHeight="false" outlineLevel="0" collapsed="false">
      <c r="H1993" s="108" t="n">
        <v>1985</v>
      </c>
      <c r="I1993" s="109" t="n">
        <v>-0.6794</v>
      </c>
      <c r="J1993" s="109" t="n">
        <v>0.9775</v>
      </c>
      <c r="K1993" s="109" t="n">
        <v>-0.4644</v>
      </c>
      <c r="L1993" s="109" t="n">
        <v>1.7173</v>
      </c>
      <c r="M1993" s="109" t="n">
        <v>1.3956</v>
      </c>
      <c r="N1993" s="108" t="n">
        <f aca="false">IF(SQRT($B$5)*$I1993+SQRT(1-$B$5)*J1993&lt;$C$8,1,0)</f>
        <v>0</v>
      </c>
      <c r="O1993" s="108" t="n">
        <f aca="false">IF(SQRT($B$5)*$I1993+SQRT(1-$B$5)*K1993&lt;$C$9,1,0)</f>
        <v>0</v>
      </c>
      <c r="P1993" s="108" t="n">
        <f aca="false">IF(SQRT($B$5)*$I1993+SQRT(1-$B$5)*L1993&lt;$C$10,1,0)</f>
        <v>0</v>
      </c>
      <c r="Q1993" s="108" t="n">
        <f aca="false">IF(SQRT($B$5)*$I1993+SQRT(1-$B$5)*M1993&lt;$C$11,1,0)</f>
        <v>0</v>
      </c>
      <c r="R1993" s="110" t="n">
        <f aca="false">N1993*$D$8+O1993*$D$9+P1993*$D$10+Q1993*$D$11</f>
        <v>0</v>
      </c>
      <c r="S1993" s="108" t="n">
        <f aca="false">SUM(N1993:Q1993)</f>
        <v>0</v>
      </c>
    </row>
    <row r="1994" customFormat="false" ht="15" hidden="false" customHeight="false" outlineLevel="0" collapsed="false">
      <c r="H1994" s="108" t="n">
        <v>1986</v>
      </c>
      <c r="I1994" s="109" t="n">
        <v>0.1013</v>
      </c>
      <c r="J1994" s="109" t="n">
        <v>-2.4751</v>
      </c>
      <c r="K1994" s="109" t="n">
        <v>-0.0087</v>
      </c>
      <c r="L1994" s="109" t="n">
        <v>-1.4425</v>
      </c>
      <c r="M1994" s="109" t="n">
        <v>1.5793</v>
      </c>
      <c r="N1994" s="108" t="n">
        <f aca="false">IF(SQRT($B$5)*$I1994+SQRT(1-$B$5)*J1994&lt;$C$8,1,0)</f>
        <v>0</v>
      </c>
      <c r="O1994" s="108" t="n">
        <f aca="false">IF(SQRT($B$5)*$I1994+SQRT(1-$B$5)*K1994&lt;$C$9,1,0)</f>
        <v>0</v>
      </c>
      <c r="P1994" s="108" t="n">
        <f aca="false">IF(SQRT($B$5)*$I1994+SQRT(1-$B$5)*L1994&lt;$C$10,1,0)</f>
        <v>0</v>
      </c>
      <c r="Q1994" s="108" t="n">
        <f aca="false">IF(SQRT($B$5)*$I1994+SQRT(1-$B$5)*M1994&lt;$C$11,1,0)</f>
        <v>0</v>
      </c>
      <c r="R1994" s="110" t="n">
        <f aca="false">N1994*$D$8+O1994*$D$9+P1994*$D$10+Q1994*$D$11</f>
        <v>0</v>
      </c>
      <c r="S1994" s="108" t="n">
        <f aca="false">SUM(N1994:Q1994)</f>
        <v>0</v>
      </c>
    </row>
    <row r="1995" customFormat="false" ht="15" hidden="false" customHeight="false" outlineLevel="0" collapsed="false">
      <c r="H1995" s="108" t="n">
        <v>1987</v>
      </c>
      <c r="I1995" s="109" t="n">
        <v>-0.8255</v>
      </c>
      <c r="J1995" s="109" t="n">
        <v>0.1478</v>
      </c>
      <c r="K1995" s="109" t="n">
        <v>-0.6698</v>
      </c>
      <c r="L1995" s="109" t="n">
        <v>-0.5785</v>
      </c>
      <c r="M1995" s="109" t="n">
        <v>0.3652</v>
      </c>
      <c r="N1995" s="108" t="n">
        <f aca="false">IF(SQRT($B$5)*$I1995+SQRT(1-$B$5)*J1995&lt;$C$8,1,0)</f>
        <v>0</v>
      </c>
      <c r="O1995" s="108" t="n">
        <f aca="false">IF(SQRT($B$5)*$I1995+SQRT(1-$B$5)*K1995&lt;$C$9,1,0)</f>
        <v>0</v>
      </c>
      <c r="P1995" s="108" t="n">
        <f aca="false">IF(SQRT($B$5)*$I1995+SQRT(1-$B$5)*L1995&lt;$C$10,1,0)</f>
        <v>0</v>
      </c>
      <c r="Q1995" s="108" t="n">
        <f aca="false">IF(SQRT($B$5)*$I1995+SQRT(1-$B$5)*M1995&lt;$C$11,1,0)</f>
        <v>0</v>
      </c>
      <c r="R1995" s="110" t="n">
        <f aca="false">N1995*$D$8+O1995*$D$9+P1995*$D$10+Q1995*$D$11</f>
        <v>0</v>
      </c>
      <c r="S1995" s="108" t="n">
        <f aca="false">SUM(N1995:Q1995)</f>
        <v>0</v>
      </c>
    </row>
    <row r="1996" customFormat="false" ht="15" hidden="false" customHeight="false" outlineLevel="0" collapsed="false">
      <c r="H1996" s="108" t="n">
        <v>1988</v>
      </c>
      <c r="I1996" s="109" t="n">
        <v>0.4485</v>
      </c>
      <c r="J1996" s="109" t="n">
        <v>0.7541</v>
      </c>
      <c r="K1996" s="109" t="n">
        <v>-1.0597</v>
      </c>
      <c r="L1996" s="109" t="n">
        <v>0.2608</v>
      </c>
      <c r="M1996" s="109" t="n">
        <v>-1.6918</v>
      </c>
      <c r="N1996" s="108" t="n">
        <f aca="false">IF(SQRT($B$5)*$I1996+SQRT(1-$B$5)*J1996&lt;$C$8,1,0)</f>
        <v>0</v>
      </c>
      <c r="O1996" s="108" t="n">
        <f aca="false">IF(SQRT($B$5)*$I1996+SQRT(1-$B$5)*K1996&lt;$C$9,1,0)</f>
        <v>0</v>
      </c>
      <c r="P1996" s="108" t="n">
        <f aca="false">IF(SQRT($B$5)*$I1996+SQRT(1-$B$5)*L1996&lt;$C$10,1,0)</f>
        <v>0</v>
      </c>
      <c r="Q1996" s="108" t="n">
        <f aca="false">IF(SQRT($B$5)*$I1996+SQRT(1-$B$5)*M1996&lt;$C$11,1,0)</f>
        <v>0</v>
      </c>
      <c r="R1996" s="110" t="n">
        <f aca="false">N1996*$D$8+O1996*$D$9+P1996*$D$10+Q1996*$D$11</f>
        <v>0</v>
      </c>
      <c r="S1996" s="108" t="n">
        <f aca="false">SUM(N1996:Q1996)</f>
        <v>0</v>
      </c>
    </row>
    <row r="1997" customFormat="false" ht="15" hidden="false" customHeight="false" outlineLevel="0" collapsed="false">
      <c r="H1997" s="108" t="n">
        <v>1989</v>
      </c>
      <c r="I1997" s="109" t="n">
        <v>-0.9253</v>
      </c>
      <c r="J1997" s="109" t="n">
        <v>0.8049</v>
      </c>
      <c r="K1997" s="109" t="n">
        <v>0.5603</v>
      </c>
      <c r="L1997" s="109" t="n">
        <v>2.8133</v>
      </c>
      <c r="M1997" s="109" t="n">
        <v>0.2402</v>
      </c>
      <c r="N1997" s="108" t="n">
        <f aca="false">IF(SQRT($B$5)*$I1997+SQRT(1-$B$5)*J1997&lt;$C$8,1,0)</f>
        <v>0</v>
      </c>
      <c r="O1997" s="108" t="n">
        <f aca="false">IF(SQRT($B$5)*$I1997+SQRT(1-$B$5)*K1997&lt;$C$9,1,0)</f>
        <v>0</v>
      </c>
      <c r="P1997" s="108" t="n">
        <f aca="false">IF(SQRT($B$5)*$I1997+SQRT(1-$B$5)*L1997&lt;$C$10,1,0)</f>
        <v>0</v>
      </c>
      <c r="Q1997" s="108" t="n">
        <f aca="false">IF(SQRT($B$5)*$I1997+SQRT(1-$B$5)*M1997&lt;$C$11,1,0)</f>
        <v>0</v>
      </c>
      <c r="R1997" s="110" t="n">
        <f aca="false">N1997*$D$8+O1997*$D$9+P1997*$D$10+Q1997*$D$11</f>
        <v>0</v>
      </c>
      <c r="S1997" s="108" t="n">
        <f aca="false">SUM(N1997:Q1997)</f>
        <v>0</v>
      </c>
    </row>
    <row r="1998" customFormat="false" ht="15" hidden="false" customHeight="false" outlineLevel="0" collapsed="false">
      <c r="H1998" s="108" t="n">
        <v>1990</v>
      </c>
      <c r="I1998" s="109" t="n">
        <v>2.6202</v>
      </c>
      <c r="J1998" s="109" t="n">
        <v>0.2458</v>
      </c>
      <c r="K1998" s="109" t="n">
        <v>0.4364</v>
      </c>
      <c r="L1998" s="109" t="n">
        <v>1.2453</v>
      </c>
      <c r="M1998" s="109" t="n">
        <v>0.0422</v>
      </c>
      <c r="N1998" s="108" t="n">
        <f aca="false">IF(SQRT($B$5)*$I1998+SQRT(1-$B$5)*J1998&lt;$C$8,1,0)</f>
        <v>0</v>
      </c>
      <c r="O1998" s="108" t="n">
        <f aca="false">IF(SQRT($B$5)*$I1998+SQRT(1-$B$5)*K1998&lt;$C$9,1,0)</f>
        <v>0</v>
      </c>
      <c r="P1998" s="108" t="n">
        <f aca="false">IF(SQRT($B$5)*$I1998+SQRT(1-$B$5)*L1998&lt;$C$10,1,0)</f>
        <v>0</v>
      </c>
      <c r="Q1998" s="108" t="n">
        <f aca="false">IF(SQRT($B$5)*$I1998+SQRT(1-$B$5)*M1998&lt;$C$11,1,0)</f>
        <v>0</v>
      </c>
      <c r="R1998" s="110" t="n">
        <f aca="false">N1998*$D$8+O1998*$D$9+P1998*$D$10+Q1998*$D$11</f>
        <v>0</v>
      </c>
      <c r="S1998" s="108" t="n">
        <f aca="false">SUM(N1998:Q1998)</f>
        <v>0</v>
      </c>
    </row>
    <row r="1999" customFormat="false" ht="15" hidden="false" customHeight="false" outlineLevel="0" collapsed="false">
      <c r="H1999" s="108" t="n">
        <v>1991</v>
      </c>
      <c r="I1999" s="109" t="n">
        <v>-1.2017</v>
      </c>
      <c r="J1999" s="109" t="n">
        <v>-0.9834</v>
      </c>
      <c r="K1999" s="109" t="n">
        <v>-0.5662</v>
      </c>
      <c r="L1999" s="109" t="n">
        <v>-0.3166</v>
      </c>
      <c r="M1999" s="109" t="n">
        <v>0.8556</v>
      </c>
      <c r="N1999" s="108" t="n">
        <f aca="false">IF(SQRT($B$5)*$I1999+SQRT(1-$B$5)*J1999&lt;$C$8,1,0)</f>
        <v>0</v>
      </c>
      <c r="O1999" s="108" t="n">
        <f aca="false">IF(SQRT($B$5)*$I1999+SQRT(1-$B$5)*K1999&lt;$C$9,1,0)</f>
        <v>0</v>
      </c>
      <c r="P1999" s="108" t="n">
        <f aca="false">IF(SQRT($B$5)*$I1999+SQRT(1-$B$5)*L1999&lt;$C$10,1,0)</f>
        <v>0</v>
      </c>
      <c r="Q1999" s="108" t="n">
        <f aca="false">IF(SQRT($B$5)*$I1999+SQRT(1-$B$5)*M1999&lt;$C$11,1,0)</f>
        <v>0</v>
      </c>
      <c r="R1999" s="110" t="n">
        <f aca="false">N1999*$D$8+O1999*$D$9+P1999*$D$10+Q1999*$D$11</f>
        <v>0</v>
      </c>
      <c r="S1999" s="108" t="n">
        <f aca="false">SUM(N1999:Q1999)</f>
        <v>0</v>
      </c>
    </row>
    <row r="2000" customFormat="false" ht="15" hidden="false" customHeight="false" outlineLevel="0" collapsed="false">
      <c r="H2000" s="108" t="n">
        <v>1992</v>
      </c>
      <c r="I2000" s="109" t="n">
        <v>-1.3294</v>
      </c>
      <c r="J2000" s="109" t="n">
        <v>0.7865</v>
      </c>
      <c r="K2000" s="109" t="n">
        <v>1.463</v>
      </c>
      <c r="L2000" s="109" t="n">
        <v>0.0908</v>
      </c>
      <c r="M2000" s="109" t="n">
        <v>0.6602</v>
      </c>
      <c r="N2000" s="108" t="n">
        <f aca="false">IF(SQRT($B$5)*$I2000+SQRT(1-$B$5)*J2000&lt;$C$8,1,0)</f>
        <v>0</v>
      </c>
      <c r="O2000" s="108" t="n">
        <f aca="false">IF(SQRT($B$5)*$I2000+SQRT(1-$B$5)*K2000&lt;$C$9,1,0)</f>
        <v>0</v>
      </c>
      <c r="P2000" s="108" t="n">
        <f aca="false">IF(SQRT($B$5)*$I2000+SQRT(1-$B$5)*L2000&lt;$C$10,1,0)</f>
        <v>0</v>
      </c>
      <c r="Q2000" s="108" t="n">
        <f aca="false">IF(SQRT($B$5)*$I2000+SQRT(1-$B$5)*M2000&lt;$C$11,1,0)</f>
        <v>0</v>
      </c>
      <c r="R2000" s="110" t="n">
        <f aca="false">N2000*$D$8+O2000*$D$9+P2000*$D$10+Q2000*$D$11</f>
        <v>0</v>
      </c>
      <c r="S2000" s="108" t="n">
        <f aca="false">SUM(N2000:Q2000)</f>
        <v>0</v>
      </c>
    </row>
    <row r="2001" customFormat="false" ht="15" hidden="false" customHeight="false" outlineLevel="0" collapsed="false">
      <c r="H2001" s="108" t="n">
        <v>1993</v>
      </c>
      <c r="I2001" s="109" t="n">
        <v>0.9599</v>
      </c>
      <c r="J2001" s="109" t="n">
        <v>-0.5344</v>
      </c>
      <c r="K2001" s="109" t="n">
        <v>-0.3667</v>
      </c>
      <c r="L2001" s="109" t="n">
        <v>-1.3203</v>
      </c>
      <c r="M2001" s="109" t="n">
        <v>0.9356</v>
      </c>
      <c r="N2001" s="108" t="n">
        <f aca="false">IF(SQRT($B$5)*$I2001+SQRT(1-$B$5)*J2001&lt;$C$8,1,0)</f>
        <v>0</v>
      </c>
      <c r="O2001" s="108" t="n">
        <f aca="false">IF(SQRT($B$5)*$I2001+SQRT(1-$B$5)*K2001&lt;$C$9,1,0)</f>
        <v>0</v>
      </c>
      <c r="P2001" s="108" t="n">
        <f aca="false">IF(SQRT($B$5)*$I2001+SQRT(1-$B$5)*L2001&lt;$C$10,1,0)</f>
        <v>0</v>
      </c>
      <c r="Q2001" s="108" t="n">
        <f aca="false">IF(SQRT($B$5)*$I2001+SQRT(1-$B$5)*M2001&lt;$C$11,1,0)</f>
        <v>0</v>
      </c>
      <c r="R2001" s="110" t="n">
        <f aca="false">N2001*$D$8+O2001*$D$9+P2001*$D$10+Q2001*$D$11</f>
        <v>0</v>
      </c>
      <c r="S2001" s="108" t="n">
        <f aca="false">SUM(N2001:Q2001)</f>
        <v>0</v>
      </c>
    </row>
    <row r="2002" customFormat="false" ht="15" hidden="false" customHeight="false" outlineLevel="0" collapsed="false">
      <c r="H2002" s="108" t="n">
        <v>1994</v>
      </c>
      <c r="I2002" s="109" t="n">
        <v>-0.8226</v>
      </c>
      <c r="J2002" s="109" t="n">
        <v>-0.1702</v>
      </c>
      <c r="K2002" s="109" t="n">
        <v>-0.1765</v>
      </c>
      <c r="L2002" s="109" t="n">
        <v>-0.5227</v>
      </c>
      <c r="M2002" s="109" t="n">
        <v>-1.6842</v>
      </c>
      <c r="N2002" s="108" t="n">
        <f aca="false">IF(SQRT($B$5)*$I2002+SQRT(1-$B$5)*J2002&lt;$C$8,1,0)</f>
        <v>0</v>
      </c>
      <c r="O2002" s="108" t="n">
        <f aca="false">IF(SQRT($B$5)*$I2002+SQRT(1-$B$5)*K2002&lt;$C$9,1,0)</f>
        <v>0</v>
      </c>
      <c r="P2002" s="108" t="n">
        <f aca="false">IF(SQRT($B$5)*$I2002+SQRT(1-$B$5)*L2002&lt;$C$10,1,0)</f>
        <v>0</v>
      </c>
      <c r="Q2002" s="108" t="n">
        <f aca="false">IF(SQRT($B$5)*$I2002+SQRT(1-$B$5)*M2002&lt;$C$11,1,0)</f>
        <v>0</v>
      </c>
      <c r="R2002" s="110" t="n">
        <f aca="false">N2002*$D$8+O2002*$D$9+P2002*$D$10+Q2002*$D$11</f>
        <v>0</v>
      </c>
      <c r="S2002" s="108" t="n">
        <f aca="false">SUM(N2002:Q2002)</f>
        <v>0</v>
      </c>
    </row>
    <row r="2003" customFormat="false" ht="15" hidden="false" customHeight="false" outlineLevel="0" collapsed="false">
      <c r="H2003" s="108" t="n">
        <v>1995</v>
      </c>
      <c r="I2003" s="109" t="n">
        <v>-1.1892</v>
      </c>
      <c r="J2003" s="109" t="n">
        <v>0.1628</v>
      </c>
      <c r="K2003" s="109" t="n">
        <v>-0.4762</v>
      </c>
      <c r="L2003" s="109" t="n">
        <v>-1.235</v>
      </c>
      <c r="M2003" s="109" t="n">
        <v>-1.0361</v>
      </c>
      <c r="N2003" s="108" t="n">
        <f aca="false">IF(SQRT($B$5)*$I2003+SQRT(1-$B$5)*J2003&lt;$C$8,1,0)</f>
        <v>0</v>
      </c>
      <c r="O2003" s="108" t="n">
        <f aca="false">IF(SQRT($B$5)*$I2003+SQRT(1-$B$5)*K2003&lt;$C$9,1,0)</f>
        <v>0</v>
      </c>
      <c r="P2003" s="108" t="n">
        <f aca="false">IF(SQRT($B$5)*$I2003+SQRT(1-$B$5)*L2003&lt;$C$10,1,0)</f>
        <v>0</v>
      </c>
      <c r="Q2003" s="108" t="n">
        <f aca="false">IF(SQRT($B$5)*$I2003+SQRT(1-$B$5)*M2003&lt;$C$11,1,0)</f>
        <v>0</v>
      </c>
      <c r="R2003" s="110" t="n">
        <f aca="false">N2003*$D$8+O2003*$D$9+P2003*$D$10+Q2003*$D$11</f>
        <v>0</v>
      </c>
      <c r="S2003" s="108" t="n">
        <f aca="false">SUM(N2003:Q2003)</f>
        <v>0</v>
      </c>
    </row>
    <row r="2004" customFormat="false" ht="15" hidden="false" customHeight="false" outlineLevel="0" collapsed="false">
      <c r="H2004" s="108" t="n">
        <v>1996</v>
      </c>
      <c r="I2004" s="109" t="n">
        <v>-0.4523</v>
      </c>
      <c r="J2004" s="109" t="n">
        <v>-0.1842</v>
      </c>
      <c r="K2004" s="109" t="n">
        <v>0.3835</v>
      </c>
      <c r="L2004" s="109" t="n">
        <v>1.0025</v>
      </c>
      <c r="M2004" s="109" t="n">
        <v>0.1525</v>
      </c>
      <c r="N2004" s="108" t="n">
        <f aca="false">IF(SQRT($B$5)*$I2004+SQRT(1-$B$5)*J2004&lt;$C$8,1,0)</f>
        <v>0</v>
      </c>
      <c r="O2004" s="108" t="n">
        <f aca="false">IF(SQRT($B$5)*$I2004+SQRT(1-$B$5)*K2004&lt;$C$9,1,0)</f>
        <v>0</v>
      </c>
      <c r="P2004" s="108" t="n">
        <f aca="false">IF(SQRT($B$5)*$I2004+SQRT(1-$B$5)*L2004&lt;$C$10,1,0)</f>
        <v>0</v>
      </c>
      <c r="Q2004" s="108" t="n">
        <f aca="false">IF(SQRT($B$5)*$I2004+SQRT(1-$B$5)*M2004&lt;$C$11,1,0)</f>
        <v>0</v>
      </c>
      <c r="R2004" s="110" t="n">
        <f aca="false">N2004*$D$8+O2004*$D$9+P2004*$D$10+Q2004*$D$11</f>
        <v>0</v>
      </c>
      <c r="S2004" s="108" t="n">
        <f aca="false">SUM(N2004:Q2004)</f>
        <v>0</v>
      </c>
    </row>
    <row r="2005" customFormat="false" ht="15" hidden="false" customHeight="false" outlineLevel="0" collapsed="false">
      <c r="H2005" s="108" t="n">
        <v>1997</v>
      </c>
      <c r="I2005" s="109" t="n">
        <v>0.659</v>
      </c>
      <c r="J2005" s="109" t="n">
        <v>-0.2198</v>
      </c>
      <c r="K2005" s="109" t="n">
        <v>0.4266</v>
      </c>
      <c r="L2005" s="109" t="n">
        <v>-0.4196</v>
      </c>
      <c r="M2005" s="109" t="n">
        <v>-1.2077</v>
      </c>
      <c r="N2005" s="108" t="n">
        <f aca="false">IF(SQRT($B$5)*$I2005+SQRT(1-$B$5)*J2005&lt;$C$8,1,0)</f>
        <v>0</v>
      </c>
      <c r="O2005" s="108" t="n">
        <f aca="false">IF(SQRT($B$5)*$I2005+SQRT(1-$B$5)*K2005&lt;$C$9,1,0)</f>
        <v>0</v>
      </c>
      <c r="P2005" s="108" t="n">
        <f aca="false">IF(SQRT($B$5)*$I2005+SQRT(1-$B$5)*L2005&lt;$C$10,1,0)</f>
        <v>0</v>
      </c>
      <c r="Q2005" s="108" t="n">
        <f aca="false">IF(SQRT($B$5)*$I2005+SQRT(1-$B$5)*M2005&lt;$C$11,1,0)</f>
        <v>0</v>
      </c>
      <c r="R2005" s="110" t="n">
        <f aca="false">N2005*$D$8+O2005*$D$9+P2005*$D$10+Q2005*$D$11</f>
        <v>0</v>
      </c>
      <c r="S2005" s="108" t="n">
        <f aca="false">SUM(N2005:Q2005)</f>
        <v>0</v>
      </c>
    </row>
    <row r="2006" customFormat="false" ht="15" hidden="false" customHeight="false" outlineLevel="0" collapsed="false">
      <c r="H2006" s="108" t="n">
        <v>1998</v>
      </c>
      <c r="I2006" s="109" t="n">
        <v>-0.8504</v>
      </c>
      <c r="J2006" s="109" t="n">
        <v>-0.3101</v>
      </c>
      <c r="K2006" s="109" t="n">
        <v>-0.0647</v>
      </c>
      <c r="L2006" s="109" t="n">
        <v>-0.1115</v>
      </c>
      <c r="M2006" s="109" t="n">
        <v>0.9635</v>
      </c>
      <c r="N2006" s="108" t="n">
        <f aca="false">IF(SQRT($B$5)*$I2006+SQRT(1-$B$5)*J2006&lt;$C$8,1,0)</f>
        <v>0</v>
      </c>
      <c r="O2006" s="108" t="n">
        <f aca="false">IF(SQRT($B$5)*$I2006+SQRT(1-$B$5)*K2006&lt;$C$9,1,0)</f>
        <v>0</v>
      </c>
      <c r="P2006" s="108" t="n">
        <f aca="false">IF(SQRT($B$5)*$I2006+SQRT(1-$B$5)*L2006&lt;$C$10,1,0)</f>
        <v>0</v>
      </c>
      <c r="Q2006" s="108" t="n">
        <f aca="false">IF(SQRT($B$5)*$I2006+SQRT(1-$B$5)*M2006&lt;$C$11,1,0)</f>
        <v>0</v>
      </c>
      <c r="R2006" s="110" t="n">
        <f aca="false">N2006*$D$8+O2006*$D$9+P2006*$D$10+Q2006*$D$11</f>
        <v>0</v>
      </c>
      <c r="S2006" s="108" t="n">
        <f aca="false">SUM(N2006:Q2006)</f>
        <v>0</v>
      </c>
    </row>
    <row r="2007" customFormat="false" ht="15" hidden="false" customHeight="false" outlineLevel="0" collapsed="false">
      <c r="H2007" s="108" t="n">
        <v>1999</v>
      </c>
      <c r="I2007" s="109" t="n">
        <v>-0.9595</v>
      </c>
      <c r="J2007" s="109" t="n">
        <v>0.7332</v>
      </c>
      <c r="K2007" s="109" t="n">
        <v>-0.0624</v>
      </c>
      <c r="L2007" s="109" t="n">
        <v>-0.4303</v>
      </c>
      <c r="M2007" s="109" t="n">
        <v>-0.3956</v>
      </c>
      <c r="N2007" s="108" t="n">
        <f aca="false">IF(SQRT($B$5)*$I2007+SQRT(1-$B$5)*J2007&lt;$C$8,1,0)</f>
        <v>0</v>
      </c>
      <c r="O2007" s="108" t="n">
        <f aca="false">IF(SQRT($B$5)*$I2007+SQRT(1-$B$5)*K2007&lt;$C$9,1,0)</f>
        <v>0</v>
      </c>
      <c r="P2007" s="108" t="n">
        <f aca="false">IF(SQRT($B$5)*$I2007+SQRT(1-$B$5)*L2007&lt;$C$10,1,0)</f>
        <v>0</v>
      </c>
      <c r="Q2007" s="108" t="n">
        <f aca="false">IF(SQRT($B$5)*$I2007+SQRT(1-$B$5)*M2007&lt;$C$11,1,0)</f>
        <v>0</v>
      </c>
      <c r="R2007" s="110" t="n">
        <f aca="false">N2007*$D$8+O2007*$D$9+P2007*$D$10+Q2007*$D$11</f>
        <v>0</v>
      </c>
      <c r="S2007" s="108" t="n">
        <f aca="false">SUM(N2007:Q2007)</f>
        <v>0</v>
      </c>
    </row>
    <row r="2008" customFormat="false" ht="15" hidden="false" customHeight="false" outlineLevel="0" collapsed="false">
      <c r="H2008" s="108" t="n">
        <v>2000</v>
      </c>
      <c r="I2008" s="109" t="n">
        <v>-1.1989</v>
      </c>
      <c r="J2008" s="109" t="n">
        <v>0.1733</v>
      </c>
      <c r="K2008" s="109" t="n">
        <v>1.65</v>
      </c>
      <c r="L2008" s="109" t="n">
        <v>-0.2398</v>
      </c>
      <c r="M2008" s="109" t="n">
        <v>-1.5955</v>
      </c>
      <c r="N2008" s="108" t="n">
        <f aca="false">IF(SQRT($B$5)*$I2008+SQRT(1-$B$5)*J2008&lt;$C$8,1,0)</f>
        <v>0</v>
      </c>
      <c r="O2008" s="108" t="n">
        <f aca="false">IF(SQRT($B$5)*$I2008+SQRT(1-$B$5)*K2008&lt;$C$9,1,0)</f>
        <v>0</v>
      </c>
      <c r="P2008" s="108" t="n">
        <f aca="false">IF(SQRT($B$5)*$I2008+SQRT(1-$B$5)*L2008&lt;$C$10,1,0)</f>
        <v>0</v>
      </c>
      <c r="Q2008" s="108" t="n">
        <f aca="false">IF(SQRT($B$5)*$I2008+SQRT(1-$B$5)*M2008&lt;$C$11,1,0)</f>
        <v>1</v>
      </c>
      <c r="R2008" s="110" t="n">
        <f aca="false">N2008*$D$8+O2008*$D$9+P2008*$D$10+Q2008*$D$11</f>
        <v>17.5</v>
      </c>
      <c r="S2008" s="108" t="n">
        <f aca="false">SUM(N2008:Q2008)</f>
        <v>1</v>
      </c>
    </row>
    <row r="2009" customFormat="false" ht="15" hidden="false" customHeight="false" outlineLevel="0" collapsed="false">
      <c r="H2009" s="108" t="n">
        <v>2001</v>
      </c>
      <c r="I2009" s="109" t="n">
        <v>-0.5077</v>
      </c>
      <c r="J2009" s="109" t="n">
        <v>1.4943</v>
      </c>
      <c r="K2009" s="109" t="n">
        <v>2.0034</v>
      </c>
      <c r="L2009" s="109" t="n">
        <v>-0.2765</v>
      </c>
      <c r="M2009" s="109" t="n">
        <v>0.5176</v>
      </c>
      <c r="N2009" s="108" t="n">
        <f aca="false">IF(SQRT($B$5)*$I2009+SQRT(1-$B$5)*J2009&lt;$C$8,1,0)</f>
        <v>0</v>
      </c>
      <c r="O2009" s="108" t="n">
        <f aca="false">IF(SQRT($B$5)*$I2009+SQRT(1-$B$5)*K2009&lt;$C$9,1,0)</f>
        <v>0</v>
      </c>
      <c r="P2009" s="108" t="n">
        <f aca="false">IF(SQRT($B$5)*$I2009+SQRT(1-$B$5)*L2009&lt;$C$10,1,0)</f>
        <v>0</v>
      </c>
      <c r="Q2009" s="108" t="n">
        <f aca="false">IF(SQRT($B$5)*$I2009+SQRT(1-$B$5)*M2009&lt;$C$11,1,0)</f>
        <v>0</v>
      </c>
      <c r="R2009" s="110" t="n">
        <f aca="false">N2009*$D$8+O2009*$D$9+P2009*$D$10+Q2009*$D$11</f>
        <v>0</v>
      </c>
      <c r="S2009" s="108" t="n">
        <f aca="false">SUM(N2009:Q2009)</f>
        <v>0</v>
      </c>
    </row>
    <row r="2010" customFormat="false" ht="15" hidden="false" customHeight="false" outlineLevel="0" collapsed="false">
      <c r="H2010" s="108" t="n">
        <v>2002</v>
      </c>
      <c r="I2010" s="109" t="n">
        <v>0.6556</v>
      </c>
      <c r="J2010" s="109" t="n">
        <v>-1.6106</v>
      </c>
      <c r="K2010" s="109" t="n">
        <v>0.5659</v>
      </c>
      <c r="L2010" s="109" t="n">
        <v>1.0393</v>
      </c>
      <c r="M2010" s="109" t="n">
        <v>-0.804</v>
      </c>
      <c r="N2010" s="108" t="n">
        <f aca="false">IF(SQRT($B$5)*$I2010+SQRT(1-$B$5)*J2010&lt;$C$8,1,0)</f>
        <v>0</v>
      </c>
      <c r="O2010" s="108" t="n">
        <f aca="false">IF(SQRT($B$5)*$I2010+SQRT(1-$B$5)*K2010&lt;$C$9,1,0)</f>
        <v>0</v>
      </c>
      <c r="P2010" s="108" t="n">
        <f aca="false">IF(SQRT($B$5)*$I2010+SQRT(1-$B$5)*L2010&lt;$C$10,1,0)</f>
        <v>0</v>
      </c>
      <c r="Q2010" s="108" t="n">
        <f aca="false">IF(SQRT($B$5)*$I2010+SQRT(1-$B$5)*M2010&lt;$C$11,1,0)</f>
        <v>0</v>
      </c>
      <c r="R2010" s="110" t="n">
        <f aca="false">N2010*$D$8+O2010*$D$9+P2010*$D$10+Q2010*$D$11</f>
        <v>0</v>
      </c>
      <c r="S2010" s="108" t="n">
        <f aca="false">SUM(N2010:Q2010)</f>
        <v>0</v>
      </c>
    </row>
    <row r="2011" customFormat="false" ht="15" hidden="false" customHeight="false" outlineLevel="0" collapsed="false">
      <c r="H2011" s="108" t="n">
        <v>2003</v>
      </c>
      <c r="I2011" s="109" t="n">
        <v>2.2379</v>
      </c>
      <c r="J2011" s="109" t="n">
        <v>-1.1158</v>
      </c>
      <c r="K2011" s="109" t="n">
        <v>0.6709</v>
      </c>
      <c r="L2011" s="109" t="n">
        <v>-0.8117</v>
      </c>
      <c r="M2011" s="109" t="n">
        <v>-2.0172</v>
      </c>
      <c r="N2011" s="108" t="n">
        <f aca="false">IF(SQRT($B$5)*$I2011+SQRT(1-$B$5)*J2011&lt;$C$8,1,0)</f>
        <v>0</v>
      </c>
      <c r="O2011" s="108" t="n">
        <f aca="false">IF(SQRT($B$5)*$I2011+SQRT(1-$B$5)*K2011&lt;$C$9,1,0)</f>
        <v>0</v>
      </c>
      <c r="P2011" s="108" t="n">
        <f aca="false">IF(SQRT($B$5)*$I2011+SQRT(1-$B$5)*L2011&lt;$C$10,1,0)</f>
        <v>0</v>
      </c>
      <c r="Q2011" s="108" t="n">
        <f aca="false">IF(SQRT($B$5)*$I2011+SQRT(1-$B$5)*M2011&lt;$C$11,1,0)</f>
        <v>0</v>
      </c>
      <c r="R2011" s="110" t="n">
        <f aca="false">N2011*$D$8+O2011*$D$9+P2011*$D$10+Q2011*$D$11</f>
        <v>0</v>
      </c>
      <c r="S2011" s="108" t="n">
        <f aca="false">SUM(N2011:Q2011)</f>
        <v>0</v>
      </c>
    </row>
    <row r="2012" customFormat="false" ht="15" hidden="false" customHeight="false" outlineLevel="0" collapsed="false">
      <c r="H2012" s="108" t="n">
        <v>2004</v>
      </c>
      <c r="I2012" s="109" t="n">
        <v>-1.9887</v>
      </c>
      <c r="J2012" s="109" t="n">
        <v>-0.3098</v>
      </c>
      <c r="K2012" s="109" t="n">
        <v>1.9311</v>
      </c>
      <c r="L2012" s="109" t="n">
        <v>-0.0259</v>
      </c>
      <c r="M2012" s="109" t="n">
        <v>-0.0653</v>
      </c>
      <c r="N2012" s="108" t="n">
        <f aca="false">IF(SQRT($B$5)*$I2012+SQRT(1-$B$5)*J2012&lt;$C$8,1,0)</f>
        <v>0</v>
      </c>
      <c r="O2012" s="108" t="n">
        <f aca="false">IF(SQRT($B$5)*$I2012+SQRT(1-$B$5)*K2012&lt;$C$9,1,0)</f>
        <v>0</v>
      </c>
      <c r="P2012" s="108" t="n">
        <f aca="false">IF(SQRT($B$5)*$I2012+SQRT(1-$B$5)*L2012&lt;$C$10,1,0)</f>
        <v>0</v>
      </c>
      <c r="Q2012" s="108" t="n">
        <f aca="false">IF(SQRT($B$5)*$I2012+SQRT(1-$B$5)*M2012&lt;$C$11,1,0)</f>
        <v>0</v>
      </c>
      <c r="R2012" s="110" t="n">
        <f aca="false">N2012*$D$8+O2012*$D$9+P2012*$D$10+Q2012*$D$11</f>
        <v>0</v>
      </c>
      <c r="S2012" s="108" t="n">
        <f aca="false">SUM(N2012:Q2012)</f>
        <v>0</v>
      </c>
    </row>
    <row r="2013" customFormat="false" ht="15" hidden="false" customHeight="false" outlineLevel="0" collapsed="false">
      <c r="H2013" s="108" t="n">
        <v>2005</v>
      </c>
      <c r="I2013" s="109" t="n">
        <v>-0.6438</v>
      </c>
      <c r="J2013" s="109" t="n">
        <v>-0.5897</v>
      </c>
      <c r="K2013" s="109" t="n">
        <v>-0.4573</v>
      </c>
      <c r="L2013" s="109" t="n">
        <v>-1.571</v>
      </c>
      <c r="M2013" s="109" t="n">
        <v>1.9956</v>
      </c>
      <c r="N2013" s="108" t="n">
        <f aca="false">IF(SQRT($B$5)*$I2013+SQRT(1-$B$5)*J2013&lt;$C$8,1,0)</f>
        <v>0</v>
      </c>
      <c r="O2013" s="108" t="n">
        <f aca="false">IF(SQRT($B$5)*$I2013+SQRT(1-$B$5)*K2013&lt;$C$9,1,0)</f>
        <v>0</v>
      </c>
      <c r="P2013" s="108" t="n">
        <f aca="false">IF(SQRT($B$5)*$I2013+SQRT(1-$B$5)*L2013&lt;$C$10,1,0)</f>
        <v>0</v>
      </c>
      <c r="Q2013" s="108" t="n">
        <f aca="false">IF(SQRT($B$5)*$I2013+SQRT(1-$B$5)*M2013&lt;$C$11,1,0)</f>
        <v>0</v>
      </c>
      <c r="R2013" s="110" t="n">
        <f aca="false">N2013*$D$8+O2013*$D$9+P2013*$D$10+Q2013*$D$11</f>
        <v>0</v>
      </c>
      <c r="S2013" s="108" t="n">
        <f aca="false">SUM(N2013:Q2013)</f>
        <v>0</v>
      </c>
    </row>
    <row r="2014" customFormat="false" ht="15" hidden="false" customHeight="false" outlineLevel="0" collapsed="false">
      <c r="H2014" s="108" t="n">
        <v>2006</v>
      </c>
      <c r="I2014" s="109" t="n">
        <v>-0.5496</v>
      </c>
      <c r="J2014" s="109" t="n">
        <v>0.0296</v>
      </c>
      <c r="K2014" s="109" t="n">
        <v>-0.0377</v>
      </c>
      <c r="L2014" s="109" t="n">
        <v>-0.446</v>
      </c>
      <c r="M2014" s="109" t="n">
        <v>-0.1791</v>
      </c>
      <c r="N2014" s="108" t="n">
        <f aca="false">IF(SQRT($B$5)*$I2014+SQRT(1-$B$5)*J2014&lt;$C$8,1,0)</f>
        <v>0</v>
      </c>
      <c r="O2014" s="108" t="n">
        <f aca="false">IF(SQRT($B$5)*$I2014+SQRT(1-$B$5)*K2014&lt;$C$9,1,0)</f>
        <v>0</v>
      </c>
      <c r="P2014" s="108" t="n">
        <f aca="false">IF(SQRT($B$5)*$I2014+SQRT(1-$B$5)*L2014&lt;$C$10,1,0)</f>
        <v>0</v>
      </c>
      <c r="Q2014" s="108" t="n">
        <f aca="false">IF(SQRT($B$5)*$I2014+SQRT(1-$B$5)*M2014&lt;$C$11,1,0)</f>
        <v>0</v>
      </c>
      <c r="R2014" s="110" t="n">
        <f aca="false">N2014*$D$8+O2014*$D$9+P2014*$D$10+Q2014*$D$11</f>
        <v>0</v>
      </c>
      <c r="S2014" s="108" t="n">
        <f aca="false">SUM(N2014:Q2014)</f>
        <v>0</v>
      </c>
    </row>
    <row r="2015" customFormat="false" ht="15" hidden="false" customHeight="false" outlineLevel="0" collapsed="false">
      <c r="H2015" s="108" t="n">
        <v>2007</v>
      </c>
      <c r="I2015" s="109" t="n">
        <v>-1.5129</v>
      </c>
      <c r="J2015" s="109" t="n">
        <v>1.4176</v>
      </c>
      <c r="K2015" s="109" t="n">
        <v>0.8471</v>
      </c>
      <c r="L2015" s="109" t="n">
        <v>-2.1675</v>
      </c>
      <c r="M2015" s="109" t="n">
        <v>-0.1332</v>
      </c>
      <c r="N2015" s="108" t="n">
        <f aca="false">IF(SQRT($B$5)*$I2015+SQRT(1-$B$5)*J2015&lt;$C$8,1,0)</f>
        <v>0</v>
      </c>
      <c r="O2015" s="108" t="n">
        <f aca="false">IF(SQRT($B$5)*$I2015+SQRT(1-$B$5)*K2015&lt;$C$9,1,0)</f>
        <v>0</v>
      </c>
      <c r="P2015" s="108" t="n">
        <f aca="false">IF(SQRT($B$5)*$I2015+SQRT(1-$B$5)*L2015&lt;$C$10,1,0)</f>
        <v>1</v>
      </c>
      <c r="Q2015" s="108" t="n">
        <f aca="false">IF(SQRT($B$5)*$I2015+SQRT(1-$B$5)*M2015&lt;$C$11,1,0)</f>
        <v>0</v>
      </c>
      <c r="R2015" s="110" t="n">
        <f aca="false">N2015*$D$8+O2015*$D$9+P2015*$D$10+Q2015*$D$11</f>
        <v>14</v>
      </c>
      <c r="S2015" s="108" t="n">
        <f aca="false">SUM(N2015:Q2015)</f>
        <v>1</v>
      </c>
    </row>
    <row r="2016" customFormat="false" ht="15" hidden="false" customHeight="false" outlineLevel="0" collapsed="false">
      <c r="H2016" s="108" t="n">
        <v>2008</v>
      </c>
      <c r="I2016" s="109" t="n">
        <v>-0.5916</v>
      </c>
      <c r="J2016" s="109" t="n">
        <v>1.1117</v>
      </c>
      <c r="K2016" s="109" t="n">
        <v>-0.8945</v>
      </c>
      <c r="L2016" s="109" t="n">
        <v>-0.297</v>
      </c>
      <c r="M2016" s="109" t="n">
        <v>0.9415</v>
      </c>
      <c r="N2016" s="108" t="n">
        <f aca="false">IF(SQRT($B$5)*$I2016+SQRT(1-$B$5)*J2016&lt;$C$8,1,0)</f>
        <v>0</v>
      </c>
      <c r="O2016" s="108" t="n">
        <f aca="false">IF(SQRT($B$5)*$I2016+SQRT(1-$B$5)*K2016&lt;$C$9,1,0)</f>
        <v>0</v>
      </c>
      <c r="P2016" s="108" t="n">
        <f aca="false">IF(SQRT($B$5)*$I2016+SQRT(1-$B$5)*L2016&lt;$C$10,1,0)</f>
        <v>0</v>
      </c>
      <c r="Q2016" s="108" t="n">
        <f aca="false">IF(SQRT($B$5)*$I2016+SQRT(1-$B$5)*M2016&lt;$C$11,1,0)</f>
        <v>0</v>
      </c>
      <c r="R2016" s="110" t="n">
        <f aca="false">N2016*$D$8+O2016*$D$9+P2016*$D$10+Q2016*$D$11</f>
        <v>0</v>
      </c>
      <c r="S2016" s="108" t="n">
        <f aca="false">SUM(N2016:Q2016)</f>
        <v>0</v>
      </c>
    </row>
    <row r="2017" customFormat="false" ht="15" hidden="false" customHeight="false" outlineLevel="0" collapsed="false">
      <c r="H2017" s="108" t="n">
        <v>2009</v>
      </c>
      <c r="I2017" s="109" t="n">
        <v>1.6405</v>
      </c>
      <c r="J2017" s="109" t="n">
        <v>0.4926</v>
      </c>
      <c r="K2017" s="109" t="n">
        <v>0.8976</v>
      </c>
      <c r="L2017" s="109" t="n">
        <v>-0.7848</v>
      </c>
      <c r="M2017" s="109" t="n">
        <v>-1.5988</v>
      </c>
      <c r="N2017" s="108" t="n">
        <f aca="false">IF(SQRT($B$5)*$I2017+SQRT(1-$B$5)*J2017&lt;$C$8,1,0)</f>
        <v>0</v>
      </c>
      <c r="O2017" s="108" t="n">
        <f aca="false">IF(SQRT($B$5)*$I2017+SQRT(1-$B$5)*K2017&lt;$C$9,1,0)</f>
        <v>0</v>
      </c>
      <c r="P2017" s="108" t="n">
        <f aca="false">IF(SQRT($B$5)*$I2017+SQRT(1-$B$5)*L2017&lt;$C$10,1,0)</f>
        <v>0</v>
      </c>
      <c r="Q2017" s="108" t="n">
        <f aca="false">IF(SQRT($B$5)*$I2017+SQRT(1-$B$5)*M2017&lt;$C$11,1,0)</f>
        <v>0</v>
      </c>
      <c r="R2017" s="110" t="n">
        <f aca="false">N2017*$D$8+O2017*$D$9+P2017*$D$10+Q2017*$D$11</f>
        <v>0</v>
      </c>
      <c r="S2017" s="108" t="n">
        <f aca="false">SUM(N2017:Q2017)</f>
        <v>0</v>
      </c>
    </row>
    <row r="2018" customFormat="false" ht="15" hidden="false" customHeight="false" outlineLevel="0" collapsed="false">
      <c r="H2018" s="108" t="n">
        <v>2010</v>
      </c>
      <c r="I2018" s="109" t="n">
        <v>0.8492</v>
      </c>
      <c r="J2018" s="109" t="n">
        <v>-0.3233</v>
      </c>
      <c r="K2018" s="109" t="n">
        <v>0.7193</v>
      </c>
      <c r="L2018" s="109" t="n">
        <v>0.3588</v>
      </c>
      <c r="M2018" s="109" t="n">
        <v>0.2515</v>
      </c>
      <c r="N2018" s="108" t="n">
        <f aca="false">IF(SQRT($B$5)*$I2018+SQRT(1-$B$5)*J2018&lt;$C$8,1,0)</f>
        <v>0</v>
      </c>
      <c r="O2018" s="108" t="n">
        <f aca="false">IF(SQRT($B$5)*$I2018+SQRT(1-$B$5)*K2018&lt;$C$9,1,0)</f>
        <v>0</v>
      </c>
      <c r="P2018" s="108" t="n">
        <f aca="false">IF(SQRT($B$5)*$I2018+SQRT(1-$B$5)*L2018&lt;$C$10,1,0)</f>
        <v>0</v>
      </c>
      <c r="Q2018" s="108" t="n">
        <f aca="false">IF(SQRT($B$5)*$I2018+SQRT(1-$B$5)*M2018&lt;$C$11,1,0)</f>
        <v>0</v>
      </c>
      <c r="R2018" s="110" t="n">
        <f aca="false">N2018*$D$8+O2018*$D$9+P2018*$D$10+Q2018*$D$11</f>
        <v>0</v>
      </c>
      <c r="S2018" s="108" t="n">
        <f aca="false">SUM(N2018:Q2018)</f>
        <v>0</v>
      </c>
    </row>
    <row r="2019" customFormat="false" ht="15" hidden="false" customHeight="false" outlineLevel="0" collapsed="false">
      <c r="H2019" s="108" t="n">
        <v>2011</v>
      </c>
      <c r="I2019" s="109" t="n">
        <v>0.0326</v>
      </c>
      <c r="J2019" s="109" t="n">
        <v>-0.1055</v>
      </c>
      <c r="K2019" s="109" t="n">
        <v>-1.2805</v>
      </c>
      <c r="L2019" s="109" t="n">
        <v>-1.0254</v>
      </c>
      <c r="M2019" s="109" t="n">
        <v>-1.077</v>
      </c>
      <c r="N2019" s="108" t="n">
        <f aca="false">IF(SQRT($B$5)*$I2019+SQRT(1-$B$5)*J2019&lt;$C$8,1,0)</f>
        <v>0</v>
      </c>
      <c r="O2019" s="108" t="n">
        <f aca="false">IF(SQRT($B$5)*$I2019+SQRT(1-$B$5)*K2019&lt;$C$9,1,0)</f>
        <v>0</v>
      </c>
      <c r="P2019" s="108" t="n">
        <f aca="false">IF(SQRT($B$5)*$I2019+SQRT(1-$B$5)*L2019&lt;$C$10,1,0)</f>
        <v>0</v>
      </c>
      <c r="Q2019" s="108" t="n">
        <f aca="false">IF(SQRT($B$5)*$I2019+SQRT(1-$B$5)*M2019&lt;$C$11,1,0)</f>
        <v>0</v>
      </c>
      <c r="R2019" s="110" t="n">
        <f aca="false">N2019*$D$8+O2019*$D$9+P2019*$D$10+Q2019*$D$11</f>
        <v>0</v>
      </c>
      <c r="S2019" s="108" t="n">
        <f aca="false">SUM(N2019:Q2019)</f>
        <v>0</v>
      </c>
    </row>
    <row r="2020" customFormat="false" ht="15" hidden="false" customHeight="false" outlineLevel="0" collapsed="false">
      <c r="H2020" s="108" t="n">
        <v>2012</v>
      </c>
      <c r="I2020" s="109" t="n">
        <v>0.1643</v>
      </c>
      <c r="J2020" s="109" t="n">
        <v>-1.1059</v>
      </c>
      <c r="K2020" s="109" t="n">
        <v>-1.3664</v>
      </c>
      <c r="L2020" s="109" t="n">
        <v>0.7322</v>
      </c>
      <c r="M2020" s="109" t="n">
        <v>-1.9433</v>
      </c>
      <c r="N2020" s="108" t="n">
        <f aca="false">IF(SQRT($B$5)*$I2020+SQRT(1-$B$5)*J2020&lt;$C$8,1,0)</f>
        <v>0</v>
      </c>
      <c r="O2020" s="108" t="n">
        <f aca="false">IF(SQRT($B$5)*$I2020+SQRT(1-$B$5)*K2020&lt;$C$9,1,0)</f>
        <v>0</v>
      </c>
      <c r="P2020" s="108" t="n">
        <f aca="false">IF(SQRT($B$5)*$I2020+SQRT(1-$B$5)*L2020&lt;$C$10,1,0)</f>
        <v>0</v>
      </c>
      <c r="Q2020" s="108" t="n">
        <f aca="false">IF(SQRT($B$5)*$I2020+SQRT(1-$B$5)*M2020&lt;$C$11,1,0)</f>
        <v>0</v>
      </c>
      <c r="R2020" s="110" t="n">
        <f aca="false">N2020*$D$8+O2020*$D$9+P2020*$D$10+Q2020*$D$11</f>
        <v>0</v>
      </c>
      <c r="S2020" s="108" t="n">
        <f aca="false">SUM(N2020:Q2020)</f>
        <v>0</v>
      </c>
    </row>
    <row r="2021" customFormat="false" ht="15" hidden="false" customHeight="false" outlineLevel="0" collapsed="false">
      <c r="H2021" s="108" t="n">
        <v>2013</v>
      </c>
      <c r="I2021" s="109" t="n">
        <v>-2.6623</v>
      </c>
      <c r="J2021" s="109" t="n">
        <v>2.2822</v>
      </c>
      <c r="K2021" s="109" t="n">
        <v>-1.6397</v>
      </c>
      <c r="L2021" s="109" t="n">
        <v>-0.2891</v>
      </c>
      <c r="M2021" s="109" t="n">
        <v>0.7799</v>
      </c>
      <c r="N2021" s="108" t="n">
        <f aca="false">IF(SQRT($B$5)*$I2021+SQRT(1-$B$5)*J2021&lt;$C$8,1,0)</f>
        <v>0</v>
      </c>
      <c r="O2021" s="108" t="n">
        <f aca="false">IF(SQRT($B$5)*$I2021+SQRT(1-$B$5)*K2021&lt;$C$9,1,0)</f>
        <v>1</v>
      </c>
      <c r="P2021" s="108" t="n">
        <f aca="false">IF(SQRT($B$5)*$I2021+SQRT(1-$B$5)*L2021&lt;$C$10,1,0)</f>
        <v>0</v>
      </c>
      <c r="Q2021" s="108" t="n">
        <f aca="false">IF(SQRT($B$5)*$I2021+SQRT(1-$B$5)*M2021&lt;$C$11,1,0)</f>
        <v>0</v>
      </c>
      <c r="R2021" s="110" t="n">
        <f aca="false">N2021*$D$8+O2021*$D$9+P2021*$D$10+Q2021*$D$11</f>
        <v>40</v>
      </c>
      <c r="S2021" s="108" t="n">
        <f aca="false">SUM(N2021:Q2021)</f>
        <v>1</v>
      </c>
    </row>
    <row r="2022" customFormat="false" ht="15" hidden="false" customHeight="false" outlineLevel="0" collapsed="false">
      <c r="H2022" s="108" t="n">
        <v>2014</v>
      </c>
      <c r="I2022" s="109" t="n">
        <v>-1.5248</v>
      </c>
      <c r="J2022" s="109" t="n">
        <v>-0.5207</v>
      </c>
      <c r="K2022" s="109" t="n">
        <v>1.3823</v>
      </c>
      <c r="L2022" s="109" t="n">
        <v>-1.1519</v>
      </c>
      <c r="M2022" s="109" t="n">
        <v>-0.7135</v>
      </c>
      <c r="N2022" s="108" t="n">
        <f aca="false">IF(SQRT($B$5)*$I2022+SQRT(1-$B$5)*J2022&lt;$C$8,1,0)</f>
        <v>0</v>
      </c>
      <c r="O2022" s="108" t="n">
        <f aca="false">IF(SQRT($B$5)*$I2022+SQRT(1-$B$5)*K2022&lt;$C$9,1,0)</f>
        <v>0</v>
      </c>
      <c r="P2022" s="108" t="n">
        <f aca="false">IF(SQRT($B$5)*$I2022+SQRT(1-$B$5)*L2022&lt;$C$10,1,0)</f>
        <v>0</v>
      </c>
      <c r="Q2022" s="108" t="n">
        <f aca="false">IF(SQRT($B$5)*$I2022+SQRT(1-$B$5)*M2022&lt;$C$11,1,0)</f>
        <v>0</v>
      </c>
      <c r="R2022" s="110" t="n">
        <f aca="false">N2022*$D$8+O2022*$D$9+P2022*$D$10+Q2022*$D$11</f>
        <v>0</v>
      </c>
      <c r="S2022" s="108" t="n">
        <f aca="false">SUM(N2022:Q2022)</f>
        <v>0</v>
      </c>
    </row>
    <row r="2023" customFormat="false" ht="15" hidden="false" customHeight="false" outlineLevel="0" collapsed="false">
      <c r="H2023" s="108" t="n">
        <v>2015</v>
      </c>
      <c r="I2023" s="109" t="n">
        <v>-1.7915</v>
      </c>
      <c r="J2023" s="109" t="n">
        <v>0.6096</v>
      </c>
      <c r="K2023" s="109" t="n">
        <v>0.5405</v>
      </c>
      <c r="L2023" s="109" t="n">
        <v>0.3144</v>
      </c>
      <c r="M2023" s="109" t="n">
        <v>-2.3784</v>
      </c>
      <c r="N2023" s="108" t="n">
        <f aca="false">IF(SQRT($B$5)*$I2023+SQRT(1-$B$5)*J2023&lt;$C$8,1,0)</f>
        <v>0</v>
      </c>
      <c r="O2023" s="108" t="n">
        <f aca="false">IF(SQRT($B$5)*$I2023+SQRT(1-$B$5)*K2023&lt;$C$9,1,0)</f>
        <v>0</v>
      </c>
      <c r="P2023" s="108" t="n">
        <f aca="false">IF(SQRT($B$5)*$I2023+SQRT(1-$B$5)*L2023&lt;$C$10,1,0)</f>
        <v>0</v>
      </c>
      <c r="Q2023" s="108" t="n">
        <f aca="false">IF(SQRT($B$5)*$I2023+SQRT(1-$B$5)*M2023&lt;$C$11,1,0)</f>
        <v>1</v>
      </c>
      <c r="R2023" s="110" t="n">
        <f aca="false">N2023*$D$8+O2023*$D$9+P2023*$D$10+Q2023*$D$11</f>
        <v>17.5</v>
      </c>
      <c r="S2023" s="108" t="n">
        <f aca="false">SUM(N2023:Q2023)</f>
        <v>1</v>
      </c>
    </row>
    <row r="2024" customFormat="false" ht="15" hidden="false" customHeight="false" outlineLevel="0" collapsed="false">
      <c r="H2024" s="108" t="n">
        <v>2016</v>
      </c>
      <c r="I2024" s="109" t="n">
        <v>1.0258</v>
      </c>
      <c r="J2024" s="109" t="n">
        <v>1.3115</v>
      </c>
      <c r="K2024" s="109" t="n">
        <v>0.7397</v>
      </c>
      <c r="L2024" s="109" t="n">
        <v>-0.4763</v>
      </c>
      <c r="M2024" s="109" t="n">
        <v>0.519</v>
      </c>
      <c r="N2024" s="108" t="n">
        <f aca="false">IF(SQRT($B$5)*$I2024+SQRT(1-$B$5)*J2024&lt;$C$8,1,0)</f>
        <v>0</v>
      </c>
      <c r="O2024" s="108" t="n">
        <f aca="false">IF(SQRT($B$5)*$I2024+SQRT(1-$B$5)*K2024&lt;$C$9,1,0)</f>
        <v>0</v>
      </c>
      <c r="P2024" s="108" t="n">
        <f aca="false">IF(SQRT($B$5)*$I2024+SQRT(1-$B$5)*L2024&lt;$C$10,1,0)</f>
        <v>0</v>
      </c>
      <c r="Q2024" s="108" t="n">
        <f aca="false">IF(SQRT($B$5)*$I2024+SQRT(1-$B$5)*M2024&lt;$C$11,1,0)</f>
        <v>0</v>
      </c>
      <c r="R2024" s="110" t="n">
        <f aca="false">N2024*$D$8+O2024*$D$9+P2024*$D$10+Q2024*$D$11</f>
        <v>0</v>
      </c>
      <c r="S2024" s="108" t="n">
        <f aca="false">SUM(N2024:Q2024)</f>
        <v>0</v>
      </c>
    </row>
    <row r="2025" customFormat="false" ht="15" hidden="false" customHeight="false" outlineLevel="0" collapsed="false">
      <c r="H2025" s="108" t="n">
        <v>2017</v>
      </c>
      <c r="I2025" s="109" t="n">
        <v>1.1104</v>
      </c>
      <c r="J2025" s="109" t="n">
        <v>-0.2552</v>
      </c>
      <c r="K2025" s="109" t="n">
        <v>0.7129</v>
      </c>
      <c r="L2025" s="109" t="n">
        <v>0.5085</v>
      </c>
      <c r="M2025" s="109" t="n">
        <v>0.0716</v>
      </c>
      <c r="N2025" s="108" t="n">
        <f aca="false">IF(SQRT($B$5)*$I2025+SQRT(1-$B$5)*J2025&lt;$C$8,1,0)</f>
        <v>0</v>
      </c>
      <c r="O2025" s="108" t="n">
        <f aca="false">IF(SQRT($B$5)*$I2025+SQRT(1-$B$5)*K2025&lt;$C$9,1,0)</f>
        <v>0</v>
      </c>
      <c r="P2025" s="108" t="n">
        <f aca="false">IF(SQRT($B$5)*$I2025+SQRT(1-$B$5)*L2025&lt;$C$10,1,0)</f>
        <v>0</v>
      </c>
      <c r="Q2025" s="108" t="n">
        <f aca="false">IF(SQRT($B$5)*$I2025+SQRT(1-$B$5)*M2025&lt;$C$11,1,0)</f>
        <v>0</v>
      </c>
      <c r="R2025" s="110" t="n">
        <f aca="false">N2025*$D$8+O2025*$D$9+P2025*$D$10+Q2025*$D$11</f>
        <v>0</v>
      </c>
      <c r="S2025" s="108" t="n">
        <f aca="false">SUM(N2025:Q2025)</f>
        <v>0</v>
      </c>
    </row>
    <row r="2026" customFormat="false" ht="15" hidden="false" customHeight="false" outlineLevel="0" collapsed="false">
      <c r="H2026" s="108" t="n">
        <v>2018</v>
      </c>
      <c r="I2026" s="109" t="n">
        <v>-1.4909</v>
      </c>
      <c r="J2026" s="109" t="n">
        <v>-0.9426</v>
      </c>
      <c r="K2026" s="109" t="n">
        <v>0.0436</v>
      </c>
      <c r="L2026" s="109" t="n">
        <v>0.6683</v>
      </c>
      <c r="M2026" s="109" t="n">
        <v>-0.658</v>
      </c>
      <c r="N2026" s="108" t="n">
        <f aca="false">IF(SQRT($B$5)*$I2026+SQRT(1-$B$5)*J2026&lt;$C$8,1,0)</f>
        <v>0</v>
      </c>
      <c r="O2026" s="108" t="n">
        <f aca="false">IF(SQRT($B$5)*$I2026+SQRT(1-$B$5)*K2026&lt;$C$9,1,0)</f>
        <v>0</v>
      </c>
      <c r="P2026" s="108" t="n">
        <f aca="false">IF(SQRT($B$5)*$I2026+SQRT(1-$B$5)*L2026&lt;$C$10,1,0)</f>
        <v>0</v>
      </c>
      <c r="Q2026" s="108" t="n">
        <f aca="false">IF(SQRT($B$5)*$I2026+SQRT(1-$B$5)*M2026&lt;$C$11,1,0)</f>
        <v>0</v>
      </c>
      <c r="R2026" s="110" t="n">
        <f aca="false">N2026*$D$8+O2026*$D$9+P2026*$D$10+Q2026*$D$11</f>
        <v>0</v>
      </c>
      <c r="S2026" s="108" t="n">
        <f aca="false">SUM(N2026:Q2026)</f>
        <v>0</v>
      </c>
    </row>
    <row r="2027" customFormat="false" ht="15" hidden="false" customHeight="false" outlineLevel="0" collapsed="false">
      <c r="H2027" s="108" t="n">
        <v>2019</v>
      </c>
      <c r="I2027" s="109" t="n">
        <v>0.8568</v>
      </c>
      <c r="J2027" s="109" t="n">
        <v>0.2008</v>
      </c>
      <c r="K2027" s="109" t="n">
        <v>0.7178</v>
      </c>
      <c r="L2027" s="109" t="n">
        <v>1.7213</v>
      </c>
      <c r="M2027" s="109" t="n">
        <v>-1.4308</v>
      </c>
      <c r="N2027" s="108" t="n">
        <f aca="false">IF(SQRT($B$5)*$I2027+SQRT(1-$B$5)*J2027&lt;$C$8,1,0)</f>
        <v>0</v>
      </c>
      <c r="O2027" s="108" t="n">
        <f aca="false">IF(SQRT($B$5)*$I2027+SQRT(1-$B$5)*K2027&lt;$C$9,1,0)</f>
        <v>0</v>
      </c>
      <c r="P2027" s="108" t="n">
        <f aca="false">IF(SQRT($B$5)*$I2027+SQRT(1-$B$5)*L2027&lt;$C$10,1,0)</f>
        <v>0</v>
      </c>
      <c r="Q2027" s="108" t="n">
        <f aca="false">IF(SQRT($B$5)*$I2027+SQRT(1-$B$5)*M2027&lt;$C$11,1,0)</f>
        <v>0</v>
      </c>
      <c r="R2027" s="110" t="n">
        <f aca="false">N2027*$D$8+O2027*$D$9+P2027*$D$10+Q2027*$D$11</f>
        <v>0</v>
      </c>
      <c r="S2027" s="108" t="n">
        <f aca="false">SUM(N2027:Q2027)</f>
        <v>0</v>
      </c>
    </row>
    <row r="2028" customFormat="false" ht="15" hidden="false" customHeight="false" outlineLevel="0" collapsed="false">
      <c r="H2028" s="108" t="n">
        <v>2020</v>
      </c>
      <c r="I2028" s="109" t="n">
        <v>0.5483</v>
      </c>
      <c r="J2028" s="109" t="n">
        <v>-0.0761</v>
      </c>
      <c r="K2028" s="109" t="n">
        <v>0.7903</v>
      </c>
      <c r="L2028" s="109" t="n">
        <v>1.4334</v>
      </c>
      <c r="M2028" s="109" t="n">
        <v>0.5937</v>
      </c>
      <c r="N2028" s="108" t="n">
        <f aca="false">IF(SQRT($B$5)*$I2028+SQRT(1-$B$5)*J2028&lt;$C$8,1,0)</f>
        <v>0</v>
      </c>
      <c r="O2028" s="108" t="n">
        <f aca="false">IF(SQRT($B$5)*$I2028+SQRT(1-$B$5)*K2028&lt;$C$9,1,0)</f>
        <v>0</v>
      </c>
      <c r="P2028" s="108" t="n">
        <f aca="false">IF(SQRT($B$5)*$I2028+SQRT(1-$B$5)*L2028&lt;$C$10,1,0)</f>
        <v>0</v>
      </c>
      <c r="Q2028" s="108" t="n">
        <f aca="false">IF(SQRT($B$5)*$I2028+SQRT(1-$B$5)*M2028&lt;$C$11,1,0)</f>
        <v>0</v>
      </c>
      <c r="R2028" s="110" t="n">
        <f aca="false">N2028*$D$8+O2028*$D$9+P2028*$D$10+Q2028*$D$11</f>
        <v>0</v>
      </c>
      <c r="S2028" s="108" t="n">
        <f aca="false">SUM(N2028:Q2028)</f>
        <v>0</v>
      </c>
    </row>
    <row r="2029" customFormat="false" ht="15" hidden="false" customHeight="false" outlineLevel="0" collapsed="false">
      <c r="H2029" s="108" t="n">
        <v>2021</v>
      </c>
      <c r="I2029" s="109" t="n">
        <v>-0.4939</v>
      </c>
      <c r="J2029" s="109" t="n">
        <v>-0.7003</v>
      </c>
      <c r="K2029" s="109" t="n">
        <v>1.0919</v>
      </c>
      <c r="L2029" s="109" t="n">
        <v>0.77</v>
      </c>
      <c r="M2029" s="109" t="n">
        <v>-0.4089</v>
      </c>
      <c r="N2029" s="108" t="n">
        <f aca="false">IF(SQRT($B$5)*$I2029+SQRT(1-$B$5)*J2029&lt;$C$8,1,0)</f>
        <v>0</v>
      </c>
      <c r="O2029" s="108" t="n">
        <f aca="false">IF(SQRT($B$5)*$I2029+SQRT(1-$B$5)*K2029&lt;$C$9,1,0)</f>
        <v>0</v>
      </c>
      <c r="P2029" s="108" t="n">
        <f aca="false">IF(SQRT($B$5)*$I2029+SQRT(1-$B$5)*L2029&lt;$C$10,1,0)</f>
        <v>0</v>
      </c>
      <c r="Q2029" s="108" t="n">
        <f aca="false">IF(SQRT($B$5)*$I2029+SQRT(1-$B$5)*M2029&lt;$C$11,1,0)</f>
        <v>0</v>
      </c>
      <c r="R2029" s="110" t="n">
        <f aca="false">N2029*$D$8+O2029*$D$9+P2029*$D$10+Q2029*$D$11</f>
        <v>0</v>
      </c>
      <c r="S2029" s="108" t="n">
        <f aca="false">SUM(N2029:Q2029)</f>
        <v>0</v>
      </c>
    </row>
    <row r="2030" customFormat="false" ht="15" hidden="false" customHeight="false" outlineLevel="0" collapsed="false">
      <c r="H2030" s="108" t="n">
        <v>2022</v>
      </c>
      <c r="I2030" s="109" t="n">
        <v>-0.1279</v>
      </c>
      <c r="J2030" s="109" t="n">
        <v>-1.6081</v>
      </c>
      <c r="K2030" s="109" t="n">
        <v>-0.8224</v>
      </c>
      <c r="L2030" s="109" t="n">
        <v>0.3853</v>
      </c>
      <c r="M2030" s="109" t="n">
        <v>-2.7186</v>
      </c>
      <c r="N2030" s="108" t="n">
        <f aca="false">IF(SQRT($B$5)*$I2030+SQRT(1-$B$5)*J2030&lt;$C$8,1,0)</f>
        <v>0</v>
      </c>
      <c r="O2030" s="108" t="n">
        <f aca="false">IF(SQRT($B$5)*$I2030+SQRT(1-$B$5)*K2030&lt;$C$9,1,0)</f>
        <v>0</v>
      </c>
      <c r="P2030" s="108" t="n">
        <f aca="false">IF(SQRT($B$5)*$I2030+SQRT(1-$B$5)*L2030&lt;$C$10,1,0)</f>
        <v>0</v>
      </c>
      <c r="Q2030" s="108" t="n">
        <f aca="false">IF(SQRT($B$5)*$I2030+SQRT(1-$B$5)*M2030&lt;$C$11,1,0)</f>
        <v>1</v>
      </c>
      <c r="R2030" s="110" t="n">
        <f aca="false">N2030*$D$8+O2030*$D$9+P2030*$D$10+Q2030*$D$11</f>
        <v>17.5</v>
      </c>
      <c r="S2030" s="108" t="n">
        <f aca="false">SUM(N2030:Q2030)</f>
        <v>1</v>
      </c>
    </row>
    <row r="2031" customFormat="false" ht="15" hidden="false" customHeight="false" outlineLevel="0" collapsed="false">
      <c r="H2031" s="108" t="n">
        <v>2023</v>
      </c>
      <c r="I2031" s="109" t="n">
        <v>-1.0754</v>
      </c>
      <c r="J2031" s="109" t="n">
        <v>1.2408</v>
      </c>
      <c r="K2031" s="109" t="n">
        <v>1.2169</v>
      </c>
      <c r="L2031" s="109" t="n">
        <v>1.1756</v>
      </c>
      <c r="M2031" s="109" t="n">
        <v>-0.4367</v>
      </c>
      <c r="N2031" s="108" t="n">
        <f aca="false">IF(SQRT($B$5)*$I2031+SQRT(1-$B$5)*J2031&lt;$C$8,1,0)</f>
        <v>0</v>
      </c>
      <c r="O2031" s="108" t="n">
        <f aca="false">IF(SQRT($B$5)*$I2031+SQRT(1-$B$5)*K2031&lt;$C$9,1,0)</f>
        <v>0</v>
      </c>
      <c r="P2031" s="108" t="n">
        <f aca="false">IF(SQRT($B$5)*$I2031+SQRT(1-$B$5)*L2031&lt;$C$10,1,0)</f>
        <v>0</v>
      </c>
      <c r="Q2031" s="108" t="n">
        <f aca="false">IF(SQRT($B$5)*$I2031+SQRT(1-$B$5)*M2031&lt;$C$11,1,0)</f>
        <v>0</v>
      </c>
      <c r="R2031" s="110" t="n">
        <f aca="false">N2031*$D$8+O2031*$D$9+P2031*$D$10+Q2031*$D$11</f>
        <v>0</v>
      </c>
      <c r="S2031" s="108" t="n">
        <f aca="false">SUM(N2031:Q2031)</f>
        <v>0</v>
      </c>
    </row>
    <row r="2032" customFormat="false" ht="15" hidden="false" customHeight="false" outlineLevel="0" collapsed="false">
      <c r="H2032" s="108" t="n">
        <v>2024</v>
      </c>
      <c r="I2032" s="109" t="n">
        <v>0.2614</v>
      </c>
      <c r="J2032" s="109" t="n">
        <v>-0.1905</v>
      </c>
      <c r="K2032" s="109" t="n">
        <v>1.2591</v>
      </c>
      <c r="L2032" s="109" t="n">
        <v>1.0702</v>
      </c>
      <c r="M2032" s="109" t="n">
        <v>0.043</v>
      </c>
      <c r="N2032" s="108" t="n">
        <f aca="false">IF(SQRT($B$5)*$I2032+SQRT(1-$B$5)*J2032&lt;$C$8,1,0)</f>
        <v>0</v>
      </c>
      <c r="O2032" s="108" t="n">
        <f aca="false">IF(SQRT($B$5)*$I2032+SQRT(1-$B$5)*K2032&lt;$C$9,1,0)</f>
        <v>0</v>
      </c>
      <c r="P2032" s="108" t="n">
        <f aca="false">IF(SQRT($B$5)*$I2032+SQRT(1-$B$5)*L2032&lt;$C$10,1,0)</f>
        <v>0</v>
      </c>
      <c r="Q2032" s="108" t="n">
        <f aca="false">IF(SQRT($B$5)*$I2032+SQRT(1-$B$5)*M2032&lt;$C$11,1,0)</f>
        <v>0</v>
      </c>
      <c r="R2032" s="110" t="n">
        <f aca="false">N2032*$D$8+O2032*$D$9+P2032*$D$10+Q2032*$D$11</f>
        <v>0</v>
      </c>
      <c r="S2032" s="108" t="n">
        <f aca="false">SUM(N2032:Q2032)</f>
        <v>0</v>
      </c>
    </row>
    <row r="2033" customFormat="false" ht="15" hidden="false" customHeight="false" outlineLevel="0" collapsed="false">
      <c r="H2033" s="108" t="n">
        <v>2025</v>
      </c>
      <c r="I2033" s="109" t="n">
        <v>1.1702</v>
      </c>
      <c r="J2033" s="109" t="n">
        <v>0.6818</v>
      </c>
      <c r="K2033" s="109" t="n">
        <v>-0.0668</v>
      </c>
      <c r="L2033" s="109" t="n">
        <v>1.2567</v>
      </c>
      <c r="M2033" s="109" t="n">
        <v>0.8072</v>
      </c>
      <c r="N2033" s="108" t="n">
        <f aca="false">IF(SQRT($B$5)*$I2033+SQRT(1-$B$5)*J2033&lt;$C$8,1,0)</f>
        <v>0</v>
      </c>
      <c r="O2033" s="108" t="n">
        <f aca="false">IF(SQRT($B$5)*$I2033+SQRT(1-$B$5)*K2033&lt;$C$9,1,0)</f>
        <v>0</v>
      </c>
      <c r="P2033" s="108" t="n">
        <f aca="false">IF(SQRT($B$5)*$I2033+SQRT(1-$B$5)*L2033&lt;$C$10,1,0)</f>
        <v>0</v>
      </c>
      <c r="Q2033" s="108" t="n">
        <f aca="false">IF(SQRT($B$5)*$I2033+SQRT(1-$B$5)*M2033&lt;$C$11,1,0)</f>
        <v>0</v>
      </c>
      <c r="R2033" s="110" t="n">
        <f aca="false">N2033*$D$8+O2033*$D$9+P2033*$D$10+Q2033*$D$11</f>
        <v>0</v>
      </c>
      <c r="S2033" s="108" t="n">
        <f aca="false">SUM(N2033:Q2033)</f>
        <v>0</v>
      </c>
    </row>
    <row r="2034" customFormat="false" ht="15" hidden="false" customHeight="false" outlineLevel="0" collapsed="false">
      <c r="H2034" s="108" t="n">
        <v>2026</v>
      </c>
      <c r="I2034" s="109" t="n">
        <v>1.5402</v>
      </c>
      <c r="J2034" s="109" t="n">
        <v>-1.0342</v>
      </c>
      <c r="K2034" s="109" t="n">
        <v>2.2158</v>
      </c>
      <c r="L2034" s="109" t="n">
        <v>1.8562</v>
      </c>
      <c r="M2034" s="109" t="n">
        <v>1.053</v>
      </c>
      <c r="N2034" s="108" t="n">
        <f aca="false">IF(SQRT($B$5)*$I2034+SQRT(1-$B$5)*J2034&lt;$C$8,1,0)</f>
        <v>0</v>
      </c>
      <c r="O2034" s="108" t="n">
        <f aca="false">IF(SQRT($B$5)*$I2034+SQRT(1-$B$5)*K2034&lt;$C$9,1,0)</f>
        <v>0</v>
      </c>
      <c r="P2034" s="108" t="n">
        <f aca="false">IF(SQRT($B$5)*$I2034+SQRT(1-$B$5)*L2034&lt;$C$10,1,0)</f>
        <v>0</v>
      </c>
      <c r="Q2034" s="108" t="n">
        <f aca="false">IF(SQRT($B$5)*$I2034+SQRT(1-$B$5)*M2034&lt;$C$11,1,0)</f>
        <v>0</v>
      </c>
      <c r="R2034" s="110" t="n">
        <f aca="false">N2034*$D$8+O2034*$D$9+P2034*$D$10+Q2034*$D$11</f>
        <v>0</v>
      </c>
      <c r="S2034" s="108" t="n">
        <f aca="false">SUM(N2034:Q2034)</f>
        <v>0</v>
      </c>
    </row>
    <row r="2035" customFormat="false" ht="15" hidden="false" customHeight="false" outlineLevel="0" collapsed="false">
      <c r="H2035" s="108" t="n">
        <v>2027</v>
      </c>
      <c r="I2035" s="109" t="n">
        <v>-0.3402</v>
      </c>
      <c r="J2035" s="109" t="n">
        <v>-0.2651</v>
      </c>
      <c r="K2035" s="109" t="n">
        <v>-2.2775</v>
      </c>
      <c r="L2035" s="109" t="n">
        <v>-0.8</v>
      </c>
      <c r="M2035" s="109" t="n">
        <v>-0.3313</v>
      </c>
      <c r="N2035" s="108" t="n">
        <f aca="false">IF(SQRT($B$5)*$I2035+SQRT(1-$B$5)*J2035&lt;$C$8,1,0)</f>
        <v>0</v>
      </c>
      <c r="O2035" s="108" t="n">
        <f aca="false">IF(SQRT($B$5)*$I2035+SQRT(1-$B$5)*K2035&lt;$C$9,1,0)</f>
        <v>0</v>
      </c>
      <c r="P2035" s="108" t="n">
        <f aca="false">IF(SQRT($B$5)*$I2035+SQRT(1-$B$5)*L2035&lt;$C$10,1,0)</f>
        <v>0</v>
      </c>
      <c r="Q2035" s="108" t="n">
        <f aca="false">IF(SQRT($B$5)*$I2035+SQRT(1-$B$5)*M2035&lt;$C$11,1,0)</f>
        <v>0</v>
      </c>
      <c r="R2035" s="110" t="n">
        <f aca="false">N2035*$D$8+O2035*$D$9+P2035*$D$10+Q2035*$D$11</f>
        <v>0</v>
      </c>
      <c r="S2035" s="108" t="n">
        <f aca="false">SUM(N2035:Q2035)</f>
        <v>0</v>
      </c>
    </row>
    <row r="2036" customFormat="false" ht="15" hidden="false" customHeight="false" outlineLevel="0" collapsed="false">
      <c r="H2036" s="108" t="n">
        <v>2028</v>
      </c>
      <c r="I2036" s="109" t="n">
        <v>-1.297</v>
      </c>
      <c r="J2036" s="109" t="n">
        <v>-0.2585</v>
      </c>
      <c r="K2036" s="109" t="n">
        <v>1.54</v>
      </c>
      <c r="L2036" s="109" t="n">
        <v>-1.0752</v>
      </c>
      <c r="M2036" s="109" t="n">
        <v>1.8129</v>
      </c>
      <c r="N2036" s="108" t="n">
        <f aca="false">IF(SQRT($B$5)*$I2036+SQRT(1-$B$5)*J2036&lt;$C$8,1,0)</f>
        <v>0</v>
      </c>
      <c r="O2036" s="108" t="n">
        <f aca="false">IF(SQRT($B$5)*$I2036+SQRT(1-$B$5)*K2036&lt;$C$9,1,0)</f>
        <v>0</v>
      </c>
      <c r="P2036" s="108" t="n">
        <f aca="false">IF(SQRT($B$5)*$I2036+SQRT(1-$B$5)*L2036&lt;$C$10,1,0)</f>
        <v>0</v>
      </c>
      <c r="Q2036" s="108" t="n">
        <f aca="false">IF(SQRT($B$5)*$I2036+SQRT(1-$B$5)*M2036&lt;$C$11,1,0)</f>
        <v>0</v>
      </c>
      <c r="R2036" s="110" t="n">
        <f aca="false">N2036*$D$8+O2036*$D$9+P2036*$D$10+Q2036*$D$11</f>
        <v>0</v>
      </c>
      <c r="S2036" s="108" t="n">
        <f aca="false">SUM(N2036:Q2036)</f>
        <v>0</v>
      </c>
    </row>
    <row r="2037" customFormat="false" ht="15" hidden="false" customHeight="false" outlineLevel="0" collapsed="false">
      <c r="H2037" s="108" t="n">
        <v>2029</v>
      </c>
      <c r="I2037" s="109" t="n">
        <v>1.6293</v>
      </c>
      <c r="J2037" s="109" t="n">
        <v>-0.1905</v>
      </c>
      <c r="K2037" s="109" t="n">
        <v>1.4824</v>
      </c>
      <c r="L2037" s="109" t="n">
        <v>0.3904</v>
      </c>
      <c r="M2037" s="109" t="n">
        <v>-1.8701</v>
      </c>
      <c r="N2037" s="108" t="n">
        <f aca="false">IF(SQRT($B$5)*$I2037+SQRT(1-$B$5)*J2037&lt;$C$8,1,0)</f>
        <v>0</v>
      </c>
      <c r="O2037" s="108" t="n">
        <f aca="false">IF(SQRT($B$5)*$I2037+SQRT(1-$B$5)*K2037&lt;$C$9,1,0)</f>
        <v>0</v>
      </c>
      <c r="P2037" s="108" t="n">
        <f aca="false">IF(SQRT($B$5)*$I2037+SQRT(1-$B$5)*L2037&lt;$C$10,1,0)</f>
        <v>0</v>
      </c>
      <c r="Q2037" s="108" t="n">
        <f aca="false">IF(SQRT($B$5)*$I2037+SQRT(1-$B$5)*M2037&lt;$C$11,1,0)</f>
        <v>0</v>
      </c>
      <c r="R2037" s="110" t="n">
        <f aca="false">N2037*$D$8+O2037*$D$9+P2037*$D$10+Q2037*$D$11</f>
        <v>0</v>
      </c>
      <c r="S2037" s="108" t="n">
        <f aca="false">SUM(N2037:Q2037)</f>
        <v>0</v>
      </c>
    </row>
    <row r="2038" customFormat="false" ht="15" hidden="false" customHeight="false" outlineLevel="0" collapsed="false">
      <c r="H2038" s="108" t="n">
        <v>2030</v>
      </c>
      <c r="I2038" s="109" t="n">
        <v>-0.6522</v>
      </c>
      <c r="J2038" s="109" t="n">
        <v>-1.9693</v>
      </c>
      <c r="K2038" s="109" t="n">
        <v>-1.8237</v>
      </c>
      <c r="L2038" s="109" t="n">
        <v>-0.0334</v>
      </c>
      <c r="M2038" s="109" t="n">
        <v>-3.2707</v>
      </c>
      <c r="N2038" s="108" t="n">
        <f aca="false">IF(SQRT($B$5)*$I2038+SQRT(1-$B$5)*J2038&lt;$C$8,1,0)</f>
        <v>0</v>
      </c>
      <c r="O2038" s="108" t="n">
        <f aca="false">IF(SQRT($B$5)*$I2038+SQRT(1-$B$5)*K2038&lt;$C$9,1,0)</f>
        <v>0</v>
      </c>
      <c r="P2038" s="108" t="n">
        <f aca="false">IF(SQRT($B$5)*$I2038+SQRT(1-$B$5)*L2038&lt;$C$10,1,0)</f>
        <v>0</v>
      </c>
      <c r="Q2038" s="108" t="n">
        <f aca="false">IF(SQRT($B$5)*$I2038+SQRT(1-$B$5)*M2038&lt;$C$11,1,0)</f>
        <v>1</v>
      </c>
      <c r="R2038" s="110" t="n">
        <f aca="false">N2038*$D$8+O2038*$D$9+P2038*$D$10+Q2038*$D$11</f>
        <v>17.5</v>
      </c>
      <c r="S2038" s="108" t="n">
        <f aca="false">SUM(N2038:Q2038)</f>
        <v>1</v>
      </c>
    </row>
    <row r="2039" customFormat="false" ht="15" hidden="false" customHeight="false" outlineLevel="0" collapsed="false">
      <c r="H2039" s="108" t="n">
        <v>2031</v>
      </c>
      <c r="I2039" s="109" t="n">
        <v>0.9305</v>
      </c>
      <c r="J2039" s="109" t="n">
        <v>-0.4835</v>
      </c>
      <c r="K2039" s="109" t="n">
        <v>-0.519</v>
      </c>
      <c r="L2039" s="109" t="n">
        <v>-0.3237</v>
      </c>
      <c r="M2039" s="109" t="n">
        <v>-1.412</v>
      </c>
      <c r="N2039" s="108" t="n">
        <f aca="false">IF(SQRT($B$5)*$I2039+SQRT(1-$B$5)*J2039&lt;$C$8,1,0)</f>
        <v>0</v>
      </c>
      <c r="O2039" s="108" t="n">
        <f aca="false">IF(SQRT($B$5)*$I2039+SQRT(1-$B$5)*K2039&lt;$C$9,1,0)</f>
        <v>0</v>
      </c>
      <c r="P2039" s="108" t="n">
        <f aca="false">IF(SQRT($B$5)*$I2039+SQRT(1-$B$5)*L2039&lt;$C$10,1,0)</f>
        <v>0</v>
      </c>
      <c r="Q2039" s="108" t="n">
        <f aca="false">IF(SQRT($B$5)*$I2039+SQRT(1-$B$5)*M2039&lt;$C$11,1,0)</f>
        <v>0</v>
      </c>
      <c r="R2039" s="110" t="n">
        <f aca="false">N2039*$D$8+O2039*$D$9+P2039*$D$10+Q2039*$D$11</f>
        <v>0</v>
      </c>
      <c r="S2039" s="108" t="n">
        <f aca="false">SUM(N2039:Q2039)</f>
        <v>0</v>
      </c>
    </row>
    <row r="2040" customFormat="false" ht="15" hidden="false" customHeight="false" outlineLevel="0" collapsed="false">
      <c r="H2040" s="108" t="n">
        <v>2032</v>
      </c>
      <c r="I2040" s="109" t="n">
        <v>-0.8291</v>
      </c>
      <c r="J2040" s="109" t="n">
        <v>0.8167</v>
      </c>
      <c r="K2040" s="109" t="n">
        <v>2.4725</v>
      </c>
      <c r="L2040" s="109" t="n">
        <v>-1.0757</v>
      </c>
      <c r="M2040" s="109" t="n">
        <v>1.0323</v>
      </c>
      <c r="N2040" s="108" t="n">
        <f aca="false">IF(SQRT($B$5)*$I2040+SQRT(1-$B$5)*J2040&lt;$C$8,1,0)</f>
        <v>0</v>
      </c>
      <c r="O2040" s="108" t="n">
        <f aca="false">IF(SQRT($B$5)*$I2040+SQRT(1-$B$5)*K2040&lt;$C$9,1,0)</f>
        <v>0</v>
      </c>
      <c r="P2040" s="108" t="n">
        <f aca="false">IF(SQRT($B$5)*$I2040+SQRT(1-$B$5)*L2040&lt;$C$10,1,0)</f>
        <v>0</v>
      </c>
      <c r="Q2040" s="108" t="n">
        <f aca="false">IF(SQRT($B$5)*$I2040+SQRT(1-$B$5)*M2040&lt;$C$11,1,0)</f>
        <v>0</v>
      </c>
      <c r="R2040" s="110" t="n">
        <f aca="false">N2040*$D$8+O2040*$D$9+P2040*$D$10+Q2040*$D$11</f>
        <v>0</v>
      </c>
      <c r="S2040" s="108" t="n">
        <f aca="false">SUM(N2040:Q2040)</f>
        <v>0</v>
      </c>
    </row>
    <row r="2041" customFormat="false" ht="15" hidden="false" customHeight="false" outlineLevel="0" collapsed="false">
      <c r="H2041" s="108" t="n">
        <v>2033</v>
      </c>
      <c r="I2041" s="109" t="n">
        <v>-0.1391</v>
      </c>
      <c r="J2041" s="109" t="n">
        <v>-0.1064</v>
      </c>
      <c r="K2041" s="109" t="n">
        <v>0.3499</v>
      </c>
      <c r="L2041" s="109" t="n">
        <v>-1.6782</v>
      </c>
      <c r="M2041" s="109" t="n">
        <v>-0.0899</v>
      </c>
      <c r="N2041" s="108" t="n">
        <f aca="false">IF(SQRT($B$5)*$I2041+SQRT(1-$B$5)*J2041&lt;$C$8,1,0)</f>
        <v>0</v>
      </c>
      <c r="O2041" s="108" t="n">
        <f aca="false">IF(SQRT($B$5)*$I2041+SQRT(1-$B$5)*K2041&lt;$C$9,1,0)</f>
        <v>0</v>
      </c>
      <c r="P2041" s="108" t="n">
        <f aca="false">IF(SQRT($B$5)*$I2041+SQRT(1-$B$5)*L2041&lt;$C$10,1,0)</f>
        <v>0</v>
      </c>
      <c r="Q2041" s="108" t="n">
        <f aca="false">IF(SQRT($B$5)*$I2041+SQRT(1-$B$5)*M2041&lt;$C$11,1,0)</f>
        <v>0</v>
      </c>
      <c r="R2041" s="110" t="n">
        <f aca="false">N2041*$D$8+O2041*$D$9+P2041*$D$10+Q2041*$D$11</f>
        <v>0</v>
      </c>
      <c r="S2041" s="108" t="n">
        <f aca="false">SUM(N2041:Q2041)</f>
        <v>0</v>
      </c>
    </row>
    <row r="2042" customFormat="false" ht="15" hidden="false" customHeight="false" outlineLevel="0" collapsed="false">
      <c r="H2042" s="108" t="n">
        <v>2034</v>
      </c>
      <c r="I2042" s="109" t="n">
        <v>1.47</v>
      </c>
      <c r="J2042" s="109" t="n">
        <v>0.3054</v>
      </c>
      <c r="K2042" s="109" t="n">
        <v>0.262</v>
      </c>
      <c r="L2042" s="109" t="n">
        <v>-1.2296</v>
      </c>
      <c r="M2042" s="109" t="n">
        <v>-0.373</v>
      </c>
      <c r="N2042" s="108" t="n">
        <f aca="false">IF(SQRT($B$5)*$I2042+SQRT(1-$B$5)*J2042&lt;$C$8,1,0)</f>
        <v>0</v>
      </c>
      <c r="O2042" s="108" t="n">
        <f aca="false">IF(SQRT($B$5)*$I2042+SQRT(1-$B$5)*K2042&lt;$C$9,1,0)</f>
        <v>0</v>
      </c>
      <c r="P2042" s="108" t="n">
        <f aca="false">IF(SQRT($B$5)*$I2042+SQRT(1-$B$5)*L2042&lt;$C$10,1,0)</f>
        <v>0</v>
      </c>
      <c r="Q2042" s="108" t="n">
        <f aca="false">IF(SQRT($B$5)*$I2042+SQRT(1-$B$5)*M2042&lt;$C$11,1,0)</f>
        <v>0</v>
      </c>
      <c r="R2042" s="110" t="n">
        <f aca="false">N2042*$D$8+O2042*$D$9+P2042*$D$10+Q2042*$D$11</f>
        <v>0</v>
      </c>
      <c r="S2042" s="108" t="n">
        <f aca="false">SUM(N2042:Q2042)</f>
        <v>0</v>
      </c>
    </row>
    <row r="2043" customFormat="false" ht="15" hidden="false" customHeight="false" outlineLevel="0" collapsed="false">
      <c r="H2043" s="108" t="n">
        <v>2035</v>
      </c>
      <c r="I2043" s="109" t="n">
        <v>1.5766</v>
      </c>
      <c r="J2043" s="109" t="n">
        <v>-1.7589</v>
      </c>
      <c r="K2043" s="109" t="n">
        <v>-1.2001</v>
      </c>
      <c r="L2043" s="109" t="n">
        <v>0.4007</v>
      </c>
      <c r="M2043" s="109" t="n">
        <v>1.2844</v>
      </c>
      <c r="N2043" s="108" t="n">
        <f aca="false">IF(SQRT($B$5)*$I2043+SQRT(1-$B$5)*J2043&lt;$C$8,1,0)</f>
        <v>0</v>
      </c>
      <c r="O2043" s="108" t="n">
        <f aca="false">IF(SQRT($B$5)*$I2043+SQRT(1-$B$5)*K2043&lt;$C$9,1,0)</f>
        <v>0</v>
      </c>
      <c r="P2043" s="108" t="n">
        <f aca="false">IF(SQRT($B$5)*$I2043+SQRT(1-$B$5)*L2043&lt;$C$10,1,0)</f>
        <v>0</v>
      </c>
      <c r="Q2043" s="108" t="n">
        <f aca="false">IF(SQRT($B$5)*$I2043+SQRT(1-$B$5)*M2043&lt;$C$11,1,0)</f>
        <v>0</v>
      </c>
      <c r="R2043" s="110" t="n">
        <f aca="false">N2043*$D$8+O2043*$D$9+P2043*$D$10+Q2043*$D$11</f>
        <v>0</v>
      </c>
      <c r="S2043" s="108" t="n">
        <f aca="false">SUM(N2043:Q2043)</f>
        <v>0</v>
      </c>
    </row>
    <row r="2044" customFormat="false" ht="15" hidden="false" customHeight="false" outlineLevel="0" collapsed="false">
      <c r="H2044" s="108" t="n">
        <v>2036</v>
      </c>
      <c r="I2044" s="109" t="n">
        <v>0.5401</v>
      </c>
      <c r="J2044" s="109" t="n">
        <v>0.8402</v>
      </c>
      <c r="K2044" s="109" t="n">
        <v>-0.6104</v>
      </c>
      <c r="L2044" s="109" t="n">
        <v>1.4285</v>
      </c>
      <c r="M2044" s="109" t="n">
        <v>0.3241</v>
      </c>
      <c r="N2044" s="108" t="n">
        <f aca="false">IF(SQRT($B$5)*$I2044+SQRT(1-$B$5)*J2044&lt;$C$8,1,0)</f>
        <v>0</v>
      </c>
      <c r="O2044" s="108" t="n">
        <f aca="false">IF(SQRT($B$5)*$I2044+SQRT(1-$B$5)*K2044&lt;$C$9,1,0)</f>
        <v>0</v>
      </c>
      <c r="P2044" s="108" t="n">
        <f aca="false">IF(SQRT($B$5)*$I2044+SQRT(1-$B$5)*L2044&lt;$C$10,1,0)</f>
        <v>0</v>
      </c>
      <c r="Q2044" s="108" t="n">
        <f aca="false">IF(SQRT($B$5)*$I2044+SQRT(1-$B$5)*M2044&lt;$C$11,1,0)</f>
        <v>0</v>
      </c>
      <c r="R2044" s="110" t="n">
        <f aca="false">N2044*$D$8+O2044*$D$9+P2044*$D$10+Q2044*$D$11</f>
        <v>0</v>
      </c>
      <c r="S2044" s="108" t="n">
        <f aca="false">SUM(N2044:Q2044)</f>
        <v>0</v>
      </c>
    </row>
    <row r="2045" customFormat="false" ht="15" hidden="false" customHeight="false" outlineLevel="0" collapsed="false">
      <c r="H2045" s="108" t="n">
        <v>2037</v>
      </c>
      <c r="I2045" s="109" t="n">
        <v>0.0943</v>
      </c>
      <c r="J2045" s="109" t="n">
        <v>-0.4326</v>
      </c>
      <c r="K2045" s="109" t="n">
        <v>-0.1257</v>
      </c>
      <c r="L2045" s="109" t="n">
        <v>-1.3526</v>
      </c>
      <c r="M2045" s="109" t="n">
        <v>0.3108</v>
      </c>
      <c r="N2045" s="108" t="n">
        <f aca="false">IF(SQRT($B$5)*$I2045+SQRT(1-$B$5)*J2045&lt;$C$8,1,0)</f>
        <v>0</v>
      </c>
      <c r="O2045" s="108" t="n">
        <f aca="false">IF(SQRT($B$5)*$I2045+SQRT(1-$B$5)*K2045&lt;$C$9,1,0)</f>
        <v>0</v>
      </c>
      <c r="P2045" s="108" t="n">
        <f aca="false">IF(SQRT($B$5)*$I2045+SQRT(1-$B$5)*L2045&lt;$C$10,1,0)</f>
        <v>0</v>
      </c>
      <c r="Q2045" s="108" t="n">
        <f aca="false">IF(SQRT($B$5)*$I2045+SQRT(1-$B$5)*M2045&lt;$C$11,1,0)</f>
        <v>0</v>
      </c>
      <c r="R2045" s="110" t="n">
        <f aca="false">N2045*$D$8+O2045*$D$9+P2045*$D$10+Q2045*$D$11</f>
        <v>0</v>
      </c>
      <c r="S2045" s="108" t="n">
        <f aca="false">SUM(N2045:Q2045)</f>
        <v>0</v>
      </c>
    </row>
    <row r="2046" customFormat="false" ht="15" hidden="false" customHeight="false" outlineLevel="0" collapsed="false">
      <c r="H2046" s="108" t="n">
        <v>2038</v>
      </c>
      <c r="I2046" s="109" t="n">
        <v>1.3734</v>
      </c>
      <c r="J2046" s="109" t="n">
        <v>0.7834</v>
      </c>
      <c r="K2046" s="109" t="n">
        <v>-0.6396</v>
      </c>
      <c r="L2046" s="109" t="n">
        <v>0.2655</v>
      </c>
      <c r="M2046" s="109" t="n">
        <v>0.5614</v>
      </c>
      <c r="N2046" s="108" t="n">
        <f aca="false">IF(SQRT($B$5)*$I2046+SQRT(1-$B$5)*J2046&lt;$C$8,1,0)</f>
        <v>0</v>
      </c>
      <c r="O2046" s="108" t="n">
        <f aca="false">IF(SQRT($B$5)*$I2046+SQRT(1-$B$5)*K2046&lt;$C$9,1,0)</f>
        <v>0</v>
      </c>
      <c r="P2046" s="108" t="n">
        <f aca="false">IF(SQRT($B$5)*$I2046+SQRT(1-$B$5)*L2046&lt;$C$10,1,0)</f>
        <v>0</v>
      </c>
      <c r="Q2046" s="108" t="n">
        <f aca="false">IF(SQRT($B$5)*$I2046+SQRT(1-$B$5)*M2046&lt;$C$11,1,0)</f>
        <v>0</v>
      </c>
      <c r="R2046" s="110" t="n">
        <f aca="false">N2046*$D$8+O2046*$D$9+P2046*$D$10+Q2046*$D$11</f>
        <v>0</v>
      </c>
      <c r="S2046" s="108" t="n">
        <f aca="false">SUM(N2046:Q2046)</f>
        <v>0</v>
      </c>
    </row>
    <row r="2047" customFormat="false" ht="15" hidden="false" customHeight="false" outlineLevel="0" collapsed="false">
      <c r="H2047" s="108" t="n">
        <v>2039</v>
      </c>
      <c r="I2047" s="109" t="n">
        <v>0.0356</v>
      </c>
      <c r="J2047" s="109" t="n">
        <v>-0.1386</v>
      </c>
      <c r="K2047" s="109" t="n">
        <v>-0.3796</v>
      </c>
      <c r="L2047" s="109" t="n">
        <v>-0.7886</v>
      </c>
      <c r="M2047" s="109" t="n">
        <v>-0.1333</v>
      </c>
      <c r="N2047" s="108" t="n">
        <f aca="false">IF(SQRT($B$5)*$I2047+SQRT(1-$B$5)*J2047&lt;$C$8,1,0)</f>
        <v>0</v>
      </c>
      <c r="O2047" s="108" t="n">
        <f aca="false">IF(SQRT($B$5)*$I2047+SQRT(1-$B$5)*K2047&lt;$C$9,1,0)</f>
        <v>0</v>
      </c>
      <c r="P2047" s="108" t="n">
        <f aca="false">IF(SQRT($B$5)*$I2047+SQRT(1-$B$5)*L2047&lt;$C$10,1,0)</f>
        <v>0</v>
      </c>
      <c r="Q2047" s="108" t="n">
        <f aca="false">IF(SQRT($B$5)*$I2047+SQRT(1-$B$5)*M2047&lt;$C$11,1,0)</f>
        <v>0</v>
      </c>
      <c r="R2047" s="110" t="n">
        <f aca="false">N2047*$D$8+O2047*$D$9+P2047*$D$10+Q2047*$D$11</f>
        <v>0</v>
      </c>
      <c r="S2047" s="108" t="n">
        <f aca="false">SUM(N2047:Q2047)</f>
        <v>0</v>
      </c>
    </row>
    <row r="2048" customFormat="false" ht="15" hidden="false" customHeight="false" outlineLevel="0" collapsed="false">
      <c r="H2048" s="108" t="n">
        <v>2040</v>
      </c>
      <c r="I2048" s="109" t="n">
        <v>-1.9549</v>
      </c>
      <c r="J2048" s="109" t="n">
        <v>-1.5312</v>
      </c>
      <c r="K2048" s="109" t="n">
        <v>0.1518</v>
      </c>
      <c r="L2048" s="109" t="n">
        <v>-1.0974</v>
      </c>
      <c r="M2048" s="109" t="n">
        <v>0.2968</v>
      </c>
      <c r="N2048" s="108" t="n">
        <f aca="false">IF(SQRT($B$5)*$I2048+SQRT(1-$B$5)*J2048&lt;$C$8,1,0)</f>
        <v>1</v>
      </c>
      <c r="O2048" s="108" t="n">
        <f aca="false">IF(SQRT($B$5)*$I2048+SQRT(1-$B$5)*K2048&lt;$C$9,1,0)</f>
        <v>0</v>
      </c>
      <c r="P2048" s="108" t="n">
        <f aca="false">IF(SQRT($B$5)*$I2048+SQRT(1-$B$5)*L2048&lt;$C$10,1,0)</f>
        <v>1</v>
      </c>
      <c r="Q2048" s="108" t="n">
        <f aca="false">IF(SQRT($B$5)*$I2048+SQRT(1-$B$5)*M2048&lt;$C$11,1,0)</f>
        <v>0</v>
      </c>
      <c r="R2048" s="110" t="n">
        <f aca="false">N2048*$D$8+O2048*$D$9+P2048*$D$10+Q2048*$D$11</f>
        <v>34</v>
      </c>
      <c r="S2048" s="108" t="n">
        <f aca="false">SUM(N2048:Q2048)</f>
        <v>2</v>
      </c>
    </row>
    <row r="2049" customFormat="false" ht="15" hidden="false" customHeight="false" outlineLevel="0" collapsed="false">
      <c r="H2049" s="108" t="n">
        <v>2041</v>
      </c>
      <c r="I2049" s="109" t="n">
        <v>-0.6657</v>
      </c>
      <c r="J2049" s="109" t="n">
        <v>-0.0267</v>
      </c>
      <c r="K2049" s="109" t="n">
        <v>-1.2356</v>
      </c>
      <c r="L2049" s="109" t="n">
        <v>0.2884</v>
      </c>
      <c r="M2049" s="109" t="n">
        <v>-1.1297</v>
      </c>
      <c r="N2049" s="108" t="n">
        <f aca="false">IF(SQRT($B$5)*$I2049+SQRT(1-$B$5)*J2049&lt;$C$8,1,0)</f>
        <v>0</v>
      </c>
      <c r="O2049" s="108" t="n">
        <f aca="false">IF(SQRT($B$5)*$I2049+SQRT(1-$B$5)*K2049&lt;$C$9,1,0)</f>
        <v>0</v>
      </c>
      <c r="P2049" s="108" t="n">
        <f aca="false">IF(SQRT($B$5)*$I2049+SQRT(1-$B$5)*L2049&lt;$C$10,1,0)</f>
        <v>0</v>
      </c>
      <c r="Q2049" s="108" t="n">
        <f aca="false">IF(SQRT($B$5)*$I2049+SQRT(1-$B$5)*M2049&lt;$C$11,1,0)</f>
        <v>0</v>
      </c>
      <c r="R2049" s="110" t="n">
        <f aca="false">N2049*$D$8+O2049*$D$9+P2049*$D$10+Q2049*$D$11</f>
        <v>0</v>
      </c>
      <c r="S2049" s="108" t="n">
        <f aca="false">SUM(N2049:Q2049)</f>
        <v>0</v>
      </c>
    </row>
    <row r="2050" customFormat="false" ht="15" hidden="false" customHeight="false" outlineLevel="0" collapsed="false">
      <c r="H2050" s="108" t="n">
        <v>2042</v>
      </c>
      <c r="I2050" s="109" t="n">
        <v>-1.3707</v>
      </c>
      <c r="J2050" s="109" t="n">
        <v>0.5541</v>
      </c>
      <c r="K2050" s="109" t="n">
        <v>-0.2698</v>
      </c>
      <c r="L2050" s="109" t="n">
        <v>0.5034</v>
      </c>
      <c r="M2050" s="109" t="n">
        <v>0.9151</v>
      </c>
      <c r="N2050" s="108" t="n">
        <f aca="false">IF(SQRT($B$5)*$I2050+SQRT(1-$B$5)*J2050&lt;$C$8,1,0)</f>
        <v>0</v>
      </c>
      <c r="O2050" s="108" t="n">
        <f aca="false">IF(SQRT($B$5)*$I2050+SQRT(1-$B$5)*K2050&lt;$C$9,1,0)</f>
        <v>0</v>
      </c>
      <c r="P2050" s="108" t="n">
        <f aca="false">IF(SQRT($B$5)*$I2050+SQRT(1-$B$5)*L2050&lt;$C$10,1,0)</f>
        <v>0</v>
      </c>
      <c r="Q2050" s="108" t="n">
        <f aca="false">IF(SQRT($B$5)*$I2050+SQRT(1-$B$5)*M2050&lt;$C$11,1,0)</f>
        <v>0</v>
      </c>
      <c r="R2050" s="110" t="n">
        <f aca="false">N2050*$D$8+O2050*$D$9+P2050*$D$10+Q2050*$D$11</f>
        <v>0</v>
      </c>
      <c r="S2050" s="108" t="n">
        <f aca="false">SUM(N2050:Q2050)</f>
        <v>0</v>
      </c>
    </row>
    <row r="2051" customFormat="false" ht="15" hidden="false" customHeight="false" outlineLevel="0" collapsed="false">
      <c r="H2051" s="108" t="n">
        <v>2043</v>
      </c>
      <c r="I2051" s="109" t="n">
        <v>0.2395</v>
      </c>
      <c r="J2051" s="109" t="n">
        <v>0.2003</v>
      </c>
      <c r="K2051" s="109" t="n">
        <v>-0.2758</v>
      </c>
      <c r="L2051" s="109" t="n">
        <v>0.7502</v>
      </c>
      <c r="M2051" s="109" t="n">
        <v>-0.8465</v>
      </c>
      <c r="N2051" s="108" t="n">
        <f aca="false">IF(SQRT($B$5)*$I2051+SQRT(1-$B$5)*J2051&lt;$C$8,1,0)</f>
        <v>0</v>
      </c>
      <c r="O2051" s="108" t="n">
        <f aca="false">IF(SQRT($B$5)*$I2051+SQRT(1-$B$5)*K2051&lt;$C$9,1,0)</f>
        <v>0</v>
      </c>
      <c r="P2051" s="108" t="n">
        <f aca="false">IF(SQRT($B$5)*$I2051+SQRT(1-$B$5)*L2051&lt;$C$10,1,0)</f>
        <v>0</v>
      </c>
      <c r="Q2051" s="108" t="n">
        <f aca="false">IF(SQRT($B$5)*$I2051+SQRT(1-$B$5)*M2051&lt;$C$11,1,0)</f>
        <v>0</v>
      </c>
      <c r="R2051" s="110" t="n">
        <f aca="false">N2051*$D$8+O2051*$D$9+P2051*$D$10+Q2051*$D$11</f>
        <v>0</v>
      </c>
      <c r="S2051" s="108" t="n">
        <f aca="false">SUM(N2051:Q2051)</f>
        <v>0</v>
      </c>
    </row>
    <row r="2052" customFormat="false" ht="15" hidden="false" customHeight="false" outlineLevel="0" collapsed="false">
      <c r="H2052" s="108" t="n">
        <v>2044</v>
      </c>
      <c r="I2052" s="109" t="n">
        <v>-1.3597</v>
      </c>
      <c r="J2052" s="109" t="n">
        <v>0.821</v>
      </c>
      <c r="K2052" s="109" t="n">
        <v>1.1653</v>
      </c>
      <c r="L2052" s="109" t="n">
        <v>0.1269</v>
      </c>
      <c r="M2052" s="109" t="n">
        <v>-0.4067</v>
      </c>
      <c r="N2052" s="108" t="n">
        <f aca="false">IF(SQRT($B$5)*$I2052+SQRT(1-$B$5)*J2052&lt;$C$8,1,0)</f>
        <v>0</v>
      </c>
      <c r="O2052" s="108" t="n">
        <f aca="false">IF(SQRT($B$5)*$I2052+SQRT(1-$B$5)*K2052&lt;$C$9,1,0)</f>
        <v>0</v>
      </c>
      <c r="P2052" s="108" t="n">
        <f aca="false">IF(SQRT($B$5)*$I2052+SQRT(1-$B$5)*L2052&lt;$C$10,1,0)</f>
        <v>0</v>
      </c>
      <c r="Q2052" s="108" t="n">
        <f aca="false">IF(SQRT($B$5)*$I2052+SQRT(1-$B$5)*M2052&lt;$C$11,1,0)</f>
        <v>0</v>
      </c>
      <c r="R2052" s="110" t="n">
        <f aca="false">N2052*$D$8+O2052*$D$9+P2052*$D$10+Q2052*$D$11</f>
        <v>0</v>
      </c>
      <c r="S2052" s="108" t="n">
        <f aca="false">SUM(N2052:Q2052)</f>
        <v>0</v>
      </c>
    </row>
    <row r="2053" customFormat="false" ht="15" hidden="false" customHeight="false" outlineLevel="0" collapsed="false">
      <c r="H2053" s="108" t="n">
        <v>2045</v>
      </c>
      <c r="I2053" s="109" t="n">
        <v>0.3618</v>
      </c>
      <c r="J2053" s="109" t="n">
        <v>0.7195</v>
      </c>
      <c r="K2053" s="109" t="n">
        <v>0.331</v>
      </c>
      <c r="L2053" s="109" t="n">
        <v>2.3385</v>
      </c>
      <c r="M2053" s="109" t="n">
        <v>-0.763</v>
      </c>
      <c r="N2053" s="108" t="n">
        <f aca="false">IF(SQRT($B$5)*$I2053+SQRT(1-$B$5)*J2053&lt;$C$8,1,0)</f>
        <v>0</v>
      </c>
      <c r="O2053" s="108" t="n">
        <f aca="false">IF(SQRT($B$5)*$I2053+SQRT(1-$B$5)*K2053&lt;$C$9,1,0)</f>
        <v>0</v>
      </c>
      <c r="P2053" s="108" t="n">
        <f aca="false">IF(SQRT($B$5)*$I2053+SQRT(1-$B$5)*L2053&lt;$C$10,1,0)</f>
        <v>0</v>
      </c>
      <c r="Q2053" s="108" t="n">
        <f aca="false">IF(SQRT($B$5)*$I2053+SQRT(1-$B$5)*M2053&lt;$C$11,1,0)</f>
        <v>0</v>
      </c>
      <c r="R2053" s="110" t="n">
        <f aca="false">N2053*$D$8+O2053*$D$9+P2053*$D$10+Q2053*$D$11</f>
        <v>0</v>
      </c>
      <c r="S2053" s="108" t="n">
        <f aca="false">SUM(N2053:Q2053)</f>
        <v>0</v>
      </c>
    </row>
    <row r="2054" customFormat="false" ht="15" hidden="false" customHeight="false" outlineLevel="0" collapsed="false">
      <c r="H2054" s="108" t="n">
        <v>2046</v>
      </c>
      <c r="I2054" s="109" t="n">
        <v>-0.069</v>
      </c>
      <c r="J2054" s="109" t="n">
        <v>1.0866</v>
      </c>
      <c r="K2054" s="109" t="n">
        <v>0.4138</v>
      </c>
      <c r="L2054" s="109" t="n">
        <v>1.9335</v>
      </c>
      <c r="M2054" s="109" t="n">
        <v>-0.2993</v>
      </c>
      <c r="N2054" s="108" t="n">
        <f aca="false">IF(SQRT($B$5)*$I2054+SQRT(1-$B$5)*J2054&lt;$C$8,1,0)</f>
        <v>0</v>
      </c>
      <c r="O2054" s="108" t="n">
        <f aca="false">IF(SQRT($B$5)*$I2054+SQRT(1-$B$5)*K2054&lt;$C$9,1,0)</f>
        <v>0</v>
      </c>
      <c r="P2054" s="108" t="n">
        <f aca="false">IF(SQRT($B$5)*$I2054+SQRT(1-$B$5)*L2054&lt;$C$10,1,0)</f>
        <v>0</v>
      </c>
      <c r="Q2054" s="108" t="n">
        <f aca="false">IF(SQRT($B$5)*$I2054+SQRT(1-$B$5)*M2054&lt;$C$11,1,0)</f>
        <v>0</v>
      </c>
      <c r="R2054" s="110" t="n">
        <f aca="false">N2054*$D$8+O2054*$D$9+P2054*$D$10+Q2054*$D$11</f>
        <v>0</v>
      </c>
      <c r="S2054" s="108" t="n">
        <f aca="false">SUM(N2054:Q2054)</f>
        <v>0</v>
      </c>
    </row>
    <row r="2055" customFormat="false" ht="15" hidden="false" customHeight="false" outlineLevel="0" collapsed="false">
      <c r="H2055" s="108" t="n">
        <v>2047</v>
      </c>
      <c r="I2055" s="109" t="n">
        <v>0.2923</v>
      </c>
      <c r="J2055" s="109" t="n">
        <v>0.0387</v>
      </c>
      <c r="K2055" s="109" t="n">
        <v>-0.4883</v>
      </c>
      <c r="L2055" s="109" t="n">
        <v>0.4509</v>
      </c>
      <c r="M2055" s="109" t="n">
        <v>1.5607</v>
      </c>
      <c r="N2055" s="108" t="n">
        <f aca="false">IF(SQRT($B$5)*$I2055+SQRT(1-$B$5)*J2055&lt;$C$8,1,0)</f>
        <v>0</v>
      </c>
      <c r="O2055" s="108" t="n">
        <f aca="false">IF(SQRT($B$5)*$I2055+SQRT(1-$B$5)*K2055&lt;$C$9,1,0)</f>
        <v>0</v>
      </c>
      <c r="P2055" s="108" t="n">
        <f aca="false">IF(SQRT($B$5)*$I2055+SQRT(1-$B$5)*L2055&lt;$C$10,1,0)</f>
        <v>0</v>
      </c>
      <c r="Q2055" s="108" t="n">
        <f aca="false">IF(SQRT($B$5)*$I2055+SQRT(1-$B$5)*M2055&lt;$C$11,1,0)</f>
        <v>0</v>
      </c>
      <c r="R2055" s="110" t="n">
        <f aca="false">N2055*$D$8+O2055*$D$9+P2055*$D$10+Q2055*$D$11</f>
        <v>0</v>
      </c>
      <c r="S2055" s="108" t="n">
        <f aca="false">SUM(N2055:Q2055)</f>
        <v>0</v>
      </c>
    </row>
    <row r="2056" customFormat="false" ht="15" hidden="false" customHeight="false" outlineLevel="0" collapsed="false">
      <c r="H2056" s="108" t="n">
        <v>2048</v>
      </c>
      <c r="I2056" s="109" t="n">
        <v>-0.1952</v>
      </c>
      <c r="J2056" s="109" t="n">
        <v>0.5888</v>
      </c>
      <c r="K2056" s="109" t="n">
        <v>1.0482</v>
      </c>
      <c r="L2056" s="109" t="n">
        <v>-1.2264</v>
      </c>
      <c r="M2056" s="109" t="n">
        <v>1.9583</v>
      </c>
      <c r="N2056" s="108" t="n">
        <f aca="false">IF(SQRT($B$5)*$I2056+SQRT(1-$B$5)*J2056&lt;$C$8,1,0)</f>
        <v>0</v>
      </c>
      <c r="O2056" s="108" t="n">
        <f aca="false">IF(SQRT($B$5)*$I2056+SQRT(1-$B$5)*K2056&lt;$C$9,1,0)</f>
        <v>0</v>
      </c>
      <c r="P2056" s="108" t="n">
        <f aca="false">IF(SQRT($B$5)*$I2056+SQRT(1-$B$5)*L2056&lt;$C$10,1,0)</f>
        <v>0</v>
      </c>
      <c r="Q2056" s="108" t="n">
        <f aca="false">IF(SQRT($B$5)*$I2056+SQRT(1-$B$5)*M2056&lt;$C$11,1,0)</f>
        <v>0</v>
      </c>
      <c r="R2056" s="110" t="n">
        <f aca="false">N2056*$D$8+O2056*$D$9+P2056*$D$10+Q2056*$D$11</f>
        <v>0</v>
      </c>
      <c r="S2056" s="108" t="n">
        <f aca="false">SUM(N2056:Q2056)</f>
        <v>0</v>
      </c>
    </row>
    <row r="2057" customFormat="false" ht="15" hidden="false" customHeight="false" outlineLevel="0" collapsed="false">
      <c r="H2057" s="108" t="n">
        <v>2049</v>
      </c>
      <c r="I2057" s="109" t="n">
        <v>0.0367</v>
      </c>
      <c r="J2057" s="109" t="n">
        <v>-0.8281</v>
      </c>
      <c r="K2057" s="109" t="n">
        <v>-0.382</v>
      </c>
      <c r="L2057" s="109" t="n">
        <v>-0.4382</v>
      </c>
      <c r="M2057" s="109" t="n">
        <v>-2.3329</v>
      </c>
      <c r="N2057" s="108" t="n">
        <f aca="false">IF(SQRT($B$5)*$I2057+SQRT(1-$B$5)*J2057&lt;$C$8,1,0)</f>
        <v>0</v>
      </c>
      <c r="O2057" s="108" t="n">
        <f aca="false">IF(SQRT($B$5)*$I2057+SQRT(1-$B$5)*K2057&lt;$C$9,1,0)</f>
        <v>0</v>
      </c>
      <c r="P2057" s="108" t="n">
        <f aca="false">IF(SQRT($B$5)*$I2057+SQRT(1-$B$5)*L2057&lt;$C$10,1,0)</f>
        <v>0</v>
      </c>
      <c r="Q2057" s="108" t="n">
        <f aca="false">IF(SQRT($B$5)*$I2057+SQRT(1-$B$5)*M2057&lt;$C$11,1,0)</f>
        <v>1</v>
      </c>
      <c r="R2057" s="110" t="n">
        <f aca="false">N2057*$D$8+O2057*$D$9+P2057*$D$10+Q2057*$D$11</f>
        <v>17.5</v>
      </c>
      <c r="S2057" s="108" t="n">
        <f aca="false">SUM(N2057:Q2057)</f>
        <v>1</v>
      </c>
    </row>
    <row r="2058" customFormat="false" ht="15" hidden="false" customHeight="false" outlineLevel="0" collapsed="false">
      <c r="H2058" s="108" t="n">
        <v>2050</v>
      </c>
      <c r="I2058" s="109" t="n">
        <v>1.0951</v>
      </c>
      <c r="J2058" s="109" t="n">
        <v>-0.3702</v>
      </c>
      <c r="K2058" s="109" t="n">
        <v>0.1942</v>
      </c>
      <c r="L2058" s="109" t="n">
        <v>-0.0936</v>
      </c>
      <c r="M2058" s="109" t="n">
        <v>1.7581</v>
      </c>
      <c r="N2058" s="108" t="n">
        <f aca="false">IF(SQRT($B$5)*$I2058+SQRT(1-$B$5)*J2058&lt;$C$8,1,0)</f>
        <v>0</v>
      </c>
      <c r="O2058" s="108" t="n">
        <f aca="false">IF(SQRT($B$5)*$I2058+SQRT(1-$B$5)*K2058&lt;$C$9,1,0)</f>
        <v>0</v>
      </c>
      <c r="P2058" s="108" t="n">
        <f aca="false">IF(SQRT($B$5)*$I2058+SQRT(1-$B$5)*L2058&lt;$C$10,1,0)</f>
        <v>0</v>
      </c>
      <c r="Q2058" s="108" t="n">
        <f aca="false">IF(SQRT($B$5)*$I2058+SQRT(1-$B$5)*M2058&lt;$C$11,1,0)</f>
        <v>0</v>
      </c>
      <c r="R2058" s="110" t="n">
        <f aca="false">N2058*$D$8+O2058*$D$9+P2058*$D$10+Q2058*$D$11</f>
        <v>0</v>
      </c>
      <c r="S2058" s="108" t="n">
        <f aca="false">SUM(N2058:Q2058)</f>
        <v>0</v>
      </c>
    </row>
    <row r="2059" customFormat="false" ht="15" hidden="false" customHeight="false" outlineLevel="0" collapsed="false">
      <c r="H2059" s="108" t="n">
        <v>2051</v>
      </c>
      <c r="I2059" s="109" t="n">
        <v>0.6913</v>
      </c>
      <c r="J2059" s="109" t="n">
        <v>-0.4777</v>
      </c>
      <c r="K2059" s="109" t="n">
        <v>0.07</v>
      </c>
      <c r="L2059" s="109" t="n">
        <v>0.5141</v>
      </c>
      <c r="M2059" s="109" t="n">
        <v>-1.5735</v>
      </c>
      <c r="N2059" s="108" t="n">
        <f aca="false">IF(SQRT($B$5)*$I2059+SQRT(1-$B$5)*J2059&lt;$C$8,1,0)</f>
        <v>0</v>
      </c>
      <c r="O2059" s="108" t="n">
        <f aca="false">IF(SQRT($B$5)*$I2059+SQRT(1-$B$5)*K2059&lt;$C$9,1,0)</f>
        <v>0</v>
      </c>
      <c r="P2059" s="108" t="n">
        <f aca="false">IF(SQRT($B$5)*$I2059+SQRT(1-$B$5)*L2059&lt;$C$10,1,0)</f>
        <v>0</v>
      </c>
      <c r="Q2059" s="108" t="n">
        <f aca="false">IF(SQRT($B$5)*$I2059+SQRT(1-$B$5)*M2059&lt;$C$11,1,0)</f>
        <v>0</v>
      </c>
      <c r="R2059" s="110" t="n">
        <f aca="false">N2059*$D$8+O2059*$D$9+P2059*$D$10+Q2059*$D$11</f>
        <v>0</v>
      </c>
      <c r="S2059" s="108" t="n">
        <f aca="false">SUM(N2059:Q2059)</f>
        <v>0</v>
      </c>
    </row>
    <row r="2060" customFormat="false" ht="15" hidden="false" customHeight="false" outlineLevel="0" collapsed="false">
      <c r="H2060" s="108" t="n">
        <v>2052</v>
      </c>
      <c r="I2060" s="109" t="n">
        <v>-0.188</v>
      </c>
      <c r="J2060" s="109" t="n">
        <v>0.4192</v>
      </c>
      <c r="K2060" s="109" t="n">
        <v>-0.6593</v>
      </c>
      <c r="L2060" s="109" t="n">
        <v>-0.6339</v>
      </c>
      <c r="M2060" s="109" t="n">
        <v>0.1099</v>
      </c>
      <c r="N2060" s="108" t="n">
        <f aca="false">IF(SQRT($B$5)*$I2060+SQRT(1-$B$5)*J2060&lt;$C$8,1,0)</f>
        <v>0</v>
      </c>
      <c r="O2060" s="108" t="n">
        <f aca="false">IF(SQRT($B$5)*$I2060+SQRT(1-$B$5)*K2060&lt;$C$9,1,0)</f>
        <v>0</v>
      </c>
      <c r="P2060" s="108" t="n">
        <f aca="false">IF(SQRT($B$5)*$I2060+SQRT(1-$B$5)*L2060&lt;$C$10,1,0)</f>
        <v>0</v>
      </c>
      <c r="Q2060" s="108" t="n">
        <f aca="false">IF(SQRT($B$5)*$I2060+SQRT(1-$B$5)*M2060&lt;$C$11,1,0)</f>
        <v>0</v>
      </c>
      <c r="R2060" s="110" t="n">
        <f aca="false">N2060*$D$8+O2060*$D$9+P2060*$D$10+Q2060*$D$11</f>
        <v>0</v>
      </c>
      <c r="S2060" s="108" t="n">
        <f aca="false">SUM(N2060:Q2060)</f>
        <v>0</v>
      </c>
    </row>
    <row r="2061" customFormat="false" ht="15" hidden="false" customHeight="false" outlineLevel="0" collapsed="false">
      <c r="H2061" s="108" t="n">
        <v>2053</v>
      </c>
      <c r="I2061" s="109" t="n">
        <v>-0.9593</v>
      </c>
      <c r="J2061" s="109" t="n">
        <v>-0.2476</v>
      </c>
      <c r="K2061" s="109" t="n">
        <v>-0.4691</v>
      </c>
      <c r="L2061" s="109" t="n">
        <v>0.7414</v>
      </c>
      <c r="M2061" s="109" t="n">
        <v>-0.5341</v>
      </c>
      <c r="N2061" s="108" t="n">
        <f aca="false">IF(SQRT($B$5)*$I2061+SQRT(1-$B$5)*J2061&lt;$C$8,1,0)</f>
        <v>0</v>
      </c>
      <c r="O2061" s="108" t="n">
        <f aca="false">IF(SQRT($B$5)*$I2061+SQRT(1-$B$5)*K2061&lt;$C$9,1,0)</f>
        <v>0</v>
      </c>
      <c r="P2061" s="108" t="n">
        <f aca="false">IF(SQRT($B$5)*$I2061+SQRT(1-$B$5)*L2061&lt;$C$10,1,0)</f>
        <v>0</v>
      </c>
      <c r="Q2061" s="108" t="n">
        <f aca="false">IF(SQRT($B$5)*$I2061+SQRT(1-$B$5)*M2061&lt;$C$11,1,0)</f>
        <v>0</v>
      </c>
      <c r="R2061" s="110" t="n">
        <f aca="false">N2061*$D$8+O2061*$D$9+P2061*$D$10+Q2061*$D$11</f>
        <v>0</v>
      </c>
      <c r="S2061" s="108" t="n">
        <f aca="false">SUM(N2061:Q2061)</f>
        <v>0</v>
      </c>
    </row>
    <row r="2062" customFormat="false" ht="15" hidden="false" customHeight="false" outlineLevel="0" collapsed="false">
      <c r="H2062" s="108" t="n">
        <v>2054</v>
      </c>
      <c r="I2062" s="109" t="n">
        <v>-1.2582</v>
      </c>
      <c r="J2062" s="109" t="n">
        <v>0.8933</v>
      </c>
      <c r="K2062" s="109" t="n">
        <v>-1.5175</v>
      </c>
      <c r="L2062" s="109" t="n">
        <v>0.213</v>
      </c>
      <c r="M2062" s="109" t="n">
        <v>-0.7728</v>
      </c>
      <c r="N2062" s="108" t="n">
        <f aca="false">IF(SQRT($B$5)*$I2062+SQRT(1-$B$5)*J2062&lt;$C$8,1,0)</f>
        <v>0</v>
      </c>
      <c r="O2062" s="108" t="n">
        <f aca="false">IF(SQRT($B$5)*$I2062+SQRT(1-$B$5)*K2062&lt;$C$9,1,0)</f>
        <v>0</v>
      </c>
      <c r="P2062" s="108" t="n">
        <f aca="false">IF(SQRT($B$5)*$I2062+SQRT(1-$B$5)*L2062&lt;$C$10,1,0)</f>
        <v>0</v>
      </c>
      <c r="Q2062" s="108" t="n">
        <f aca="false">IF(SQRT($B$5)*$I2062+SQRT(1-$B$5)*M2062&lt;$C$11,1,0)</f>
        <v>0</v>
      </c>
      <c r="R2062" s="110" t="n">
        <f aca="false">N2062*$D$8+O2062*$D$9+P2062*$D$10+Q2062*$D$11</f>
        <v>0</v>
      </c>
      <c r="S2062" s="108" t="n">
        <f aca="false">SUM(N2062:Q2062)</f>
        <v>0</v>
      </c>
    </row>
    <row r="2063" customFormat="false" ht="15" hidden="false" customHeight="false" outlineLevel="0" collapsed="false">
      <c r="H2063" s="108" t="n">
        <v>2055</v>
      </c>
      <c r="I2063" s="109" t="n">
        <v>-1.4932</v>
      </c>
      <c r="J2063" s="109" t="n">
        <v>-0.382</v>
      </c>
      <c r="K2063" s="109" t="n">
        <v>-0.4008</v>
      </c>
      <c r="L2063" s="109" t="n">
        <v>-0.6836</v>
      </c>
      <c r="M2063" s="109" t="n">
        <v>-2.542</v>
      </c>
      <c r="N2063" s="108" t="n">
        <f aca="false">IF(SQRT($B$5)*$I2063+SQRT(1-$B$5)*J2063&lt;$C$8,1,0)</f>
        <v>0</v>
      </c>
      <c r="O2063" s="108" t="n">
        <f aca="false">IF(SQRT($B$5)*$I2063+SQRT(1-$B$5)*K2063&lt;$C$9,1,0)</f>
        <v>0</v>
      </c>
      <c r="P2063" s="108" t="n">
        <f aca="false">IF(SQRT($B$5)*$I2063+SQRT(1-$B$5)*L2063&lt;$C$10,1,0)</f>
        <v>0</v>
      </c>
      <c r="Q2063" s="108" t="n">
        <f aca="false">IF(SQRT($B$5)*$I2063+SQRT(1-$B$5)*M2063&lt;$C$11,1,0)</f>
        <v>1</v>
      </c>
      <c r="R2063" s="110" t="n">
        <f aca="false">N2063*$D$8+O2063*$D$9+P2063*$D$10+Q2063*$D$11</f>
        <v>17.5</v>
      </c>
      <c r="S2063" s="108" t="n">
        <f aca="false">SUM(N2063:Q2063)</f>
        <v>1</v>
      </c>
    </row>
    <row r="2064" customFormat="false" ht="15" hidden="false" customHeight="false" outlineLevel="0" collapsed="false">
      <c r="H2064" s="108" t="n">
        <v>2056</v>
      </c>
      <c r="I2064" s="109" t="n">
        <v>1.5588</v>
      </c>
      <c r="J2064" s="109" t="n">
        <v>-0.973</v>
      </c>
      <c r="K2064" s="109" t="n">
        <v>0.7658</v>
      </c>
      <c r="L2064" s="109" t="n">
        <v>0.0468</v>
      </c>
      <c r="M2064" s="109" t="n">
        <v>0.1627</v>
      </c>
      <c r="N2064" s="108" t="n">
        <f aca="false">IF(SQRT($B$5)*$I2064+SQRT(1-$B$5)*J2064&lt;$C$8,1,0)</f>
        <v>0</v>
      </c>
      <c r="O2064" s="108" t="n">
        <f aca="false">IF(SQRT($B$5)*$I2064+SQRT(1-$B$5)*K2064&lt;$C$9,1,0)</f>
        <v>0</v>
      </c>
      <c r="P2064" s="108" t="n">
        <f aca="false">IF(SQRT($B$5)*$I2064+SQRT(1-$B$5)*L2064&lt;$C$10,1,0)</f>
        <v>0</v>
      </c>
      <c r="Q2064" s="108" t="n">
        <f aca="false">IF(SQRT($B$5)*$I2064+SQRT(1-$B$5)*M2064&lt;$C$11,1,0)</f>
        <v>0</v>
      </c>
      <c r="R2064" s="110" t="n">
        <f aca="false">N2064*$D$8+O2064*$D$9+P2064*$D$10+Q2064*$D$11</f>
        <v>0</v>
      </c>
      <c r="S2064" s="108" t="n">
        <f aca="false">SUM(N2064:Q2064)</f>
        <v>0</v>
      </c>
    </row>
    <row r="2065" customFormat="false" ht="15" hidden="false" customHeight="false" outlineLevel="0" collapsed="false">
      <c r="H2065" s="108" t="n">
        <v>2057</v>
      </c>
      <c r="I2065" s="109" t="n">
        <v>-0.0558</v>
      </c>
      <c r="J2065" s="109" t="n">
        <v>0.2179</v>
      </c>
      <c r="K2065" s="109" t="n">
        <v>1.6424</v>
      </c>
      <c r="L2065" s="109" t="n">
        <v>-2.374</v>
      </c>
      <c r="M2065" s="109" t="n">
        <v>0.586</v>
      </c>
      <c r="N2065" s="108" t="n">
        <f aca="false">IF(SQRT($B$5)*$I2065+SQRT(1-$B$5)*J2065&lt;$C$8,1,0)</f>
        <v>0</v>
      </c>
      <c r="O2065" s="108" t="n">
        <f aca="false">IF(SQRT($B$5)*$I2065+SQRT(1-$B$5)*K2065&lt;$C$9,1,0)</f>
        <v>0</v>
      </c>
      <c r="P2065" s="108" t="n">
        <f aca="false">IF(SQRT($B$5)*$I2065+SQRT(1-$B$5)*L2065&lt;$C$10,1,0)</f>
        <v>1</v>
      </c>
      <c r="Q2065" s="108" t="n">
        <f aca="false">IF(SQRT($B$5)*$I2065+SQRT(1-$B$5)*M2065&lt;$C$11,1,0)</f>
        <v>0</v>
      </c>
      <c r="R2065" s="110" t="n">
        <f aca="false">N2065*$D$8+O2065*$D$9+P2065*$D$10+Q2065*$D$11</f>
        <v>14</v>
      </c>
      <c r="S2065" s="108" t="n">
        <f aca="false">SUM(N2065:Q2065)</f>
        <v>1</v>
      </c>
    </row>
    <row r="2066" customFormat="false" ht="15" hidden="false" customHeight="false" outlineLevel="0" collapsed="false">
      <c r="H2066" s="108" t="n">
        <v>2058</v>
      </c>
      <c r="I2066" s="109" t="n">
        <v>-0.6262</v>
      </c>
      <c r="J2066" s="109" t="n">
        <v>-0.4056</v>
      </c>
      <c r="K2066" s="109" t="n">
        <v>0.1954</v>
      </c>
      <c r="L2066" s="109" t="n">
        <v>1.0964</v>
      </c>
      <c r="M2066" s="109" t="n">
        <v>0.8985</v>
      </c>
      <c r="N2066" s="108" t="n">
        <f aca="false">IF(SQRT($B$5)*$I2066+SQRT(1-$B$5)*J2066&lt;$C$8,1,0)</f>
        <v>0</v>
      </c>
      <c r="O2066" s="108" t="n">
        <f aca="false">IF(SQRT($B$5)*$I2066+SQRT(1-$B$5)*K2066&lt;$C$9,1,0)</f>
        <v>0</v>
      </c>
      <c r="P2066" s="108" t="n">
        <f aca="false">IF(SQRT($B$5)*$I2066+SQRT(1-$B$5)*L2066&lt;$C$10,1,0)</f>
        <v>0</v>
      </c>
      <c r="Q2066" s="108" t="n">
        <f aca="false">IF(SQRT($B$5)*$I2066+SQRT(1-$B$5)*M2066&lt;$C$11,1,0)</f>
        <v>0</v>
      </c>
      <c r="R2066" s="110" t="n">
        <f aca="false">N2066*$D$8+O2066*$D$9+P2066*$D$10+Q2066*$D$11</f>
        <v>0</v>
      </c>
      <c r="S2066" s="108" t="n">
        <f aca="false">SUM(N2066:Q2066)</f>
        <v>0</v>
      </c>
    </row>
    <row r="2067" customFormat="false" ht="15" hidden="false" customHeight="false" outlineLevel="0" collapsed="false">
      <c r="H2067" s="108" t="n">
        <v>2059</v>
      </c>
      <c r="I2067" s="109" t="n">
        <v>0.6532</v>
      </c>
      <c r="J2067" s="109" t="n">
        <v>0.8251</v>
      </c>
      <c r="K2067" s="109" t="n">
        <v>0.2601</v>
      </c>
      <c r="L2067" s="109" t="n">
        <v>-0.5846</v>
      </c>
      <c r="M2067" s="109" t="n">
        <v>1.2181</v>
      </c>
      <c r="N2067" s="108" t="n">
        <f aca="false">IF(SQRT($B$5)*$I2067+SQRT(1-$B$5)*J2067&lt;$C$8,1,0)</f>
        <v>0</v>
      </c>
      <c r="O2067" s="108" t="n">
        <f aca="false">IF(SQRT($B$5)*$I2067+SQRT(1-$B$5)*K2067&lt;$C$9,1,0)</f>
        <v>0</v>
      </c>
      <c r="P2067" s="108" t="n">
        <f aca="false">IF(SQRT($B$5)*$I2067+SQRT(1-$B$5)*L2067&lt;$C$10,1,0)</f>
        <v>0</v>
      </c>
      <c r="Q2067" s="108" t="n">
        <f aca="false">IF(SQRT($B$5)*$I2067+SQRT(1-$B$5)*M2067&lt;$C$11,1,0)</f>
        <v>0</v>
      </c>
      <c r="R2067" s="110" t="n">
        <f aca="false">N2067*$D$8+O2067*$D$9+P2067*$D$10+Q2067*$D$11</f>
        <v>0</v>
      </c>
      <c r="S2067" s="108" t="n">
        <f aca="false">SUM(N2067:Q2067)</f>
        <v>0</v>
      </c>
    </row>
    <row r="2068" customFormat="false" ht="15" hidden="false" customHeight="false" outlineLevel="0" collapsed="false">
      <c r="H2068" s="108" t="n">
        <v>2060</v>
      </c>
      <c r="I2068" s="109" t="n">
        <v>-0.2185</v>
      </c>
      <c r="J2068" s="109" t="n">
        <v>1.823</v>
      </c>
      <c r="K2068" s="109" t="n">
        <v>1.2113</v>
      </c>
      <c r="L2068" s="109" t="n">
        <v>0.3594</v>
      </c>
      <c r="M2068" s="109" t="n">
        <v>1.1649</v>
      </c>
      <c r="N2068" s="108" t="n">
        <f aca="false">IF(SQRT($B$5)*$I2068+SQRT(1-$B$5)*J2068&lt;$C$8,1,0)</f>
        <v>0</v>
      </c>
      <c r="O2068" s="108" t="n">
        <f aca="false">IF(SQRT($B$5)*$I2068+SQRT(1-$B$5)*K2068&lt;$C$9,1,0)</f>
        <v>0</v>
      </c>
      <c r="P2068" s="108" t="n">
        <f aca="false">IF(SQRT($B$5)*$I2068+SQRT(1-$B$5)*L2068&lt;$C$10,1,0)</f>
        <v>0</v>
      </c>
      <c r="Q2068" s="108" t="n">
        <f aca="false">IF(SQRT($B$5)*$I2068+SQRT(1-$B$5)*M2068&lt;$C$11,1,0)</f>
        <v>0</v>
      </c>
      <c r="R2068" s="110" t="n">
        <f aca="false">N2068*$D$8+O2068*$D$9+P2068*$D$10+Q2068*$D$11</f>
        <v>0</v>
      </c>
      <c r="S2068" s="108" t="n">
        <f aca="false">SUM(N2068:Q2068)</f>
        <v>0</v>
      </c>
    </row>
    <row r="2069" customFormat="false" ht="15" hidden="false" customHeight="false" outlineLevel="0" collapsed="false">
      <c r="H2069" s="108" t="n">
        <v>2061</v>
      </c>
      <c r="I2069" s="109" t="n">
        <v>0.1222</v>
      </c>
      <c r="J2069" s="109" t="n">
        <v>-1.3665</v>
      </c>
      <c r="K2069" s="109" t="n">
        <v>0.9977</v>
      </c>
      <c r="L2069" s="109" t="n">
        <v>1.3456</v>
      </c>
      <c r="M2069" s="109" t="n">
        <v>0.6529</v>
      </c>
      <c r="N2069" s="108" t="n">
        <f aca="false">IF(SQRT($B$5)*$I2069+SQRT(1-$B$5)*J2069&lt;$C$8,1,0)</f>
        <v>0</v>
      </c>
      <c r="O2069" s="108" t="n">
        <f aca="false">IF(SQRT($B$5)*$I2069+SQRT(1-$B$5)*K2069&lt;$C$9,1,0)</f>
        <v>0</v>
      </c>
      <c r="P2069" s="108" t="n">
        <f aca="false">IF(SQRT($B$5)*$I2069+SQRT(1-$B$5)*L2069&lt;$C$10,1,0)</f>
        <v>0</v>
      </c>
      <c r="Q2069" s="108" t="n">
        <f aca="false">IF(SQRT($B$5)*$I2069+SQRT(1-$B$5)*M2069&lt;$C$11,1,0)</f>
        <v>0</v>
      </c>
      <c r="R2069" s="110" t="n">
        <f aca="false">N2069*$D$8+O2069*$D$9+P2069*$D$10+Q2069*$D$11</f>
        <v>0</v>
      </c>
      <c r="S2069" s="108" t="n">
        <f aca="false">SUM(N2069:Q2069)</f>
        <v>0</v>
      </c>
    </row>
    <row r="2070" customFormat="false" ht="15" hidden="false" customHeight="false" outlineLevel="0" collapsed="false">
      <c r="H2070" s="108" t="n">
        <v>2062</v>
      </c>
      <c r="I2070" s="109" t="n">
        <v>0.8488</v>
      </c>
      <c r="J2070" s="109" t="n">
        <v>2.062</v>
      </c>
      <c r="K2070" s="109" t="n">
        <v>0.644</v>
      </c>
      <c r="L2070" s="109" t="n">
        <v>0.0884</v>
      </c>
      <c r="M2070" s="109" t="n">
        <v>-0.2952</v>
      </c>
      <c r="N2070" s="108" t="n">
        <f aca="false">IF(SQRT($B$5)*$I2070+SQRT(1-$B$5)*J2070&lt;$C$8,1,0)</f>
        <v>0</v>
      </c>
      <c r="O2070" s="108" t="n">
        <f aca="false">IF(SQRT($B$5)*$I2070+SQRT(1-$B$5)*K2070&lt;$C$9,1,0)</f>
        <v>0</v>
      </c>
      <c r="P2070" s="108" t="n">
        <f aca="false">IF(SQRT($B$5)*$I2070+SQRT(1-$B$5)*L2070&lt;$C$10,1,0)</f>
        <v>0</v>
      </c>
      <c r="Q2070" s="108" t="n">
        <f aca="false">IF(SQRT($B$5)*$I2070+SQRT(1-$B$5)*M2070&lt;$C$11,1,0)</f>
        <v>0</v>
      </c>
      <c r="R2070" s="110" t="n">
        <f aca="false">N2070*$D$8+O2070*$D$9+P2070*$D$10+Q2070*$D$11</f>
        <v>0</v>
      </c>
      <c r="S2070" s="108" t="n">
        <f aca="false">SUM(N2070:Q2070)</f>
        <v>0</v>
      </c>
    </row>
    <row r="2071" customFormat="false" ht="15" hidden="false" customHeight="false" outlineLevel="0" collapsed="false">
      <c r="H2071" s="108" t="n">
        <v>2063</v>
      </c>
      <c r="I2071" s="109" t="n">
        <v>0.7156</v>
      </c>
      <c r="J2071" s="109" t="n">
        <v>-0.8666</v>
      </c>
      <c r="K2071" s="109" t="n">
        <v>0.2465</v>
      </c>
      <c r="L2071" s="109" t="n">
        <v>1.6286</v>
      </c>
      <c r="M2071" s="109" t="n">
        <v>0.6565</v>
      </c>
      <c r="N2071" s="108" t="n">
        <f aca="false">IF(SQRT($B$5)*$I2071+SQRT(1-$B$5)*J2071&lt;$C$8,1,0)</f>
        <v>0</v>
      </c>
      <c r="O2071" s="108" t="n">
        <f aca="false">IF(SQRT($B$5)*$I2071+SQRT(1-$B$5)*K2071&lt;$C$9,1,0)</f>
        <v>0</v>
      </c>
      <c r="P2071" s="108" t="n">
        <f aca="false">IF(SQRT($B$5)*$I2071+SQRT(1-$B$5)*L2071&lt;$C$10,1,0)</f>
        <v>0</v>
      </c>
      <c r="Q2071" s="108" t="n">
        <f aca="false">IF(SQRT($B$5)*$I2071+SQRT(1-$B$5)*M2071&lt;$C$11,1,0)</f>
        <v>0</v>
      </c>
      <c r="R2071" s="110" t="n">
        <f aca="false">N2071*$D$8+O2071*$D$9+P2071*$D$10+Q2071*$D$11</f>
        <v>0</v>
      </c>
      <c r="S2071" s="108" t="n">
        <f aca="false">SUM(N2071:Q2071)</f>
        <v>0</v>
      </c>
    </row>
    <row r="2072" customFormat="false" ht="15" hidden="false" customHeight="false" outlineLevel="0" collapsed="false">
      <c r="H2072" s="108" t="n">
        <v>2064</v>
      </c>
      <c r="I2072" s="109" t="n">
        <v>1.1884</v>
      </c>
      <c r="J2072" s="109" t="n">
        <v>0.2482</v>
      </c>
      <c r="K2072" s="109" t="n">
        <v>-0.5832</v>
      </c>
      <c r="L2072" s="109" t="n">
        <v>0.8795</v>
      </c>
      <c r="M2072" s="109" t="n">
        <v>0.2084</v>
      </c>
      <c r="N2072" s="108" t="n">
        <f aca="false">IF(SQRT($B$5)*$I2072+SQRT(1-$B$5)*J2072&lt;$C$8,1,0)</f>
        <v>0</v>
      </c>
      <c r="O2072" s="108" t="n">
        <f aca="false">IF(SQRT($B$5)*$I2072+SQRT(1-$B$5)*K2072&lt;$C$9,1,0)</f>
        <v>0</v>
      </c>
      <c r="P2072" s="108" t="n">
        <f aca="false">IF(SQRT($B$5)*$I2072+SQRT(1-$B$5)*L2072&lt;$C$10,1,0)</f>
        <v>0</v>
      </c>
      <c r="Q2072" s="108" t="n">
        <f aca="false">IF(SQRT($B$5)*$I2072+SQRT(1-$B$5)*M2072&lt;$C$11,1,0)</f>
        <v>0</v>
      </c>
      <c r="R2072" s="110" t="n">
        <f aca="false">N2072*$D$8+O2072*$D$9+P2072*$D$10+Q2072*$D$11</f>
        <v>0</v>
      </c>
      <c r="S2072" s="108" t="n">
        <f aca="false">SUM(N2072:Q2072)</f>
        <v>0</v>
      </c>
    </row>
    <row r="2073" customFormat="false" ht="15" hidden="false" customHeight="false" outlineLevel="0" collapsed="false">
      <c r="H2073" s="108" t="n">
        <v>2065</v>
      </c>
      <c r="I2073" s="109" t="n">
        <v>0.4856</v>
      </c>
      <c r="J2073" s="109" t="n">
        <v>-0.1685</v>
      </c>
      <c r="K2073" s="109" t="n">
        <v>0.1631</v>
      </c>
      <c r="L2073" s="109" t="n">
        <v>-0.3586</v>
      </c>
      <c r="M2073" s="109" t="n">
        <v>1.6608</v>
      </c>
      <c r="N2073" s="108" t="n">
        <f aca="false">IF(SQRT($B$5)*$I2073+SQRT(1-$B$5)*J2073&lt;$C$8,1,0)</f>
        <v>0</v>
      </c>
      <c r="O2073" s="108" t="n">
        <f aca="false">IF(SQRT($B$5)*$I2073+SQRT(1-$B$5)*K2073&lt;$C$9,1,0)</f>
        <v>0</v>
      </c>
      <c r="P2073" s="108" t="n">
        <f aca="false">IF(SQRT($B$5)*$I2073+SQRT(1-$B$5)*L2073&lt;$C$10,1,0)</f>
        <v>0</v>
      </c>
      <c r="Q2073" s="108" t="n">
        <f aca="false">IF(SQRT($B$5)*$I2073+SQRT(1-$B$5)*M2073&lt;$C$11,1,0)</f>
        <v>0</v>
      </c>
      <c r="R2073" s="110" t="n">
        <f aca="false">N2073*$D$8+O2073*$D$9+P2073*$D$10+Q2073*$D$11</f>
        <v>0</v>
      </c>
      <c r="S2073" s="108" t="n">
        <f aca="false">SUM(N2073:Q2073)</f>
        <v>0</v>
      </c>
    </row>
    <row r="2074" customFormat="false" ht="15" hidden="false" customHeight="false" outlineLevel="0" collapsed="false">
      <c r="H2074" s="108" t="n">
        <v>2066</v>
      </c>
      <c r="I2074" s="109" t="n">
        <v>0.0895</v>
      </c>
      <c r="J2074" s="109" t="n">
        <v>-0.1055</v>
      </c>
      <c r="K2074" s="109" t="n">
        <v>0.2369</v>
      </c>
      <c r="L2074" s="109" t="n">
        <v>-1.4889</v>
      </c>
      <c r="M2074" s="109" t="n">
        <v>-0.3087</v>
      </c>
      <c r="N2074" s="108" t="n">
        <f aca="false">IF(SQRT($B$5)*$I2074+SQRT(1-$B$5)*J2074&lt;$C$8,1,0)</f>
        <v>0</v>
      </c>
      <c r="O2074" s="108" t="n">
        <f aca="false">IF(SQRT($B$5)*$I2074+SQRT(1-$B$5)*K2074&lt;$C$9,1,0)</f>
        <v>0</v>
      </c>
      <c r="P2074" s="108" t="n">
        <f aca="false">IF(SQRT($B$5)*$I2074+SQRT(1-$B$5)*L2074&lt;$C$10,1,0)</f>
        <v>0</v>
      </c>
      <c r="Q2074" s="108" t="n">
        <f aca="false">IF(SQRT($B$5)*$I2074+SQRT(1-$B$5)*M2074&lt;$C$11,1,0)</f>
        <v>0</v>
      </c>
      <c r="R2074" s="110" t="n">
        <f aca="false">N2074*$D$8+O2074*$D$9+P2074*$D$10+Q2074*$D$11</f>
        <v>0</v>
      </c>
      <c r="S2074" s="108" t="n">
        <f aca="false">SUM(N2074:Q2074)</f>
        <v>0</v>
      </c>
    </row>
    <row r="2075" customFormat="false" ht="15" hidden="false" customHeight="false" outlineLevel="0" collapsed="false">
      <c r="H2075" s="108" t="n">
        <v>2067</v>
      </c>
      <c r="I2075" s="109" t="n">
        <v>1.7665</v>
      </c>
      <c r="J2075" s="109" t="n">
        <v>0.5015</v>
      </c>
      <c r="K2075" s="109" t="n">
        <v>0.0512</v>
      </c>
      <c r="L2075" s="109" t="n">
        <v>0.2962</v>
      </c>
      <c r="M2075" s="109" t="n">
        <v>-0.7868</v>
      </c>
      <c r="N2075" s="108" t="n">
        <f aca="false">IF(SQRT($B$5)*$I2075+SQRT(1-$B$5)*J2075&lt;$C$8,1,0)</f>
        <v>0</v>
      </c>
      <c r="O2075" s="108" t="n">
        <f aca="false">IF(SQRT($B$5)*$I2075+SQRT(1-$B$5)*K2075&lt;$C$9,1,0)</f>
        <v>0</v>
      </c>
      <c r="P2075" s="108" t="n">
        <f aca="false">IF(SQRT($B$5)*$I2075+SQRT(1-$B$5)*L2075&lt;$C$10,1,0)</f>
        <v>0</v>
      </c>
      <c r="Q2075" s="108" t="n">
        <f aca="false">IF(SQRT($B$5)*$I2075+SQRT(1-$B$5)*M2075&lt;$C$11,1,0)</f>
        <v>0</v>
      </c>
      <c r="R2075" s="110" t="n">
        <f aca="false">N2075*$D$8+O2075*$D$9+P2075*$D$10+Q2075*$D$11</f>
        <v>0</v>
      </c>
      <c r="S2075" s="108" t="n">
        <f aca="false">SUM(N2075:Q2075)</f>
        <v>0</v>
      </c>
    </row>
    <row r="2076" customFormat="false" ht="15" hidden="false" customHeight="false" outlineLevel="0" collapsed="false">
      <c r="H2076" s="108" t="n">
        <v>2068</v>
      </c>
      <c r="I2076" s="109" t="n">
        <v>0.4074</v>
      </c>
      <c r="J2076" s="109" t="n">
        <v>1.8815</v>
      </c>
      <c r="K2076" s="109" t="n">
        <v>1.0247</v>
      </c>
      <c r="L2076" s="109" t="n">
        <v>-1.0307</v>
      </c>
      <c r="M2076" s="109" t="n">
        <v>-2.215</v>
      </c>
      <c r="N2076" s="108" t="n">
        <f aca="false">IF(SQRT($B$5)*$I2076+SQRT(1-$B$5)*J2076&lt;$C$8,1,0)</f>
        <v>0</v>
      </c>
      <c r="O2076" s="108" t="n">
        <f aca="false">IF(SQRT($B$5)*$I2076+SQRT(1-$B$5)*K2076&lt;$C$9,1,0)</f>
        <v>0</v>
      </c>
      <c r="P2076" s="108" t="n">
        <f aca="false">IF(SQRT($B$5)*$I2076+SQRT(1-$B$5)*L2076&lt;$C$10,1,0)</f>
        <v>0</v>
      </c>
      <c r="Q2076" s="108" t="n">
        <f aca="false">IF(SQRT($B$5)*$I2076+SQRT(1-$B$5)*M2076&lt;$C$11,1,0)</f>
        <v>0</v>
      </c>
      <c r="R2076" s="110" t="n">
        <f aca="false">N2076*$D$8+O2076*$D$9+P2076*$D$10+Q2076*$D$11</f>
        <v>0</v>
      </c>
      <c r="S2076" s="108" t="n">
        <f aca="false">SUM(N2076:Q2076)</f>
        <v>0</v>
      </c>
    </row>
    <row r="2077" customFormat="false" ht="15" hidden="false" customHeight="false" outlineLevel="0" collapsed="false">
      <c r="H2077" s="108" t="n">
        <v>2069</v>
      </c>
      <c r="I2077" s="109" t="n">
        <v>1.5635</v>
      </c>
      <c r="J2077" s="109" t="n">
        <v>0.0424</v>
      </c>
      <c r="K2077" s="109" t="n">
        <v>-0.4944</v>
      </c>
      <c r="L2077" s="109" t="n">
        <v>0.6975</v>
      </c>
      <c r="M2077" s="109" t="n">
        <v>0.0303</v>
      </c>
      <c r="N2077" s="108" t="n">
        <f aca="false">IF(SQRT($B$5)*$I2077+SQRT(1-$B$5)*J2077&lt;$C$8,1,0)</f>
        <v>0</v>
      </c>
      <c r="O2077" s="108" t="n">
        <f aca="false">IF(SQRT($B$5)*$I2077+SQRT(1-$B$5)*K2077&lt;$C$9,1,0)</f>
        <v>0</v>
      </c>
      <c r="P2077" s="108" t="n">
        <f aca="false">IF(SQRT($B$5)*$I2077+SQRT(1-$B$5)*L2077&lt;$C$10,1,0)</f>
        <v>0</v>
      </c>
      <c r="Q2077" s="108" t="n">
        <f aca="false">IF(SQRT($B$5)*$I2077+SQRT(1-$B$5)*M2077&lt;$C$11,1,0)</f>
        <v>0</v>
      </c>
      <c r="R2077" s="110" t="n">
        <f aca="false">N2077*$D$8+O2077*$D$9+P2077*$D$10+Q2077*$D$11</f>
        <v>0</v>
      </c>
      <c r="S2077" s="108" t="n">
        <f aca="false">SUM(N2077:Q2077)</f>
        <v>0</v>
      </c>
    </row>
    <row r="2078" customFormat="false" ht="15" hidden="false" customHeight="false" outlineLevel="0" collapsed="false">
      <c r="H2078" s="108" t="n">
        <v>2070</v>
      </c>
      <c r="I2078" s="109" t="n">
        <v>0.6012</v>
      </c>
      <c r="J2078" s="109" t="n">
        <v>1.1436</v>
      </c>
      <c r="K2078" s="109" t="n">
        <v>0.9808</v>
      </c>
      <c r="L2078" s="109" t="n">
        <v>-0.1609</v>
      </c>
      <c r="M2078" s="109" t="n">
        <v>-1.5967</v>
      </c>
      <c r="N2078" s="108" t="n">
        <f aca="false">IF(SQRT($B$5)*$I2078+SQRT(1-$B$5)*J2078&lt;$C$8,1,0)</f>
        <v>0</v>
      </c>
      <c r="O2078" s="108" t="n">
        <f aca="false">IF(SQRT($B$5)*$I2078+SQRT(1-$B$5)*K2078&lt;$C$9,1,0)</f>
        <v>0</v>
      </c>
      <c r="P2078" s="108" t="n">
        <f aca="false">IF(SQRT($B$5)*$I2078+SQRT(1-$B$5)*L2078&lt;$C$10,1,0)</f>
        <v>0</v>
      </c>
      <c r="Q2078" s="108" t="n">
        <f aca="false">IF(SQRT($B$5)*$I2078+SQRT(1-$B$5)*M2078&lt;$C$11,1,0)</f>
        <v>0</v>
      </c>
      <c r="R2078" s="110" t="n">
        <f aca="false">N2078*$D$8+O2078*$D$9+P2078*$D$10+Q2078*$D$11</f>
        <v>0</v>
      </c>
      <c r="S2078" s="108" t="n">
        <f aca="false">SUM(N2078:Q2078)</f>
        <v>0</v>
      </c>
    </row>
    <row r="2079" customFormat="false" ht="15" hidden="false" customHeight="false" outlineLevel="0" collapsed="false">
      <c r="H2079" s="108" t="n">
        <v>2071</v>
      </c>
      <c r="I2079" s="109" t="n">
        <v>0.1906</v>
      </c>
      <c r="J2079" s="109" t="n">
        <v>-0.5391</v>
      </c>
      <c r="K2079" s="109" t="n">
        <v>0.2381</v>
      </c>
      <c r="L2079" s="109" t="n">
        <v>-0.1289</v>
      </c>
      <c r="M2079" s="109" t="n">
        <v>-1.2016</v>
      </c>
      <c r="N2079" s="108" t="n">
        <f aca="false">IF(SQRT($B$5)*$I2079+SQRT(1-$B$5)*J2079&lt;$C$8,1,0)</f>
        <v>0</v>
      </c>
      <c r="O2079" s="108" t="n">
        <f aca="false">IF(SQRT($B$5)*$I2079+SQRT(1-$B$5)*K2079&lt;$C$9,1,0)</f>
        <v>0</v>
      </c>
      <c r="P2079" s="108" t="n">
        <f aca="false">IF(SQRT($B$5)*$I2079+SQRT(1-$B$5)*L2079&lt;$C$10,1,0)</f>
        <v>0</v>
      </c>
      <c r="Q2079" s="108" t="n">
        <f aca="false">IF(SQRT($B$5)*$I2079+SQRT(1-$B$5)*M2079&lt;$C$11,1,0)</f>
        <v>0</v>
      </c>
      <c r="R2079" s="110" t="n">
        <f aca="false">N2079*$D$8+O2079*$D$9+P2079*$D$10+Q2079*$D$11</f>
        <v>0</v>
      </c>
      <c r="S2079" s="108" t="n">
        <f aca="false">SUM(N2079:Q2079)</f>
        <v>0</v>
      </c>
    </row>
    <row r="2080" customFormat="false" ht="15" hidden="false" customHeight="false" outlineLevel="0" collapsed="false">
      <c r="H2080" s="108" t="n">
        <v>2072</v>
      </c>
      <c r="I2080" s="109" t="n">
        <v>-0.8684</v>
      </c>
      <c r="J2080" s="109" t="n">
        <v>1.1596</v>
      </c>
      <c r="K2080" s="109" t="n">
        <v>0.4595</v>
      </c>
      <c r="L2080" s="109" t="n">
        <v>1.3302</v>
      </c>
      <c r="M2080" s="109" t="n">
        <v>-0.0944</v>
      </c>
      <c r="N2080" s="108" t="n">
        <f aca="false">IF(SQRT($B$5)*$I2080+SQRT(1-$B$5)*J2080&lt;$C$8,1,0)</f>
        <v>0</v>
      </c>
      <c r="O2080" s="108" t="n">
        <f aca="false">IF(SQRT($B$5)*$I2080+SQRT(1-$B$5)*K2080&lt;$C$9,1,0)</f>
        <v>0</v>
      </c>
      <c r="P2080" s="108" t="n">
        <f aca="false">IF(SQRT($B$5)*$I2080+SQRT(1-$B$5)*L2080&lt;$C$10,1,0)</f>
        <v>0</v>
      </c>
      <c r="Q2080" s="108" t="n">
        <f aca="false">IF(SQRT($B$5)*$I2080+SQRT(1-$B$5)*M2080&lt;$C$11,1,0)</f>
        <v>0</v>
      </c>
      <c r="R2080" s="110" t="n">
        <f aca="false">N2080*$D$8+O2080*$D$9+P2080*$D$10+Q2080*$D$11</f>
        <v>0</v>
      </c>
      <c r="S2080" s="108" t="n">
        <f aca="false">SUM(N2080:Q2080)</f>
        <v>0</v>
      </c>
    </row>
    <row r="2081" customFormat="false" ht="15" hidden="false" customHeight="false" outlineLevel="0" collapsed="false">
      <c r="H2081" s="108" t="n">
        <v>2073</v>
      </c>
      <c r="I2081" s="109" t="n">
        <v>0.3819</v>
      </c>
      <c r="J2081" s="109" t="n">
        <v>0.2133</v>
      </c>
      <c r="K2081" s="109" t="n">
        <v>0.5553</v>
      </c>
      <c r="L2081" s="109" t="n">
        <v>2.343</v>
      </c>
      <c r="M2081" s="109" t="n">
        <v>0.205</v>
      </c>
      <c r="N2081" s="108" t="n">
        <f aca="false">IF(SQRT($B$5)*$I2081+SQRT(1-$B$5)*J2081&lt;$C$8,1,0)</f>
        <v>0</v>
      </c>
      <c r="O2081" s="108" t="n">
        <f aca="false">IF(SQRT($B$5)*$I2081+SQRT(1-$B$5)*K2081&lt;$C$9,1,0)</f>
        <v>0</v>
      </c>
      <c r="P2081" s="108" t="n">
        <f aca="false">IF(SQRT($B$5)*$I2081+SQRT(1-$B$5)*L2081&lt;$C$10,1,0)</f>
        <v>0</v>
      </c>
      <c r="Q2081" s="108" t="n">
        <f aca="false">IF(SQRT($B$5)*$I2081+SQRT(1-$B$5)*M2081&lt;$C$11,1,0)</f>
        <v>0</v>
      </c>
      <c r="R2081" s="110" t="n">
        <f aca="false">N2081*$D$8+O2081*$D$9+P2081*$D$10+Q2081*$D$11</f>
        <v>0</v>
      </c>
      <c r="S2081" s="108" t="n">
        <f aca="false">SUM(N2081:Q2081)</f>
        <v>0</v>
      </c>
    </row>
    <row r="2082" customFormat="false" ht="15" hidden="false" customHeight="false" outlineLevel="0" collapsed="false">
      <c r="H2082" s="108" t="n">
        <v>2074</v>
      </c>
      <c r="I2082" s="109" t="n">
        <v>1.0355</v>
      </c>
      <c r="J2082" s="109" t="n">
        <v>0.1154</v>
      </c>
      <c r="K2082" s="109" t="n">
        <v>0.9549</v>
      </c>
      <c r="L2082" s="109" t="n">
        <v>1.0329</v>
      </c>
      <c r="M2082" s="109" t="n">
        <v>-0.243</v>
      </c>
      <c r="N2082" s="108" t="n">
        <f aca="false">IF(SQRT($B$5)*$I2082+SQRT(1-$B$5)*J2082&lt;$C$8,1,0)</f>
        <v>0</v>
      </c>
      <c r="O2082" s="108" t="n">
        <f aca="false">IF(SQRT($B$5)*$I2082+SQRT(1-$B$5)*K2082&lt;$C$9,1,0)</f>
        <v>0</v>
      </c>
      <c r="P2082" s="108" t="n">
        <f aca="false">IF(SQRT($B$5)*$I2082+SQRT(1-$B$5)*L2082&lt;$C$10,1,0)</f>
        <v>0</v>
      </c>
      <c r="Q2082" s="108" t="n">
        <f aca="false">IF(SQRT($B$5)*$I2082+SQRT(1-$B$5)*M2082&lt;$C$11,1,0)</f>
        <v>0</v>
      </c>
      <c r="R2082" s="110" t="n">
        <f aca="false">N2082*$D$8+O2082*$D$9+P2082*$D$10+Q2082*$D$11</f>
        <v>0</v>
      </c>
      <c r="S2082" s="108" t="n">
        <f aca="false">SUM(N2082:Q2082)</f>
        <v>0</v>
      </c>
    </row>
    <row r="2083" customFormat="false" ht="15" hidden="false" customHeight="false" outlineLevel="0" collapsed="false">
      <c r="H2083" s="108" t="n">
        <v>2075</v>
      </c>
      <c r="I2083" s="109" t="n">
        <v>0.0065</v>
      </c>
      <c r="J2083" s="109" t="n">
        <v>1.0253</v>
      </c>
      <c r="K2083" s="109" t="n">
        <v>-0.4101</v>
      </c>
      <c r="L2083" s="109" t="n">
        <v>0.9163</v>
      </c>
      <c r="M2083" s="109" t="n">
        <v>-0.2693</v>
      </c>
      <c r="N2083" s="108" t="n">
        <f aca="false">IF(SQRT($B$5)*$I2083+SQRT(1-$B$5)*J2083&lt;$C$8,1,0)</f>
        <v>0</v>
      </c>
      <c r="O2083" s="108" t="n">
        <f aca="false">IF(SQRT($B$5)*$I2083+SQRT(1-$B$5)*K2083&lt;$C$9,1,0)</f>
        <v>0</v>
      </c>
      <c r="P2083" s="108" t="n">
        <f aca="false">IF(SQRT($B$5)*$I2083+SQRT(1-$B$5)*L2083&lt;$C$10,1,0)</f>
        <v>0</v>
      </c>
      <c r="Q2083" s="108" t="n">
        <f aca="false">IF(SQRT($B$5)*$I2083+SQRT(1-$B$5)*M2083&lt;$C$11,1,0)</f>
        <v>0</v>
      </c>
      <c r="R2083" s="110" t="n">
        <f aca="false">N2083*$D$8+O2083*$D$9+P2083*$D$10+Q2083*$D$11</f>
        <v>0</v>
      </c>
      <c r="S2083" s="108" t="n">
        <f aca="false">SUM(N2083:Q2083)</f>
        <v>0</v>
      </c>
    </row>
    <row r="2084" customFormat="false" ht="15" hidden="false" customHeight="false" outlineLevel="0" collapsed="false">
      <c r="H2084" s="108" t="n">
        <v>2076</v>
      </c>
      <c r="I2084" s="109" t="n">
        <v>0.168</v>
      </c>
      <c r="J2084" s="109" t="n">
        <v>-0.9223</v>
      </c>
      <c r="K2084" s="109" t="n">
        <v>-1.4128</v>
      </c>
      <c r="L2084" s="109" t="n">
        <v>0.9336</v>
      </c>
      <c r="M2084" s="109" t="n">
        <v>0.2629</v>
      </c>
      <c r="N2084" s="108" t="n">
        <f aca="false">IF(SQRT($B$5)*$I2084+SQRT(1-$B$5)*J2084&lt;$C$8,1,0)</f>
        <v>0</v>
      </c>
      <c r="O2084" s="108" t="n">
        <f aca="false">IF(SQRT($B$5)*$I2084+SQRT(1-$B$5)*K2084&lt;$C$9,1,0)</f>
        <v>0</v>
      </c>
      <c r="P2084" s="108" t="n">
        <f aca="false">IF(SQRT($B$5)*$I2084+SQRT(1-$B$5)*L2084&lt;$C$10,1,0)</f>
        <v>0</v>
      </c>
      <c r="Q2084" s="108" t="n">
        <f aca="false">IF(SQRT($B$5)*$I2084+SQRT(1-$B$5)*M2084&lt;$C$11,1,0)</f>
        <v>0</v>
      </c>
      <c r="R2084" s="110" t="n">
        <f aca="false">N2084*$D$8+O2084*$D$9+P2084*$D$10+Q2084*$D$11</f>
        <v>0</v>
      </c>
      <c r="S2084" s="108" t="n">
        <f aca="false">SUM(N2084:Q2084)</f>
        <v>0</v>
      </c>
    </row>
    <row r="2085" customFormat="false" ht="15" hidden="false" customHeight="false" outlineLevel="0" collapsed="false">
      <c r="H2085" s="108" t="n">
        <v>2077</v>
      </c>
      <c r="I2085" s="109" t="n">
        <v>-0.6941</v>
      </c>
      <c r="J2085" s="109" t="n">
        <v>-1.0352</v>
      </c>
      <c r="K2085" s="109" t="n">
        <v>-1.5856</v>
      </c>
      <c r="L2085" s="109" t="n">
        <v>0.0173</v>
      </c>
      <c r="M2085" s="109" t="n">
        <v>-1.9763</v>
      </c>
      <c r="N2085" s="108" t="n">
        <f aca="false">IF(SQRT($B$5)*$I2085+SQRT(1-$B$5)*J2085&lt;$C$8,1,0)</f>
        <v>0</v>
      </c>
      <c r="O2085" s="108" t="n">
        <f aca="false">IF(SQRT($B$5)*$I2085+SQRT(1-$B$5)*K2085&lt;$C$9,1,0)</f>
        <v>0</v>
      </c>
      <c r="P2085" s="108" t="n">
        <f aca="false">IF(SQRT($B$5)*$I2085+SQRT(1-$B$5)*L2085&lt;$C$10,1,0)</f>
        <v>0</v>
      </c>
      <c r="Q2085" s="108" t="n">
        <f aca="false">IF(SQRT($B$5)*$I2085+SQRT(1-$B$5)*M2085&lt;$C$11,1,0)</f>
        <v>1</v>
      </c>
      <c r="R2085" s="110" t="n">
        <f aca="false">N2085*$D$8+O2085*$D$9+P2085*$D$10+Q2085*$D$11</f>
        <v>17.5</v>
      </c>
      <c r="S2085" s="108" t="n">
        <f aca="false">SUM(N2085:Q2085)</f>
        <v>1</v>
      </c>
    </row>
    <row r="2086" customFormat="false" ht="15" hidden="false" customHeight="false" outlineLevel="0" collapsed="false">
      <c r="H2086" s="108" t="n">
        <v>2078</v>
      </c>
      <c r="I2086" s="109" t="n">
        <v>0.7267</v>
      </c>
      <c r="J2086" s="109" t="n">
        <v>0.0096</v>
      </c>
      <c r="K2086" s="109" t="n">
        <v>0.8893</v>
      </c>
      <c r="L2086" s="109" t="n">
        <v>0.0036</v>
      </c>
      <c r="M2086" s="109" t="n">
        <v>-0.0833</v>
      </c>
      <c r="N2086" s="108" t="n">
        <f aca="false">IF(SQRT($B$5)*$I2086+SQRT(1-$B$5)*J2086&lt;$C$8,1,0)</f>
        <v>0</v>
      </c>
      <c r="O2086" s="108" t="n">
        <f aca="false">IF(SQRT($B$5)*$I2086+SQRT(1-$B$5)*K2086&lt;$C$9,1,0)</f>
        <v>0</v>
      </c>
      <c r="P2086" s="108" t="n">
        <f aca="false">IF(SQRT($B$5)*$I2086+SQRT(1-$B$5)*L2086&lt;$C$10,1,0)</f>
        <v>0</v>
      </c>
      <c r="Q2086" s="108" t="n">
        <f aca="false">IF(SQRT($B$5)*$I2086+SQRT(1-$B$5)*M2086&lt;$C$11,1,0)</f>
        <v>0</v>
      </c>
      <c r="R2086" s="110" t="n">
        <f aca="false">N2086*$D$8+O2086*$D$9+P2086*$D$10+Q2086*$D$11</f>
        <v>0</v>
      </c>
      <c r="S2086" s="108" t="n">
        <f aca="false">SUM(N2086:Q2086)</f>
        <v>0</v>
      </c>
    </row>
    <row r="2087" customFormat="false" ht="15" hidden="false" customHeight="false" outlineLevel="0" collapsed="false">
      <c r="H2087" s="108" t="n">
        <v>2079</v>
      </c>
      <c r="I2087" s="109" t="n">
        <v>0.2145</v>
      </c>
      <c r="J2087" s="109" t="n">
        <v>0.0549</v>
      </c>
      <c r="K2087" s="109" t="n">
        <v>2.034</v>
      </c>
      <c r="L2087" s="109" t="n">
        <v>2.2306</v>
      </c>
      <c r="M2087" s="109" t="n">
        <v>0.2623</v>
      </c>
      <c r="N2087" s="108" t="n">
        <f aca="false">IF(SQRT($B$5)*$I2087+SQRT(1-$B$5)*J2087&lt;$C$8,1,0)</f>
        <v>0</v>
      </c>
      <c r="O2087" s="108" t="n">
        <f aca="false">IF(SQRT($B$5)*$I2087+SQRT(1-$B$5)*K2087&lt;$C$9,1,0)</f>
        <v>0</v>
      </c>
      <c r="P2087" s="108" t="n">
        <f aca="false">IF(SQRT($B$5)*$I2087+SQRT(1-$B$5)*L2087&lt;$C$10,1,0)</f>
        <v>0</v>
      </c>
      <c r="Q2087" s="108" t="n">
        <f aca="false">IF(SQRT($B$5)*$I2087+SQRT(1-$B$5)*M2087&lt;$C$11,1,0)</f>
        <v>0</v>
      </c>
      <c r="R2087" s="110" t="n">
        <f aca="false">N2087*$D$8+O2087*$D$9+P2087*$D$10+Q2087*$D$11</f>
        <v>0</v>
      </c>
      <c r="S2087" s="108" t="n">
        <f aca="false">SUM(N2087:Q2087)</f>
        <v>0</v>
      </c>
    </row>
    <row r="2088" customFormat="false" ht="15" hidden="false" customHeight="false" outlineLevel="0" collapsed="false">
      <c r="H2088" s="108" t="n">
        <v>2080</v>
      </c>
      <c r="I2088" s="109" t="n">
        <v>0.5316</v>
      </c>
      <c r="J2088" s="109" t="n">
        <v>-0.0965</v>
      </c>
      <c r="K2088" s="109" t="n">
        <v>-0.8353</v>
      </c>
      <c r="L2088" s="109" t="n">
        <v>0.9787</v>
      </c>
      <c r="M2088" s="109" t="n">
        <v>0.3525</v>
      </c>
      <c r="N2088" s="108" t="n">
        <f aca="false">IF(SQRT($B$5)*$I2088+SQRT(1-$B$5)*J2088&lt;$C$8,1,0)</f>
        <v>0</v>
      </c>
      <c r="O2088" s="108" t="n">
        <f aca="false">IF(SQRT($B$5)*$I2088+SQRT(1-$B$5)*K2088&lt;$C$9,1,0)</f>
        <v>0</v>
      </c>
      <c r="P2088" s="108" t="n">
        <f aca="false">IF(SQRT($B$5)*$I2088+SQRT(1-$B$5)*L2088&lt;$C$10,1,0)</f>
        <v>0</v>
      </c>
      <c r="Q2088" s="108" t="n">
        <f aca="false">IF(SQRT($B$5)*$I2088+SQRT(1-$B$5)*M2088&lt;$C$11,1,0)</f>
        <v>0</v>
      </c>
      <c r="R2088" s="110" t="n">
        <f aca="false">N2088*$D$8+O2088*$D$9+P2088*$D$10+Q2088*$D$11</f>
        <v>0</v>
      </c>
      <c r="S2088" s="108" t="n">
        <f aca="false">SUM(N2088:Q2088)</f>
        <v>0</v>
      </c>
    </row>
    <row r="2089" customFormat="false" ht="15" hidden="false" customHeight="false" outlineLevel="0" collapsed="false">
      <c r="H2089" s="108" t="n">
        <v>2081</v>
      </c>
      <c r="I2089" s="109" t="n">
        <v>-0.1643</v>
      </c>
      <c r="J2089" s="109" t="n">
        <v>0.2544</v>
      </c>
      <c r="K2089" s="109" t="n">
        <v>0.0908</v>
      </c>
      <c r="L2089" s="109" t="n">
        <v>-1.3246</v>
      </c>
      <c r="M2089" s="109" t="n">
        <v>0.2427</v>
      </c>
      <c r="N2089" s="108" t="n">
        <f aca="false">IF(SQRT($B$5)*$I2089+SQRT(1-$B$5)*J2089&lt;$C$8,1,0)</f>
        <v>0</v>
      </c>
      <c r="O2089" s="108" t="n">
        <f aca="false">IF(SQRT($B$5)*$I2089+SQRT(1-$B$5)*K2089&lt;$C$9,1,0)</f>
        <v>0</v>
      </c>
      <c r="P2089" s="108" t="n">
        <f aca="false">IF(SQRT($B$5)*$I2089+SQRT(1-$B$5)*L2089&lt;$C$10,1,0)</f>
        <v>0</v>
      </c>
      <c r="Q2089" s="108" t="n">
        <f aca="false">IF(SQRT($B$5)*$I2089+SQRT(1-$B$5)*M2089&lt;$C$11,1,0)</f>
        <v>0</v>
      </c>
      <c r="R2089" s="110" t="n">
        <f aca="false">N2089*$D$8+O2089*$D$9+P2089*$D$10+Q2089*$D$11</f>
        <v>0</v>
      </c>
      <c r="S2089" s="108" t="n">
        <f aca="false">SUM(N2089:Q2089)</f>
        <v>0</v>
      </c>
    </row>
    <row r="2090" customFormat="false" ht="15" hidden="false" customHeight="false" outlineLevel="0" collapsed="false">
      <c r="H2090" s="108" t="n">
        <v>2082</v>
      </c>
      <c r="I2090" s="109" t="n">
        <v>-0.6028</v>
      </c>
      <c r="J2090" s="109" t="n">
        <v>-2.1743</v>
      </c>
      <c r="K2090" s="109" t="n">
        <v>0.3237</v>
      </c>
      <c r="L2090" s="109" t="n">
        <v>0.1293</v>
      </c>
      <c r="M2090" s="109" t="n">
        <v>0.0084</v>
      </c>
      <c r="N2090" s="108" t="n">
        <f aca="false">IF(SQRT($B$5)*$I2090+SQRT(1-$B$5)*J2090&lt;$C$8,1,0)</f>
        <v>1</v>
      </c>
      <c r="O2090" s="108" t="n">
        <f aca="false">IF(SQRT($B$5)*$I2090+SQRT(1-$B$5)*K2090&lt;$C$9,1,0)</f>
        <v>0</v>
      </c>
      <c r="P2090" s="108" t="n">
        <f aca="false">IF(SQRT($B$5)*$I2090+SQRT(1-$B$5)*L2090&lt;$C$10,1,0)</f>
        <v>0</v>
      </c>
      <c r="Q2090" s="108" t="n">
        <f aca="false">IF(SQRT($B$5)*$I2090+SQRT(1-$B$5)*M2090&lt;$C$11,1,0)</f>
        <v>0</v>
      </c>
      <c r="R2090" s="110" t="n">
        <f aca="false">N2090*$D$8+O2090*$D$9+P2090*$D$10+Q2090*$D$11</f>
        <v>20</v>
      </c>
      <c r="S2090" s="108" t="n">
        <f aca="false">SUM(N2090:Q2090)</f>
        <v>1</v>
      </c>
    </row>
    <row r="2091" customFormat="false" ht="15" hidden="false" customHeight="false" outlineLevel="0" collapsed="false">
      <c r="H2091" s="108" t="n">
        <v>2083</v>
      </c>
      <c r="I2091" s="109" t="n">
        <v>-0.7712</v>
      </c>
      <c r="J2091" s="109" t="n">
        <v>1.6608</v>
      </c>
      <c r="K2091" s="109" t="n">
        <v>0.0173</v>
      </c>
      <c r="L2091" s="109" t="n">
        <v>-0.4455</v>
      </c>
      <c r="M2091" s="109" t="n">
        <v>-3.3597</v>
      </c>
      <c r="N2091" s="108" t="n">
        <f aca="false">IF(SQRT($B$5)*$I2091+SQRT(1-$B$5)*J2091&lt;$C$8,1,0)</f>
        <v>0</v>
      </c>
      <c r="O2091" s="108" t="n">
        <f aca="false">IF(SQRT($B$5)*$I2091+SQRT(1-$B$5)*K2091&lt;$C$9,1,0)</f>
        <v>0</v>
      </c>
      <c r="P2091" s="108" t="n">
        <f aca="false">IF(SQRT($B$5)*$I2091+SQRT(1-$B$5)*L2091&lt;$C$10,1,0)</f>
        <v>0</v>
      </c>
      <c r="Q2091" s="108" t="n">
        <f aca="false">IF(SQRT($B$5)*$I2091+SQRT(1-$B$5)*M2091&lt;$C$11,1,0)</f>
        <v>1</v>
      </c>
      <c r="R2091" s="110" t="n">
        <f aca="false">N2091*$D$8+O2091*$D$9+P2091*$D$10+Q2091*$D$11</f>
        <v>17.5</v>
      </c>
      <c r="S2091" s="108" t="n">
        <f aca="false">SUM(N2091:Q2091)</f>
        <v>1</v>
      </c>
    </row>
    <row r="2092" customFormat="false" ht="15" hidden="false" customHeight="false" outlineLevel="0" collapsed="false">
      <c r="H2092" s="108" t="n">
        <v>2084</v>
      </c>
      <c r="I2092" s="109" t="n">
        <v>-0.1699</v>
      </c>
      <c r="J2092" s="109" t="n">
        <v>-0.054</v>
      </c>
      <c r="K2092" s="109" t="n">
        <v>-0.3855</v>
      </c>
      <c r="L2092" s="109" t="n">
        <v>-0.8538</v>
      </c>
      <c r="M2092" s="109" t="n">
        <v>1.5126</v>
      </c>
      <c r="N2092" s="108" t="n">
        <f aca="false">IF(SQRT($B$5)*$I2092+SQRT(1-$B$5)*J2092&lt;$C$8,1,0)</f>
        <v>0</v>
      </c>
      <c r="O2092" s="108" t="n">
        <f aca="false">IF(SQRT($B$5)*$I2092+SQRT(1-$B$5)*K2092&lt;$C$9,1,0)</f>
        <v>0</v>
      </c>
      <c r="P2092" s="108" t="n">
        <f aca="false">IF(SQRT($B$5)*$I2092+SQRT(1-$B$5)*L2092&lt;$C$10,1,0)</f>
        <v>0</v>
      </c>
      <c r="Q2092" s="108" t="n">
        <f aca="false">IF(SQRT($B$5)*$I2092+SQRT(1-$B$5)*M2092&lt;$C$11,1,0)</f>
        <v>0</v>
      </c>
      <c r="R2092" s="110" t="n">
        <f aca="false">N2092*$D$8+O2092*$D$9+P2092*$D$10+Q2092*$D$11</f>
        <v>0</v>
      </c>
      <c r="S2092" s="108" t="n">
        <f aca="false">SUM(N2092:Q2092)</f>
        <v>0</v>
      </c>
    </row>
    <row r="2093" customFormat="false" ht="15" hidden="false" customHeight="false" outlineLevel="0" collapsed="false">
      <c r="H2093" s="108" t="n">
        <v>2085</v>
      </c>
      <c r="I2093" s="109" t="n">
        <v>0.7211</v>
      </c>
      <c r="J2093" s="109" t="n">
        <v>-1.9817</v>
      </c>
      <c r="K2093" s="109" t="n">
        <v>-0.7452</v>
      </c>
      <c r="L2093" s="109" t="n">
        <v>-2.0539</v>
      </c>
      <c r="M2093" s="109" t="n">
        <v>0.9088</v>
      </c>
      <c r="N2093" s="108" t="n">
        <f aca="false">IF(SQRT($B$5)*$I2093+SQRT(1-$B$5)*J2093&lt;$C$8,1,0)</f>
        <v>0</v>
      </c>
      <c r="O2093" s="108" t="n">
        <f aca="false">IF(SQRT($B$5)*$I2093+SQRT(1-$B$5)*K2093&lt;$C$9,1,0)</f>
        <v>0</v>
      </c>
      <c r="P2093" s="108" t="n">
        <f aca="false">IF(SQRT($B$5)*$I2093+SQRT(1-$B$5)*L2093&lt;$C$10,1,0)</f>
        <v>0</v>
      </c>
      <c r="Q2093" s="108" t="n">
        <f aca="false">IF(SQRT($B$5)*$I2093+SQRT(1-$B$5)*M2093&lt;$C$11,1,0)</f>
        <v>0</v>
      </c>
      <c r="R2093" s="110" t="n">
        <f aca="false">N2093*$D$8+O2093*$D$9+P2093*$D$10+Q2093*$D$11</f>
        <v>0</v>
      </c>
      <c r="S2093" s="108" t="n">
        <f aca="false">SUM(N2093:Q2093)</f>
        <v>0</v>
      </c>
    </row>
    <row r="2094" customFormat="false" ht="15" hidden="false" customHeight="false" outlineLevel="0" collapsed="false">
      <c r="H2094" s="108" t="n">
        <v>2086</v>
      </c>
      <c r="I2094" s="109" t="n">
        <v>-1.0405</v>
      </c>
      <c r="J2094" s="109" t="n">
        <v>-0.6087</v>
      </c>
      <c r="K2094" s="109" t="n">
        <v>0.3966</v>
      </c>
      <c r="L2094" s="109" t="n">
        <v>-0.6574</v>
      </c>
      <c r="M2094" s="109" t="n">
        <v>0.2236</v>
      </c>
      <c r="N2094" s="108" t="n">
        <f aca="false">IF(SQRT($B$5)*$I2094+SQRT(1-$B$5)*J2094&lt;$C$8,1,0)</f>
        <v>0</v>
      </c>
      <c r="O2094" s="108" t="n">
        <f aca="false">IF(SQRT($B$5)*$I2094+SQRT(1-$B$5)*K2094&lt;$C$9,1,0)</f>
        <v>0</v>
      </c>
      <c r="P2094" s="108" t="n">
        <f aca="false">IF(SQRT($B$5)*$I2094+SQRT(1-$B$5)*L2094&lt;$C$10,1,0)</f>
        <v>0</v>
      </c>
      <c r="Q2094" s="108" t="n">
        <f aca="false">IF(SQRT($B$5)*$I2094+SQRT(1-$B$5)*M2094&lt;$C$11,1,0)</f>
        <v>0</v>
      </c>
      <c r="R2094" s="110" t="n">
        <f aca="false">N2094*$D$8+O2094*$D$9+P2094*$D$10+Q2094*$D$11</f>
        <v>0</v>
      </c>
      <c r="S2094" s="108" t="n">
        <f aca="false">SUM(N2094:Q2094)</f>
        <v>0</v>
      </c>
    </row>
    <row r="2095" customFormat="false" ht="15" hidden="false" customHeight="false" outlineLevel="0" collapsed="false">
      <c r="H2095" s="108" t="n">
        <v>2087</v>
      </c>
      <c r="I2095" s="109" t="n">
        <v>0.9761</v>
      </c>
      <c r="J2095" s="109" t="n">
        <v>-0.9995</v>
      </c>
      <c r="K2095" s="109" t="n">
        <v>1.2205</v>
      </c>
      <c r="L2095" s="109" t="n">
        <v>0.3658</v>
      </c>
      <c r="M2095" s="109" t="n">
        <v>2.0283</v>
      </c>
      <c r="N2095" s="108" t="n">
        <f aca="false">IF(SQRT($B$5)*$I2095+SQRT(1-$B$5)*J2095&lt;$C$8,1,0)</f>
        <v>0</v>
      </c>
      <c r="O2095" s="108" t="n">
        <f aca="false">IF(SQRT($B$5)*$I2095+SQRT(1-$B$5)*K2095&lt;$C$9,1,0)</f>
        <v>0</v>
      </c>
      <c r="P2095" s="108" t="n">
        <f aca="false">IF(SQRT($B$5)*$I2095+SQRT(1-$B$5)*L2095&lt;$C$10,1,0)</f>
        <v>0</v>
      </c>
      <c r="Q2095" s="108" t="n">
        <f aca="false">IF(SQRT($B$5)*$I2095+SQRT(1-$B$5)*M2095&lt;$C$11,1,0)</f>
        <v>0</v>
      </c>
      <c r="R2095" s="110" t="n">
        <f aca="false">N2095*$D$8+O2095*$D$9+P2095*$D$10+Q2095*$D$11</f>
        <v>0</v>
      </c>
      <c r="S2095" s="108" t="n">
        <f aca="false">SUM(N2095:Q2095)</f>
        <v>0</v>
      </c>
    </row>
    <row r="2096" customFormat="false" ht="15" hidden="false" customHeight="false" outlineLevel="0" collapsed="false">
      <c r="H2096" s="108" t="n">
        <v>2088</v>
      </c>
      <c r="I2096" s="109" t="n">
        <v>-1.1505</v>
      </c>
      <c r="J2096" s="109" t="n">
        <v>-0.8245</v>
      </c>
      <c r="K2096" s="109" t="n">
        <v>0.9434</v>
      </c>
      <c r="L2096" s="109" t="n">
        <v>1.6185</v>
      </c>
      <c r="M2096" s="109" t="n">
        <v>-1.0199</v>
      </c>
      <c r="N2096" s="108" t="n">
        <f aca="false">IF(SQRT($B$5)*$I2096+SQRT(1-$B$5)*J2096&lt;$C$8,1,0)</f>
        <v>0</v>
      </c>
      <c r="O2096" s="108" t="n">
        <f aca="false">IF(SQRT($B$5)*$I2096+SQRT(1-$B$5)*K2096&lt;$C$9,1,0)</f>
        <v>0</v>
      </c>
      <c r="P2096" s="108" t="n">
        <f aca="false">IF(SQRT($B$5)*$I2096+SQRT(1-$B$5)*L2096&lt;$C$10,1,0)</f>
        <v>0</v>
      </c>
      <c r="Q2096" s="108" t="n">
        <f aca="false">IF(SQRT($B$5)*$I2096+SQRT(1-$B$5)*M2096&lt;$C$11,1,0)</f>
        <v>0</v>
      </c>
      <c r="R2096" s="110" t="n">
        <f aca="false">N2096*$D$8+O2096*$D$9+P2096*$D$10+Q2096*$D$11</f>
        <v>0</v>
      </c>
      <c r="S2096" s="108" t="n">
        <f aca="false">SUM(N2096:Q2096)</f>
        <v>0</v>
      </c>
    </row>
    <row r="2097" customFormat="false" ht="15" hidden="false" customHeight="false" outlineLevel="0" collapsed="false">
      <c r="H2097" s="108" t="n">
        <v>2089</v>
      </c>
      <c r="I2097" s="109" t="n">
        <v>0.2827</v>
      </c>
      <c r="J2097" s="109" t="n">
        <v>0.2363</v>
      </c>
      <c r="K2097" s="109" t="n">
        <v>-1.3035</v>
      </c>
      <c r="L2097" s="109" t="n">
        <v>0.0465</v>
      </c>
      <c r="M2097" s="109" t="n">
        <v>0.9359</v>
      </c>
      <c r="N2097" s="108" t="n">
        <f aca="false">IF(SQRT($B$5)*$I2097+SQRT(1-$B$5)*J2097&lt;$C$8,1,0)</f>
        <v>0</v>
      </c>
      <c r="O2097" s="108" t="n">
        <f aca="false">IF(SQRT($B$5)*$I2097+SQRT(1-$B$5)*K2097&lt;$C$9,1,0)</f>
        <v>0</v>
      </c>
      <c r="P2097" s="108" t="n">
        <f aca="false">IF(SQRT($B$5)*$I2097+SQRT(1-$B$5)*L2097&lt;$C$10,1,0)</f>
        <v>0</v>
      </c>
      <c r="Q2097" s="108" t="n">
        <f aca="false">IF(SQRT($B$5)*$I2097+SQRT(1-$B$5)*M2097&lt;$C$11,1,0)</f>
        <v>0</v>
      </c>
      <c r="R2097" s="110" t="n">
        <f aca="false">N2097*$D$8+O2097*$D$9+P2097*$D$10+Q2097*$D$11</f>
        <v>0</v>
      </c>
      <c r="S2097" s="108" t="n">
        <f aca="false">SUM(N2097:Q2097)</f>
        <v>0</v>
      </c>
    </row>
    <row r="2098" customFormat="false" ht="15" hidden="false" customHeight="false" outlineLevel="0" collapsed="false">
      <c r="H2098" s="108" t="n">
        <v>2090</v>
      </c>
      <c r="I2098" s="109" t="n">
        <v>-0.9629</v>
      </c>
      <c r="J2098" s="109" t="n">
        <v>0.4606</v>
      </c>
      <c r="K2098" s="109" t="n">
        <v>-0.5109</v>
      </c>
      <c r="L2098" s="109" t="n">
        <v>-0.0259</v>
      </c>
      <c r="M2098" s="109" t="n">
        <v>0.755</v>
      </c>
      <c r="N2098" s="108" t="n">
        <f aca="false">IF(SQRT($B$5)*$I2098+SQRT(1-$B$5)*J2098&lt;$C$8,1,0)</f>
        <v>0</v>
      </c>
      <c r="O2098" s="108" t="n">
        <f aca="false">IF(SQRT($B$5)*$I2098+SQRT(1-$B$5)*K2098&lt;$C$9,1,0)</f>
        <v>0</v>
      </c>
      <c r="P2098" s="108" t="n">
        <f aca="false">IF(SQRT($B$5)*$I2098+SQRT(1-$B$5)*L2098&lt;$C$10,1,0)</f>
        <v>0</v>
      </c>
      <c r="Q2098" s="108" t="n">
        <f aca="false">IF(SQRT($B$5)*$I2098+SQRT(1-$B$5)*M2098&lt;$C$11,1,0)</f>
        <v>0</v>
      </c>
      <c r="R2098" s="110" t="n">
        <f aca="false">N2098*$D$8+O2098*$D$9+P2098*$D$10+Q2098*$D$11</f>
        <v>0</v>
      </c>
      <c r="S2098" s="108" t="n">
        <f aca="false">SUM(N2098:Q2098)</f>
        <v>0</v>
      </c>
    </row>
    <row r="2099" customFormat="false" ht="15" hidden="false" customHeight="false" outlineLevel="0" collapsed="false">
      <c r="H2099" s="108" t="n">
        <v>2091</v>
      </c>
      <c r="I2099" s="109" t="n">
        <v>-0.61</v>
      </c>
      <c r="J2099" s="109" t="n">
        <v>0.8048</v>
      </c>
      <c r="K2099" s="109" t="n">
        <v>1.8781</v>
      </c>
      <c r="L2099" s="109" t="n">
        <v>1.1079</v>
      </c>
      <c r="M2099" s="109" t="n">
        <v>-0.4712</v>
      </c>
      <c r="N2099" s="108" t="n">
        <f aca="false">IF(SQRT($B$5)*$I2099+SQRT(1-$B$5)*J2099&lt;$C$8,1,0)</f>
        <v>0</v>
      </c>
      <c r="O2099" s="108" t="n">
        <f aca="false">IF(SQRT($B$5)*$I2099+SQRT(1-$B$5)*K2099&lt;$C$9,1,0)</f>
        <v>0</v>
      </c>
      <c r="P2099" s="108" t="n">
        <f aca="false">IF(SQRT($B$5)*$I2099+SQRT(1-$B$5)*L2099&lt;$C$10,1,0)</f>
        <v>0</v>
      </c>
      <c r="Q2099" s="108" t="n">
        <f aca="false">IF(SQRT($B$5)*$I2099+SQRT(1-$B$5)*M2099&lt;$C$11,1,0)</f>
        <v>0</v>
      </c>
      <c r="R2099" s="110" t="n">
        <f aca="false">N2099*$D$8+O2099*$D$9+P2099*$D$10+Q2099*$D$11</f>
        <v>0</v>
      </c>
      <c r="S2099" s="108" t="n">
        <f aca="false">SUM(N2099:Q2099)</f>
        <v>0</v>
      </c>
    </row>
    <row r="2100" customFormat="false" ht="15" hidden="false" customHeight="false" outlineLevel="0" collapsed="false">
      <c r="H2100" s="108" t="n">
        <v>2092</v>
      </c>
      <c r="I2100" s="109" t="n">
        <v>-1.9662</v>
      </c>
      <c r="J2100" s="109" t="n">
        <v>-0.9826</v>
      </c>
      <c r="K2100" s="109" t="n">
        <v>-0.5509</v>
      </c>
      <c r="L2100" s="109" t="n">
        <v>0.1493</v>
      </c>
      <c r="M2100" s="109" t="n">
        <v>-0.7377</v>
      </c>
      <c r="N2100" s="108" t="n">
        <f aca="false">IF(SQRT($B$5)*$I2100+SQRT(1-$B$5)*J2100&lt;$C$8,1,0)</f>
        <v>0</v>
      </c>
      <c r="O2100" s="108" t="n">
        <f aca="false">IF(SQRT($B$5)*$I2100+SQRT(1-$B$5)*K2100&lt;$C$9,1,0)</f>
        <v>0</v>
      </c>
      <c r="P2100" s="108" t="n">
        <f aca="false">IF(SQRT($B$5)*$I2100+SQRT(1-$B$5)*L2100&lt;$C$10,1,0)</f>
        <v>0</v>
      </c>
      <c r="Q2100" s="108" t="n">
        <f aca="false">IF(SQRT($B$5)*$I2100+SQRT(1-$B$5)*M2100&lt;$C$11,1,0)</f>
        <v>0</v>
      </c>
      <c r="R2100" s="110" t="n">
        <f aca="false">N2100*$D$8+O2100*$D$9+P2100*$D$10+Q2100*$D$11</f>
        <v>0</v>
      </c>
      <c r="S2100" s="108" t="n">
        <f aca="false">SUM(N2100:Q2100)</f>
        <v>0</v>
      </c>
    </row>
    <row r="2101" customFormat="false" ht="15" hidden="false" customHeight="false" outlineLevel="0" collapsed="false">
      <c r="H2101" s="108" t="n">
        <v>2093</v>
      </c>
      <c r="I2101" s="109" t="n">
        <v>0.8029</v>
      </c>
      <c r="J2101" s="109" t="n">
        <v>1.5991</v>
      </c>
      <c r="K2101" s="109" t="n">
        <v>-1.3898</v>
      </c>
      <c r="L2101" s="109" t="n">
        <v>0.0669</v>
      </c>
      <c r="M2101" s="109" t="n">
        <v>-0.4225</v>
      </c>
      <c r="N2101" s="108" t="n">
        <f aca="false">IF(SQRT($B$5)*$I2101+SQRT(1-$B$5)*J2101&lt;$C$8,1,0)</f>
        <v>0</v>
      </c>
      <c r="O2101" s="108" t="n">
        <f aca="false">IF(SQRT($B$5)*$I2101+SQRT(1-$B$5)*K2101&lt;$C$9,1,0)</f>
        <v>0</v>
      </c>
      <c r="P2101" s="108" t="n">
        <f aca="false">IF(SQRT($B$5)*$I2101+SQRT(1-$B$5)*L2101&lt;$C$10,1,0)</f>
        <v>0</v>
      </c>
      <c r="Q2101" s="108" t="n">
        <f aca="false">IF(SQRT($B$5)*$I2101+SQRT(1-$B$5)*M2101&lt;$C$11,1,0)</f>
        <v>0</v>
      </c>
      <c r="R2101" s="110" t="n">
        <f aca="false">N2101*$D$8+O2101*$D$9+P2101*$D$10+Q2101*$D$11</f>
        <v>0</v>
      </c>
      <c r="S2101" s="108" t="n">
        <f aca="false">SUM(N2101:Q2101)</f>
        <v>0</v>
      </c>
    </row>
    <row r="2102" customFormat="false" ht="15" hidden="false" customHeight="false" outlineLevel="0" collapsed="false">
      <c r="H2102" s="108" t="n">
        <v>2094</v>
      </c>
      <c r="I2102" s="109" t="n">
        <v>-0.9341</v>
      </c>
      <c r="J2102" s="109" t="n">
        <v>2.0063</v>
      </c>
      <c r="K2102" s="109" t="n">
        <v>0.2969</v>
      </c>
      <c r="L2102" s="109" t="n">
        <v>-1.918</v>
      </c>
      <c r="M2102" s="109" t="n">
        <v>0.3757</v>
      </c>
      <c r="N2102" s="108" t="n">
        <f aca="false">IF(SQRT($B$5)*$I2102+SQRT(1-$B$5)*J2102&lt;$C$8,1,0)</f>
        <v>0</v>
      </c>
      <c r="O2102" s="108" t="n">
        <f aca="false">IF(SQRT($B$5)*$I2102+SQRT(1-$B$5)*K2102&lt;$C$9,1,0)</f>
        <v>0</v>
      </c>
      <c r="P2102" s="108" t="n">
        <f aca="false">IF(SQRT($B$5)*$I2102+SQRT(1-$B$5)*L2102&lt;$C$10,1,0)</f>
        <v>1</v>
      </c>
      <c r="Q2102" s="108" t="n">
        <f aca="false">IF(SQRT($B$5)*$I2102+SQRT(1-$B$5)*M2102&lt;$C$11,1,0)</f>
        <v>0</v>
      </c>
      <c r="R2102" s="110" t="n">
        <f aca="false">N2102*$D$8+O2102*$D$9+P2102*$D$10+Q2102*$D$11</f>
        <v>14</v>
      </c>
      <c r="S2102" s="108" t="n">
        <f aca="false">SUM(N2102:Q2102)</f>
        <v>1</v>
      </c>
    </row>
    <row r="2103" customFormat="false" ht="15" hidden="false" customHeight="false" outlineLevel="0" collapsed="false">
      <c r="H2103" s="108" t="n">
        <v>2095</v>
      </c>
      <c r="I2103" s="109" t="n">
        <v>-1.2537</v>
      </c>
      <c r="J2103" s="109" t="n">
        <v>-0.0211</v>
      </c>
      <c r="K2103" s="109" t="n">
        <v>-0.4903</v>
      </c>
      <c r="L2103" s="109" t="n">
        <v>-0.0458</v>
      </c>
      <c r="M2103" s="109" t="n">
        <v>0.6521</v>
      </c>
      <c r="N2103" s="108" t="n">
        <f aca="false">IF(SQRT($B$5)*$I2103+SQRT(1-$B$5)*J2103&lt;$C$8,1,0)</f>
        <v>0</v>
      </c>
      <c r="O2103" s="108" t="n">
        <f aca="false">IF(SQRT($B$5)*$I2103+SQRT(1-$B$5)*K2103&lt;$C$9,1,0)</f>
        <v>0</v>
      </c>
      <c r="P2103" s="108" t="n">
        <f aca="false">IF(SQRT($B$5)*$I2103+SQRT(1-$B$5)*L2103&lt;$C$10,1,0)</f>
        <v>0</v>
      </c>
      <c r="Q2103" s="108" t="n">
        <f aca="false">IF(SQRT($B$5)*$I2103+SQRT(1-$B$5)*M2103&lt;$C$11,1,0)</f>
        <v>0</v>
      </c>
      <c r="R2103" s="110" t="n">
        <f aca="false">N2103*$D$8+O2103*$D$9+P2103*$D$10+Q2103*$D$11</f>
        <v>0</v>
      </c>
      <c r="S2103" s="108" t="n">
        <f aca="false">SUM(N2103:Q2103)</f>
        <v>0</v>
      </c>
    </row>
    <row r="2104" customFormat="false" ht="15" hidden="false" customHeight="false" outlineLevel="0" collapsed="false">
      <c r="H2104" s="108" t="n">
        <v>2096</v>
      </c>
      <c r="I2104" s="109" t="n">
        <v>-0.3227</v>
      </c>
      <c r="J2104" s="109" t="n">
        <v>-0.1675</v>
      </c>
      <c r="K2104" s="109" t="n">
        <v>-0.7893</v>
      </c>
      <c r="L2104" s="109" t="n">
        <v>-1.0186</v>
      </c>
      <c r="M2104" s="109" t="n">
        <v>-0.6829</v>
      </c>
      <c r="N2104" s="108" t="n">
        <f aca="false">IF(SQRT($B$5)*$I2104+SQRT(1-$B$5)*J2104&lt;$C$8,1,0)</f>
        <v>0</v>
      </c>
      <c r="O2104" s="108" t="n">
        <f aca="false">IF(SQRT($B$5)*$I2104+SQRT(1-$B$5)*K2104&lt;$C$9,1,0)</f>
        <v>0</v>
      </c>
      <c r="P2104" s="108" t="n">
        <f aca="false">IF(SQRT($B$5)*$I2104+SQRT(1-$B$5)*L2104&lt;$C$10,1,0)</f>
        <v>0</v>
      </c>
      <c r="Q2104" s="108" t="n">
        <f aca="false">IF(SQRT($B$5)*$I2104+SQRT(1-$B$5)*M2104&lt;$C$11,1,0)</f>
        <v>0</v>
      </c>
      <c r="R2104" s="110" t="n">
        <f aca="false">N2104*$D$8+O2104*$D$9+P2104*$D$10+Q2104*$D$11</f>
        <v>0</v>
      </c>
      <c r="S2104" s="108" t="n">
        <f aca="false">SUM(N2104:Q2104)</f>
        <v>0</v>
      </c>
    </row>
    <row r="2105" customFormat="false" ht="15" hidden="false" customHeight="false" outlineLevel="0" collapsed="false">
      <c r="H2105" s="108" t="n">
        <v>2097</v>
      </c>
      <c r="I2105" s="109" t="n">
        <v>1.6441</v>
      </c>
      <c r="J2105" s="109" t="n">
        <v>0.4494</v>
      </c>
      <c r="K2105" s="109" t="n">
        <v>0.7116</v>
      </c>
      <c r="L2105" s="109" t="n">
        <v>1.1725</v>
      </c>
      <c r="M2105" s="109" t="n">
        <v>1.4448</v>
      </c>
      <c r="N2105" s="108" t="n">
        <f aca="false">IF(SQRT($B$5)*$I2105+SQRT(1-$B$5)*J2105&lt;$C$8,1,0)</f>
        <v>0</v>
      </c>
      <c r="O2105" s="108" t="n">
        <f aca="false">IF(SQRT($B$5)*$I2105+SQRT(1-$B$5)*K2105&lt;$C$9,1,0)</f>
        <v>0</v>
      </c>
      <c r="P2105" s="108" t="n">
        <f aca="false">IF(SQRT($B$5)*$I2105+SQRT(1-$B$5)*L2105&lt;$C$10,1,0)</f>
        <v>0</v>
      </c>
      <c r="Q2105" s="108" t="n">
        <f aca="false">IF(SQRT($B$5)*$I2105+SQRT(1-$B$5)*M2105&lt;$C$11,1,0)</f>
        <v>0</v>
      </c>
      <c r="R2105" s="110" t="n">
        <f aca="false">N2105*$D$8+O2105*$D$9+P2105*$D$10+Q2105*$D$11</f>
        <v>0</v>
      </c>
      <c r="S2105" s="108" t="n">
        <f aca="false">SUM(N2105:Q2105)</f>
        <v>0</v>
      </c>
    </row>
    <row r="2106" customFormat="false" ht="15" hidden="false" customHeight="false" outlineLevel="0" collapsed="false">
      <c r="H2106" s="108" t="n">
        <v>2098</v>
      </c>
      <c r="I2106" s="109" t="n">
        <v>-1.7857</v>
      </c>
      <c r="J2106" s="109" t="n">
        <v>0.4807</v>
      </c>
      <c r="K2106" s="109" t="n">
        <v>2.0006</v>
      </c>
      <c r="L2106" s="109" t="n">
        <v>0.3832</v>
      </c>
      <c r="M2106" s="109" t="n">
        <v>-0.328</v>
      </c>
      <c r="N2106" s="108" t="n">
        <f aca="false">IF(SQRT($B$5)*$I2106+SQRT(1-$B$5)*J2106&lt;$C$8,1,0)</f>
        <v>0</v>
      </c>
      <c r="O2106" s="108" t="n">
        <f aca="false">IF(SQRT($B$5)*$I2106+SQRT(1-$B$5)*K2106&lt;$C$9,1,0)</f>
        <v>0</v>
      </c>
      <c r="P2106" s="108" t="n">
        <f aca="false">IF(SQRT($B$5)*$I2106+SQRT(1-$B$5)*L2106&lt;$C$10,1,0)</f>
        <v>0</v>
      </c>
      <c r="Q2106" s="108" t="n">
        <f aca="false">IF(SQRT($B$5)*$I2106+SQRT(1-$B$5)*M2106&lt;$C$11,1,0)</f>
        <v>0</v>
      </c>
      <c r="R2106" s="110" t="n">
        <f aca="false">N2106*$D$8+O2106*$D$9+P2106*$D$10+Q2106*$D$11</f>
        <v>0</v>
      </c>
      <c r="S2106" s="108" t="n">
        <f aca="false">SUM(N2106:Q2106)</f>
        <v>0</v>
      </c>
    </row>
    <row r="2107" customFormat="false" ht="15" hidden="false" customHeight="false" outlineLevel="0" collapsed="false">
      <c r="H2107" s="108" t="n">
        <v>2099</v>
      </c>
      <c r="I2107" s="109" t="n">
        <v>-0.4401</v>
      </c>
      <c r="J2107" s="109" t="n">
        <v>-1.61</v>
      </c>
      <c r="K2107" s="109" t="n">
        <v>-0.9602</v>
      </c>
      <c r="L2107" s="109" t="n">
        <v>-0.7433</v>
      </c>
      <c r="M2107" s="109" t="n">
        <v>-1.7656</v>
      </c>
      <c r="N2107" s="108" t="n">
        <f aca="false">IF(SQRT($B$5)*$I2107+SQRT(1-$B$5)*J2107&lt;$C$8,1,0)</f>
        <v>0</v>
      </c>
      <c r="O2107" s="108" t="n">
        <f aca="false">IF(SQRT($B$5)*$I2107+SQRT(1-$B$5)*K2107&lt;$C$9,1,0)</f>
        <v>0</v>
      </c>
      <c r="P2107" s="108" t="n">
        <f aca="false">IF(SQRT($B$5)*$I2107+SQRT(1-$B$5)*L2107&lt;$C$10,1,0)</f>
        <v>0</v>
      </c>
      <c r="Q2107" s="108" t="n">
        <f aca="false">IF(SQRT($B$5)*$I2107+SQRT(1-$B$5)*M2107&lt;$C$11,1,0)</f>
        <v>0</v>
      </c>
      <c r="R2107" s="110" t="n">
        <f aca="false">N2107*$D$8+O2107*$D$9+P2107*$D$10+Q2107*$D$11</f>
        <v>0</v>
      </c>
      <c r="S2107" s="108" t="n">
        <f aca="false">SUM(N2107:Q2107)</f>
        <v>0</v>
      </c>
    </row>
    <row r="2108" customFormat="false" ht="15" hidden="false" customHeight="false" outlineLevel="0" collapsed="false">
      <c r="H2108" s="108" t="n">
        <v>2100</v>
      </c>
      <c r="I2108" s="109" t="n">
        <v>-0.2658</v>
      </c>
      <c r="J2108" s="109" t="n">
        <v>1.0606</v>
      </c>
      <c r="K2108" s="109" t="n">
        <v>2.1443</v>
      </c>
      <c r="L2108" s="109" t="n">
        <v>0.4647</v>
      </c>
      <c r="M2108" s="109" t="n">
        <v>0.1105</v>
      </c>
      <c r="N2108" s="108" t="n">
        <f aca="false">IF(SQRT($B$5)*$I2108+SQRT(1-$B$5)*J2108&lt;$C$8,1,0)</f>
        <v>0</v>
      </c>
      <c r="O2108" s="108" t="n">
        <f aca="false">IF(SQRT($B$5)*$I2108+SQRT(1-$B$5)*K2108&lt;$C$9,1,0)</f>
        <v>0</v>
      </c>
      <c r="P2108" s="108" t="n">
        <f aca="false">IF(SQRT($B$5)*$I2108+SQRT(1-$B$5)*L2108&lt;$C$10,1,0)</f>
        <v>0</v>
      </c>
      <c r="Q2108" s="108" t="n">
        <f aca="false">IF(SQRT($B$5)*$I2108+SQRT(1-$B$5)*M2108&lt;$C$11,1,0)</f>
        <v>0</v>
      </c>
      <c r="R2108" s="110" t="n">
        <f aca="false">N2108*$D$8+O2108*$D$9+P2108*$D$10+Q2108*$D$11</f>
        <v>0</v>
      </c>
      <c r="S2108" s="108" t="n">
        <f aca="false">SUM(N2108:Q2108)</f>
        <v>0</v>
      </c>
    </row>
    <row r="2109" customFormat="false" ht="15" hidden="false" customHeight="false" outlineLevel="0" collapsed="false">
      <c r="H2109" s="108" t="n">
        <v>2101</v>
      </c>
      <c r="I2109" s="109" t="n">
        <v>-0.3456</v>
      </c>
      <c r="J2109" s="109" t="n">
        <v>-0.1595</v>
      </c>
      <c r="K2109" s="109" t="n">
        <v>-1.4144</v>
      </c>
      <c r="L2109" s="109" t="n">
        <v>0.5013</v>
      </c>
      <c r="M2109" s="109" t="n">
        <v>0.0711</v>
      </c>
      <c r="N2109" s="108" t="n">
        <f aca="false">IF(SQRT($B$5)*$I2109+SQRT(1-$B$5)*J2109&lt;$C$8,1,0)</f>
        <v>0</v>
      </c>
      <c r="O2109" s="108" t="n">
        <f aca="false">IF(SQRT($B$5)*$I2109+SQRT(1-$B$5)*K2109&lt;$C$9,1,0)</f>
        <v>0</v>
      </c>
      <c r="P2109" s="108" t="n">
        <f aca="false">IF(SQRT($B$5)*$I2109+SQRT(1-$B$5)*L2109&lt;$C$10,1,0)</f>
        <v>0</v>
      </c>
      <c r="Q2109" s="108" t="n">
        <f aca="false">IF(SQRT($B$5)*$I2109+SQRT(1-$B$5)*M2109&lt;$C$11,1,0)</f>
        <v>0</v>
      </c>
      <c r="R2109" s="110" t="n">
        <f aca="false">N2109*$D$8+O2109*$D$9+P2109*$D$10+Q2109*$D$11</f>
        <v>0</v>
      </c>
      <c r="S2109" s="108" t="n">
        <f aca="false">SUM(N2109:Q2109)</f>
        <v>0</v>
      </c>
    </row>
    <row r="2110" customFormat="false" ht="15" hidden="false" customHeight="false" outlineLevel="0" collapsed="false">
      <c r="H2110" s="108" t="n">
        <v>2102</v>
      </c>
      <c r="I2110" s="109" t="n">
        <v>-2.7028</v>
      </c>
      <c r="J2110" s="109" t="n">
        <v>-0.2589</v>
      </c>
      <c r="K2110" s="109" t="n">
        <v>0.4611</v>
      </c>
      <c r="L2110" s="109" t="n">
        <v>-0.3774</v>
      </c>
      <c r="M2110" s="109" t="n">
        <v>0.6071</v>
      </c>
      <c r="N2110" s="108" t="n">
        <f aca="false">IF(SQRT($B$5)*$I2110+SQRT(1-$B$5)*J2110&lt;$C$8,1,0)</f>
        <v>0</v>
      </c>
      <c r="O2110" s="108" t="n">
        <f aca="false">IF(SQRT($B$5)*$I2110+SQRT(1-$B$5)*K2110&lt;$C$9,1,0)</f>
        <v>0</v>
      </c>
      <c r="P2110" s="108" t="n">
        <f aca="false">IF(SQRT($B$5)*$I2110+SQRT(1-$B$5)*L2110&lt;$C$10,1,0)</f>
        <v>0</v>
      </c>
      <c r="Q2110" s="108" t="n">
        <f aca="false">IF(SQRT($B$5)*$I2110+SQRT(1-$B$5)*M2110&lt;$C$11,1,0)</f>
        <v>0</v>
      </c>
      <c r="R2110" s="110" t="n">
        <f aca="false">N2110*$D$8+O2110*$D$9+P2110*$D$10+Q2110*$D$11</f>
        <v>0</v>
      </c>
      <c r="S2110" s="108" t="n">
        <f aca="false">SUM(N2110:Q2110)</f>
        <v>0</v>
      </c>
    </row>
    <row r="2111" customFormat="false" ht="15" hidden="false" customHeight="false" outlineLevel="0" collapsed="false">
      <c r="H2111" s="108" t="n">
        <v>2103</v>
      </c>
      <c r="I2111" s="109" t="n">
        <v>0.1418</v>
      </c>
      <c r="J2111" s="109" t="n">
        <v>-0.3799</v>
      </c>
      <c r="K2111" s="109" t="n">
        <v>-1.1541</v>
      </c>
      <c r="L2111" s="109" t="n">
        <v>-0.9218</v>
      </c>
      <c r="M2111" s="109" t="n">
        <v>0.3926</v>
      </c>
      <c r="N2111" s="108" t="n">
        <f aca="false">IF(SQRT($B$5)*$I2111+SQRT(1-$B$5)*J2111&lt;$C$8,1,0)</f>
        <v>0</v>
      </c>
      <c r="O2111" s="108" t="n">
        <f aca="false">IF(SQRT($B$5)*$I2111+SQRT(1-$B$5)*K2111&lt;$C$9,1,0)</f>
        <v>0</v>
      </c>
      <c r="P2111" s="108" t="n">
        <f aca="false">IF(SQRT($B$5)*$I2111+SQRT(1-$B$5)*L2111&lt;$C$10,1,0)</f>
        <v>0</v>
      </c>
      <c r="Q2111" s="108" t="n">
        <f aca="false">IF(SQRT($B$5)*$I2111+SQRT(1-$B$5)*M2111&lt;$C$11,1,0)</f>
        <v>0</v>
      </c>
      <c r="R2111" s="110" t="n">
        <f aca="false">N2111*$D$8+O2111*$D$9+P2111*$D$10+Q2111*$D$11</f>
        <v>0</v>
      </c>
      <c r="S2111" s="108" t="n">
        <f aca="false">SUM(N2111:Q2111)</f>
        <v>0</v>
      </c>
    </row>
    <row r="2112" customFormat="false" ht="15" hidden="false" customHeight="false" outlineLevel="0" collapsed="false">
      <c r="H2112" s="108" t="n">
        <v>2104</v>
      </c>
      <c r="I2112" s="109" t="n">
        <v>-0.0857</v>
      </c>
      <c r="J2112" s="109" t="n">
        <v>0.8034</v>
      </c>
      <c r="K2112" s="109" t="n">
        <v>-0.4492</v>
      </c>
      <c r="L2112" s="109" t="n">
        <v>1.3217</v>
      </c>
      <c r="M2112" s="109" t="n">
        <v>0.7655</v>
      </c>
      <c r="N2112" s="108" t="n">
        <f aca="false">IF(SQRT($B$5)*$I2112+SQRT(1-$B$5)*J2112&lt;$C$8,1,0)</f>
        <v>0</v>
      </c>
      <c r="O2112" s="108" t="n">
        <f aca="false">IF(SQRT($B$5)*$I2112+SQRT(1-$B$5)*K2112&lt;$C$9,1,0)</f>
        <v>0</v>
      </c>
      <c r="P2112" s="108" t="n">
        <f aca="false">IF(SQRT($B$5)*$I2112+SQRT(1-$B$5)*L2112&lt;$C$10,1,0)</f>
        <v>0</v>
      </c>
      <c r="Q2112" s="108" t="n">
        <f aca="false">IF(SQRT($B$5)*$I2112+SQRT(1-$B$5)*M2112&lt;$C$11,1,0)</f>
        <v>0</v>
      </c>
      <c r="R2112" s="110" t="n">
        <f aca="false">N2112*$D$8+O2112*$D$9+P2112*$D$10+Q2112*$D$11</f>
        <v>0</v>
      </c>
      <c r="S2112" s="108" t="n">
        <f aca="false">SUM(N2112:Q2112)</f>
        <v>0</v>
      </c>
    </row>
    <row r="2113" customFormat="false" ht="15" hidden="false" customHeight="false" outlineLevel="0" collapsed="false">
      <c r="H2113" s="108" t="n">
        <v>2105</v>
      </c>
      <c r="I2113" s="109" t="n">
        <v>1.8128</v>
      </c>
      <c r="J2113" s="109" t="n">
        <v>-2.1985</v>
      </c>
      <c r="K2113" s="109" t="n">
        <v>0.7282</v>
      </c>
      <c r="L2113" s="109" t="n">
        <v>1.1713</v>
      </c>
      <c r="M2113" s="109" t="n">
        <v>0.283</v>
      </c>
      <c r="N2113" s="108" t="n">
        <f aca="false">IF(SQRT($B$5)*$I2113+SQRT(1-$B$5)*J2113&lt;$C$8,1,0)</f>
        <v>0</v>
      </c>
      <c r="O2113" s="108" t="n">
        <f aca="false">IF(SQRT($B$5)*$I2113+SQRT(1-$B$5)*K2113&lt;$C$9,1,0)</f>
        <v>0</v>
      </c>
      <c r="P2113" s="108" t="n">
        <f aca="false">IF(SQRT($B$5)*$I2113+SQRT(1-$B$5)*L2113&lt;$C$10,1,0)</f>
        <v>0</v>
      </c>
      <c r="Q2113" s="108" t="n">
        <f aca="false">IF(SQRT($B$5)*$I2113+SQRT(1-$B$5)*M2113&lt;$C$11,1,0)</f>
        <v>0</v>
      </c>
      <c r="R2113" s="110" t="n">
        <f aca="false">N2113*$D$8+O2113*$D$9+P2113*$D$10+Q2113*$D$11</f>
        <v>0</v>
      </c>
      <c r="S2113" s="108" t="n">
        <f aca="false">SUM(N2113:Q2113)</f>
        <v>0</v>
      </c>
    </row>
    <row r="2114" customFormat="false" ht="15" hidden="false" customHeight="false" outlineLevel="0" collapsed="false">
      <c r="H2114" s="108" t="n">
        <v>2106</v>
      </c>
      <c r="I2114" s="109" t="n">
        <v>0.3543</v>
      </c>
      <c r="J2114" s="109" t="n">
        <v>-0.0166</v>
      </c>
      <c r="K2114" s="109" t="n">
        <v>0.1087</v>
      </c>
      <c r="L2114" s="109" t="n">
        <v>0.3064</v>
      </c>
      <c r="M2114" s="109" t="n">
        <v>-0.08</v>
      </c>
      <c r="N2114" s="108" t="n">
        <f aca="false">IF(SQRT($B$5)*$I2114+SQRT(1-$B$5)*J2114&lt;$C$8,1,0)</f>
        <v>0</v>
      </c>
      <c r="O2114" s="108" t="n">
        <f aca="false">IF(SQRT($B$5)*$I2114+SQRT(1-$B$5)*K2114&lt;$C$9,1,0)</f>
        <v>0</v>
      </c>
      <c r="P2114" s="108" t="n">
        <f aca="false">IF(SQRT($B$5)*$I2114+SQRT(1-$B$5)*L2114&lt;$C$10,1,0)</f>
        <v>0</v>
      </c>
      <c r="Q2114" s="108" t="n">
        <f aca="false">IF(SQRT($B$5)*$I2114+SQRT(1-$B$5)*M2114&lt;$C$11,1,0)</f>
        <v>0</v>
      </c>
      <c r="R2114" s="110" t="n">
        <f aca="false">N2114*$D$8+O2114*$D$9+P2114*$D$10+Q2114*$D$11</f>
        <v>0</v>
      </c>
      <c r="S2114" s="108" t="n">
        <f aca="false">SUM(N2114:Q2114)</f>
        <v>0</v>
      </c>
    </row>
    <row r="2115" customFormat="false" ht="15" hidden="false" customHeight="false" outlineLevel="0" collapsed="false">
      <c r="H2115" s="108" t="n">
        <v>2107</v>
      </c>
      <c r="I2115" s="109" t="n">
        <v>-1.1093</v>
      </c>
      <c r="J2115" s="109" t="n">
        <v>1.027</v>
      </c>
      <c r="K2115" s="109" t="n">
        <v>-1.2057</v>
      </c>
      <c r="L2115" s="109" t="n">
        <v>-0.6215</v>
      </c>
      <c r="M2115" s="109" t="n">
        <v>0.5994</v>
      </c>
      <c r="N2115" s="108" t="n">
        <f aca="false">IF(SQRT($B$5)*$I2115+SQRT(1-$B$5)*J2115&lt;$C$8,1,0)</f>
        <v>0</v>
      </c>
      <c r="O2115" s="108" t="n">
        <f aca="false">IF(SQRT($B$5)*$I2115+SQRT(1-$B$5)*K2115&lt;$C$9,1,0)</f>
        <v>0</v>
      </c>
      <c r="P2115" s="108" t="n">
        <f aca="false">IF(SQRT($B$5)*$I2115+SQRT(1-$B$5)*L2115&lt;$C$10,1,0)</f>
        <v>0</v>
      </c>
      <c r="Q2115" s="108" t="n">
        <f aca="false">IF(SQRT($B$5)*$I2115+SQRT(1-$B$5)*M2115&lt;$C$11,1,0)</f>
        <v>0</v>
      </c>
      <c r="R2115" s="110" t="n">
        <f aca="false">N2115*$D$8+O2115*$D$9+P2115*$D$10+Q2115*$D$11</f>
        <v>0</v>
      </c>
      <c r="S2115" s="108" t="n">
        <f aca="false">SUM(N2115:Q2115)</f>
        <v>0</v>
      </c>
    </row>
    <row r="2116" customFormat="false" ht="15" hidden="false" customHeight="false" outlineLevel="0" collapsed="false">
      <c r="H2116" s="108" t="n">
        <v>2108</v>
      </c>
      <c r="I2116" s="109" t="n">
        <v>-0.0247</v>
      </c>
      <c r="J2116" s="109" t="n">
        <v>-0.274</v>
      </c>
      <c r="K2116" s="109" t="n">
        <v>-1.8479</v>
      </c>
      <c r="L2116" s="109" t="n">
        <v>0.3441</v>
      </c>
      <c r="M2116" s="109" t="n">
        <v>-0.1268</v>
      </c>
      <c r="N2116" s="108" t="n">
        <f aca="false">IF(SQRT($B$5)*$I2116+SQRT(1-$B$5)*J2116&lt;$C$8,1,0)</f>
        <v>0</v>
      </c>
      <c r="O2116" s="108" t="n">
        <f aca="false">IF(SQRT($B$5)*$I2116+SQRT(1-$B$5)*K2116&lt;$C$9,1,0)</f>
        <v>0</v>
      </c>
      <c r="P2116" s="108" t="n">
        <f aca="false">IF(SQRT($B$5)*$I2116+SQRT(1-$B$5)*L2116&lt;$C$10,1,0)</f>
        <v>0</v>
      </c>
      <c r="Q2116" s="108" t="n">
        <f aca="false">IF(SQRT($B$5)*$I2116+SQRT(1-$B$5)*M2116&lt;$C$11,1,0)</f>
        <v>0</v>
      </c>
      <c r="R2116" s="110" t="n">
        <f aca="false">N2116*$D$8+O2116*$D$9+P2116*$D$10+Q2116*$D$11</f>
        <v>0</v>
      </c>
      <c r="S2116" s="108" t="n">
        <f aca="false">SUM(N2116:Q2116)</f>
        <v>0</v>
      </c>
    </row>
    <row r="2117" customFormat="false" ht="15" hidden="false" customHeight="false" outlineLevel="0" collapsed="false">
      <c r="H2117" s="108" t="n">
        <v>2109</v>
      </c>
      <c r="I2117" s="109" t="n">
        <v>-0.2798</v>
      </c>
      <c r="J2117" s="109" t="n">
        <v>-1.5638</v>
      </c>
      <c r="K2117" s="109" t="n">
        <v>0.4595</v>
      </c>
      <c r="L2117" s="109" t="n">
        <v>-0.531</v>
      </c>
      <c r="M2117" s="109" t="n">
        <v>-0.0323</v>
      </c>
      <c r="N2117" s="108" t="n">
        <f aca="false">IF(SQRT($B$5)*$I2117+SQRT(1-$B$5)*J2117&lt;$C$8,1,0)</f>
        <v>0</v>
      </c>
      <c r="O2117" s="108" t="n">
        <f aca="false">IF(SQRT($B$5)*$I2117+SQRT(1-$B$5)*K2117&lt;$C$9,1,0)</f>
        <v>0</v>
      </c>
      <c r="P2117" s="108" t="n">
        <f aca="false">IF(SQRT($B$5)*$I2117+SQRT(1-$B$5)*L2117&lt;$C$10,1,0)</f>
        <v>0</v>
      </c>
      <c r="Q2117" s="108" t="n">
        <f aca="false">IF(SQRT($B$5)*$I2117+SQRT(1-$B$5)*M2117&lt;$C$11,1,0)</f>
        <v>0</v>
      </c>
      <c r="R2117" s="110" t="n">
        <f aca="false">N2117*$D$8+O2117*$D$9+P2117*$D$10+Q2117*$D$11</f>
        <v>0</v>
      </c>
      <c r="S2117" s="108" t="n">
        <f aca="false">SUM(N2117:Q2117)</f>
        <v>0</v>
      </c>
    </row>
    <row r="2118" customFormat="false" ht="15" hidden="false" customHeight="false" outlineLevel="0" collapsed="false">
      <c r="H2118" s="108" t="n">
        <v>2110</v>
      </c>
      <c r="I2118" s="109" t="n">
        <v>-0.0501</v>
      </c>
      <c r="J2118" s="109" t="n">
        <v>1.9609</v>
      </c>
      <c r="K2118" s="109" t="n">
        <v>-1.0569</v>
      </c>
      <c r="L2118" s="109" t="n">
        <v>0.3463</v>
      </c>
      <c r="M2118" s="109" t="n">
        <v>-2.0597</v>
      </c>
      <c r="N2118" s="108" t="n">
        <f aca="false">IF(SQRT($B$5)*$I2118+SQRT(1-$B$5)*J2118&lt;$C$8,1,0)</f>
        <v>0</v>
      </c>
      <c r="O2118" s="108" t="n">
        <f aca="false">IF(SQRT($B$5)*$I2118+SQRT(1-$B$5)*K2118&lt;$C$9,1,0)</f>
        <v>0</v>
      </c>
      <c r="P2118" s="108" t="n">
        <f aca="false">IF(SQRT($B$5)*$I2118+SQRT(1-$B$5)*L2118&lt;$C$10,1,0)</f>
        <v>0</v>
      </c>
      <c r="Q2118" s="108" t="n">
        <f aca="false">IF(SQRT($B$5)*$I2118+SQRT(1-$B$5)*M2118&lt;$C$11,1,0)</f>
        <v>0</v>
      </c>
      <c r="R2118" s="110" t="n">
        <f aca="false">N2118*$D$8+O2118*$D$9+P2118*$D$10+Q2118*$D$11</f>
        <v>0</v>
      </c>
      <c r="S2118" s="108" t="n">
        <f aca="false">SUM(N2118:Q2118)</f>
        <v>0</v>
      </c>
    </row>
    <row r="2119" customFormat="false" ht="15" hidden="false" customHeight="false" outlineLevel="0" collapsed="false">
      <c r="H2119" s="108" t="n">
        <v>2111</v>
      </c>
      <c r="I2119" s="109" t="n">
        <v>0.7424</v>
      </c>
      <c r="J2119" s="109" t="n">
        <v>-0.4861</v>
      </c>
      <c r="K2119" s="109" t="n">
        <v>1.4838</v>
      </c>
      <c r="L2119" s="109" t="n">
        <v>-1.3445</v>
      </c>
      <c r="M2119" s="109" t="n">
        <v>-0.5697</v>
      </c>
      <c r="N2119" s="108" t="n">
        <f aca="false">IF(SQRT($B$5)*$I2119+SQRT(1-$B$5)*J2119&lt;$C$8,1,0)</f>
        <v>0</v>
      </c>
      <c r="O2119" s="108" t="n">
        <f aca="false">IF(SQRT($B$5)*$I2119+SQRT(1-$B$5)*K2119&lt;$C$9,1,0)</f>
        <v>0</v>
      </c>
      <c r="P2119" s="108" t="n">
        <f aca="false">IF(SQRT($B$5)*$I2119+SQRT(1-$B$5)*L2119&lt;$C$10,1,0)</f>
        <v>0</v>
      </c>
      <c r="Q2119" s="108" t="n">
        <f aca="false">IF(SQRT($B$5)*$I2119+SQRT(1-$B$5)*M2119&lt;$C$11,1,0)</f>
        <v>0</v>
      </c>
      <c r="R2119" s="110" t="n">
        <f aca="false">N2119*$D$8+O2119*$D$9+P2119*$D$10+Q2119*$D$11</f>
        <v>0</v>
      </c>
      <c r="S2119" s="108" t="n">
        <f aca="false">SUM(N2119:Q2119)</f>
        <v>0</v>
      </c>
    </row>
    <row r="2120" customFormat="false" ht="15" hidden="false" customHeight="false" outlineLevel="0" collapsed="false">
      <c r="H2120" s="108" t="n">
        <v>2112</v>
      </c>
      <c r="I2120" s="109" t="n">
        <v>1.0712</v>
      </c>
      <c r="J2120" s="109" t="n">
        <v>-1.4728</v>
      </c>
      <c r="K2120" s="109" t="n">
        <v>-0.2529</v>
      </c>
      <c r="L2120" s="109" t="n">
        <v>0.2673</v>
      </c>
      <c r="M2120" s="109" t="n">
        <v>0.0302</v>
      </c>
      <c r="N2120" s="108" t="n">
        <f aca="false">IF(SQRT($B$5)*$I2120+SQRT(1-$B$5)*J2120&lt;$C$8,1,0)</f>
        <v>0</v>
      </c>
      <c r="O2120" s="108" t="n">
        <f aca="false">IF(SQRT($B$5)*$I2120+SQRT(1-$B$5)*K2120&lt;$C$9,1,0)</f>
        <v>0</v>
      </c>
      <c r="P2120" s="108" t="n">
        <f aca="false">IF(SQRT($B$5)*$I2120+SQRT(1-$B$5)*L2120&lt;$C$10,1,0)</f>
        <v>0</v>
      </c>
      <c r="Q2120" s="108" t="n">
        <f aca="false">IF(SQRT($B$5)*$I2120+SQRT(1-$B$5)*M2120&lt;$C$11,1,0)</f>
        <v>0</v>
      </c>
      <c r="R2120" s="110" t="n">
        <f aca="false">N2120*$D$8+O2120*$D$9+P2120*$D$10+Q2120*$D$11</f>
        <v>0</v>
      </c>
      <c r="S2120" s="108" t="n">
        <f aca="false">SUM(N2120:Q2120)</f>
        <v>0</v>
      </c>
    </row>
    <row r="2121" customFormat="false" ht="15" hidden="false" customHeight="false" outlineLevel="0" collapsed="false">
      <c r="H2121" s="108" t="n">
        <v>2113</v>
      </c>
      <c r="I2121" s="109" t="n">
        <v>-0.4518</v>
      </c>
      <c r="J2121" s="109" t="n">
        <v>-1.6418</v>
      </c>
      <c r="K2121" s="109" t="n">
        <v>-2.0385</v>
      </c>
      <c r="L2121" s="109" t="n">
        <v>1.1678</v>
      </c>
      <c r="M2121" s="109" t="n">
        <v>-0.6837</v>
      </c>
      <c r="N2121" s="108" t="n">
        <f aca="false">IF(SQRT($B$5)*$I2121+SQRT(1-$B$5)*J2121&lt;$C$8,1,0)</f>
        <v>0</v>
      </c>
      <c r="O2121" s="108" t="n">
        <f aca="false">IF(SQRT($B$5)*$I2121+SQRT(1-$B$5)*K2121&lt;$C$9,1,0)</f>
        <v>0</v>
      </c>
      <c r="P2121" s="108" t="n">
        <f aca="false">IF(SQRT($B$5)*$I2121+SQRT(1-$B$5)*L2121&lt;$C$10,1,0)</f>
        <v>0</v>
      </c>
      <c r="Q2121" s="108" t="n">
        <f aca="false">IF(SQRT($B$5)*$I2121+SQRT(1-$B$5)*M2121&lt;$C$11,1,0)</f>
        <v>0</v>
      </c>
      <c r="R2121" s="110" t="n">
        <f aca="false">N2121*$D$8+O2121*$D$9+P2121*$D$10+Q2121*$D$11</f>
        <v>0</v>
      </c>
      <c r="S2121" s="108" t="n">
        <f aca="false">SUM(N2121:Q2121)</f>
        <v>0</v>
      </c>
    </row>
    <row r="2122" customFormat="false" ht="15" hidden="false" customHeight="false" outlineLevel="0" collapsed="false">
      <c r="H2122" s="108" t="n">
        <v>2114</v>
      </c>
      <c r="I2122" s="109" t="n">
        <v>-0.4355</v>
      </c>
      <c r="J2122" s="109" t="n">
        <v>-0.8578</v>
      </c>
      <c r="K2122" s="109" t="n">
        <v>-0.0638</v>
      </c>
      <c r="L2122" s="109" t="n">
        <v>-1.3793</v>
      </c>
      <c r="M2122" s="109" t="n">
        <v>0.1532</v>
      </c>
      <c r="N2122" s="108" t="n">
        <f aca="false">IF(SQRT($B$5)*$I2122+SQRT(1-$B$5)*J2122&lt;$C$8,1,0)</f>
        <v>0</v>
      </c>
      <c r="O2122" s="108" t="n">
        <f aca="false">IF(SQRT($B$5)*$I2122+SQRT(1-$B$5)*K2122&lt;$C$9,1,0)</f>
        <v>0</v>
      </c>
      <c r="P2122" s="108" t="n">
        <f aca="false">IF(SQRT($B$5)*$I2122+SQRT(1-$B$5)*L2122&lt;$C$10,1,0)</f>
        <v>0</v>
      </c>
      <c r="Q2122" s="108" t="n">
        <f aca="false">IF(SQRT($B$5)*$I2122+SQRT(1-$B$5)*M2122&lt;$C$11,1,0)</f>
        <v>0</v>
      </c>
      <c r="R2122" s="110" t="n">
        <f aca="false">N2122*$D$8+O2122*$D$9+P2122*$D$10+Q2122*$D$11</f>
        <v>0</v>
      </c>
      <c r="S2122" s="108" t="n">
        <f aca="false">SUM(N2122:Q2122)</f>
        <v>0</v>
      </c>
    </row>
    <row r="2123" customFormat="false" ht="15" hidden="false" customHeight="false" outlineLevel="0" collapsed="false">
      <c r="H2123" s="108" t="n">
        <v>2115</v>
      </c>
      <c r="I2123" s="109" t="n">
        <v>-0.1584</v>
      </c>
      <c r="J2123" s="109" t="n">
        <v>-0.4617</v>
      </c>
      <c r="K2123" s="109" t="n">
        <v>0.9806</v>
      </c>
      <c r="L2123" s="109" t="n">
        <v>-0.3661</v>
      </c>
      <c r="M2123" s="109" t="n">
        <v>-0.8848</v>
      </c>
      <c r="N2123" s="108" t="n">
        <f aca="false">IF(SQRT($B$5)*$I2123+SQRT(1-$B$5)*J2123&lt;$C$8,1,0)</f>
        <v>0</v>
      </c>
      <c r="O2123" s="108" t="n">
        <f aca="false">IF(SQRT($B$5)*$I2123+SQRT(1-$B$5)*K2123&lt;$C$9,1,0)</f>
        <v>0</v>
      </c>
      <c r="P2123" s="108" t="n">
        <f aca="false">IF(SQRT($B$5)*$I2123+SQRT(1-$B$5)*L2123&lt;$C$10,1,0)</f>
        <v>0</v>
      </c>
      <c r="Q2123" s="108" t="n">
        <f aca="false">IF(SQRT($B$5)*$I2123+SQRT(1-$B$5)*M2123&lt;$C$11,1,0)</f>
        <v>0</v>
      </c>
      <c r="R2123" s="110" t="n">
        <f aca="false">N2123*$D$8+O2123*$D$9+P2123*$D$10+Q2123*$D$11</f>
        <v>0</v>
      </c>
      <c r="S2123" s="108" t="n">
        <f aca="false">SUM(N2123:Q2123)</f>
        <v>0</v>
      </c>
    </row>
    <row r="2124" customFormat="false" ht="15" hidden="false" customHeight="false" outlineLevel="0" collapsed="false">
      <c r="H2124" s="108" t="n">
        <v>2116</v>
      </c>
      <c r="I2124" s="109" t="n">
        <v>0.2784</v>
      </c>
      <c r="J2124" s="109" t="n">
        <v>0.4417</v>
      </c>
      <c r="K2124" s="109" t="n">
        <v>1.4229</v>
      </c>
      <c r="L2124" s="109" t="n">
        <v>-2.9811</v>
      </c>
      <c r="M2124" s="109" t="n">
        <v>-0.4692</v>
      </c>
      <c r="N2124" s="108" t="n">
        <f aca="false">IF(SQRT($B$5)*$I2124+SQRT(1-$B$5)*J2124&lt;$C$8,1,0)</f>
        <v>0</v>
      </c>
      <c r="O2124" s="108" t="n">
        <f aca="false">IF(SQRT($B$5)*$I2124+SQRT(1-$B$5)*K2124&lt;$C$9,1,0)</f>
        <v>0</v>
      </c>
      <c r="P2124" s="108" t="n">
        <f aca="false">IF(SQRT($B$5)*$I2124+SQRT(1-$B$5)*L2124&lt;$C$10,1,0)</f>
        <v>1</v>
      </c>
      <c r="Q2124" s="108" t="n">
        <f aca="false">IF(SQRT($B$5)*$I2124+SQRT(1-$B$5)*M2124&lt;$C$11,1,0)</f>
        <v>0</v>
      </c>
      <c r="R2124" s="110" t="n">
        <f aca="false">N2124*$D$8+O2124*$D$9+P2124*$D$10+Q2124*$D$11</f>
        <v>14</v>
      </c>
      <c r="S2124" s="108" t="n">
        <f aca="false">SUM(N2124:Q2124)</f>
        <v>1</v>
      </c>
    </row>
    <row r="2125" customFormat="false" ht="15" hidden="false" customHeight="false" outlineLevel="0" collapsed="false">
      <c r="H2125" s="108" t="n">
        <v>2117</v>
      </c>
      <c r="I2125" s="109" t="n">
        <v>-0.3823</v>
      </c>
      <c r="J2125" s="109" t="n">
        <v>-0.4555</v>
      </c>
      <c r="K2125" s="109" t="n">
        <v>0.8117</v>
      </c>
      <c r="L2125" s="109" t="n">
        <v>1.0647</v>
      </c>
      <c r="M2125" s="109" t="n">
        <v>-1.4642</v>
      </c>
      <c r="N2125" s="108" t="n">
        <f aca="false">IF(SQRT($B$5)*$I2125+SQRT(1-$B$5)*J2125&lt;$C$8,1,0)</f>
        <v>0</v>
      </c>
      <c r="O2125" s="108" t="n">
        <f aca="false">IF(SQRT($B$5)*$I2125+SQRT(1-$B$5)*K2125&lt;$C$9,1,0)</f>
        <v>0</v>
      </c>
      <c r="P2125" s="108" t="n">
        <f aca="false">IF(SQRT($B$5)*$I2125+SQRT(1-$B$5)*L2125&lt;$C$10,1,0)</f>
        <v>0</v>
      </c>
      <c r="Q2125" s="108" t="n">
        <f aca="false">IF(SQRT($B$5)*$I2125+SQRT(1-$B$5)*M2125&lt;$C$11,1,0)</f>
        <v>0</v>
      </c>
      <c r="R2125" s="110" t="n">
        <f aca="false">N2125*$D$8+O2125*$D$9+P2125*$D$10+Q2125*$D$11</f>
        <v>0</v>
      </c>
      <c r="S2125" s="108" t="n">
        <f aca="false">SUM(N2125:Q2125)</f>
        <v>0</v>
      </c>
    </row>
    <row r="2126" customFormat="false" ht="15" hidden="false" customHeight="false" outlineLevel="0" collapsed="false">
      <c r="H2126" s="108" t="n">
        <v>2118</v>
      </c>
      <c r="I2126" s="109" t="n">
        <v>0.8503</v>
      </c>
      <c r="J2126" s="109" t="n">
        <v>-0.161</v>
      </c>
      <c r="K2126" s="109" t="n">
        <v>-0.7653</v>
      </c>
      <c r="L2126" s="109" t="n">
        <v>0.9638</v>
      </c>
      <c r="M2126" s="109" t="n">
        <v>0.1693</v>
      </c>
      <c r="N2126" s="108" t="n">
        <f aca="false">IF(SQRT($B$5)*$I2126+SQRT(1-$B$5)*J2126&lt;$C$8,1,0)</f>
        <v>0</v>
      </c>
      <c r="O2126" s="108" t="n">
        <f aca="false">IF(SQRT($B$5)*$I2126+SQRT(1-$B$5)*K2126&lt;$C$9,1,0)</f>
        <v>0</v>
      </c>
      <c r="P2126" s="108" t="n">
        <f aca="false">IF(SQRT($B$5)*$I2126+SQRT(1-$B$5)*L2126&lt;$C$10,1,0)</f>
        <v>0</v>
      </c>
      <c r="Q2126" s="108" t="n">
        <f aca="false">IF(SQRT($B$5)*$I2126+SQRT(1-$B$5)*M2126&lt;$C$11,1,0)</f>
        <v>0</v>
      </c>
      <c r="R2126" s="110" t="n">
        <f aca="false">N2126*$D$8+O2126*$D$9+P2126*$D$10+Q2126*$D$11</f>
        <v>0</v>
      </c>
      <c r="S2126" s="108" t="n">
        <f aca="false">SUM(N2126:Q2126)</f>
        <v>0</v>
      </c>
    </row>
    <row r="2127" customFormat="false" ht="15" hidden="false" customHeight="false" outlineLevel="0" collapsed="false">
      <c r="H2127" s="108" t="n">
        <v>2119</v>
      </c>
      <c r="I2127" s="109" t="n">
        <v>1.1408</v>
      </c>
      <c r="J2127" s="109" t="n">
        <v>0.6173</v>
      </c>
      <c r="K2127" s="109" t="n">
        <v>0.3229</v>
      </c>
      <c r="L2127" s="109" t="n">
        <v>0.7872</v>
      </c>
      <c r="M2127" s="109" t="n">
        <v>-0.1261</v>
      </c>
      <c r="N2127" s="108" t="n">
        <f aca="false">IF(SQRT($B$5)*$I2127+SQRT(1-$B$5)*J2127&lt;$C$8,1,0)</f>
        <v>0</v>
      </c>
      <c r="O2127" s="108" t="n">
        <f aca="false">IF(SQRT($B$5)*$I2127+SQRT(1-$B$5)*K2127&lt;$C$9,1,0)</f>
        <v>0</v>
      </c>
      <c r="P2127" s="108" t="n">
        <f aca="false">IF(SQRT($B$5)*$I2127+SQRT(1-$B$5)*L2127&lt;$C$10,1,0)</f>
        <v>0</v>
      </c>
      <c r="Q2127" s="108" t="n">
        <f aca="false">IF(SQRT($B$5)*$I2127+SQRT(1-$B$5)*M2127&lt;$C$11,1,0)</f>
        <v>0</v>
      </c>
      <c r="R2127" s="110" t="n">
        <f aca="false">N2127*$D$8+O2127*$D$9+P2127*$D$10+Q2127*$D$11</f>
        <v>0</v>
      </c>
      <c r="S2127" s="108" t="n">
        <f aca="false">SUM(N2127:Q2127)</f>
        <v>0</v>
      </c>
    </row>
    <row r="2128" customFormat="false" ht="15" hidden="false" customHeight="false" outlineLevel="0" collapsed="false">
      <c r="H2128" s="108" t="n">
        <v>2120</v>
      </c>
      <c r="I2128" s="109" t="n">
        <v>-0.3071</v>
      </c>
      <c r="J2128" s="109" t="n">
        <v>-1.264</v>
      </c>
      <c r="K2128" s="109" t="n">
        <v>0.1507</v>
      </c>
      <c r="L2128" s="109" t="n">
        <v>1.6562</v>
      </c>
      <c r="M2128" s="109" t="n">
        <v>-0.8897</v>
      </c>
      <c r="N2128" s="108" t="n">
        <f aca="false">IF(SQRT($B$5)*$I2128+SQRT(1-$B$5)*J2128&lt;$C$8,1,0)</f>
        <v>0</v>
      </c>
      <c r="O2128" s="108" t="n">
        <f aca="false">IF(SQRT($B$5)*$I2128+SQRT(1-$B$5)*K2128&lt;$C$9,1,0)</f>
        <v>0</v>
      </c>
      <c r="P2128" s="108" t="n">
        <f aca="false">IF(SQRT($B$5)*$I2128+SQRT(1-$B$5)*L2128&lt;$C$10,1,0)</f>
        <v>0</v>
      </c>
      <c r="Q2128" s="108" t="n">
        <f aca="false">IF(SQRT($B$5)*$I2128+SQRT(1-$B$5)*M2128&lt;$C$11,1,0)</f>
        <v>0</v>
      </c>
      <c r="R2128" s="110" t="n">
        <f aca="false">N2128*$D$8+O2128*$D$9+P2128*$D$10+Q2128*$D$11</f>
        <v>0</v>
      </c>
      <c r="S2128" s="108" t="n">
        <f aca="false">SUM(N2128:Q2128)</f>
        <v>0</v>
      </c>
    </row>
    <row r="2129" customFormat="false" ht="15" hidden="false" customHeight="false" outlineLevel="0" collapsed="false">
      <c r="H2129" s="108" t="n">
        <v>2121</v>
      </c>
      <c r="I2129" s="109" t="n">
        <v>1.1961</v>
      </c>
      <c r="J2129" s="109" t="n">
        <v>0.7454</v>
      </c>
      <c r="K2129" s="109" t="n">
        <v>1.0017</v>
      </c>
      <c r="L2129" s="109" t="n">
        <v>-0.9629</v>
      </c>
      <c r="M2129" s="109" t="n">
        <v>1.6583</v>
      </c>
      <c r="N2129" s="108" t="n">
        <f aca="false">IF(SQRT($B$5)*$I2129+SQRT(1-$B$5)*J2129&lt;$C$8,1,0)</f>
        <v>0</v>
      </c>
      <c r="O2129" s="108" t="n">
        <f aca="false">IF(SQRT($B$5)*$I2129+SQRT(1-$B$5)*K2129&lt;$C$9,1,0)</f>
        <v>0</v>
      </c>
      <c r="P2129" s="108" t="n">
        <f aca="false">IF(SQRT($B$5)*$I2129+SQRT(1-$B$5)*L2129&lt;$C$10,1,0)</f>
        <v>0</v>
      </c>
      <c r="Q2129" s="108" t="n">
        <f aca="false">IF(SQRT($B$5)*$I2129+SQRT(1-$B$5)*M2129&lt;$C$11,1,0)</f>
        <v>0</v>
      </c>
      <c r="R2129" s="110" t="n">
        <f aca="false">N2129*$D$8+O2129*$D$9+P2129*$D$10+Q2129*$D$11</f>
        <v>0</v>
      </c>
      <c r="S2129" s="108" t="n">
        <f aca="false">SUM(N2129:Q2129)</f>
        <v>0</v>
      </c>
    </row>
    <row r="2130" customFormat="false" ht="15" hidden="false" customHeight="false" outlineLevel="0" collapsed="false">
      <c r="H2130" s="108" t="n">
        <v>2122</v>
      </c>
      <c r="I2130" s="109" t="n">
        <v>0.9114</v>
      </c>
      <c r="J2130" s="109" t="n">
        <v>-0.2151</v>
      </c>
      <c r="K2130" s="109" t="n">
        <v>-1.0047</v>
      </c>
      <c r="L2130" s="109" t="n">
        <v>-0.3781</v>
      </c>
      <c r="M2130" s="109" t="n">
        <v>0.5668</v>
      </c>
      <c r="N2130" s="108" t="n">
        <f aca="false">IF(SQRT($B$5)*$I2130+SQRT(1-$B$5)*J2130&lt;$C$8,1,0)</f>
        <v>0</v>
      </c>
      <c r="O2130" s="108" t="n">
        <f aca="false">IF(SQRT($B$5)*$I2130+SQRT(1-$B$5)*K2130&lt;$C$9,1,0)</f>
        <v>0</v>
      </c>
      <c r="P2130" s="108" t="n">
        <f aca="false">IF(SQRT($B$5)*$I2130+SQRT(1-$B$5)*L2130&lt;$C$10,1,0)</f>
        <v>0</v>
      </c>
      <c r="Q2130" s="108" t="n">
        <f aca="false">IF(SQRT($B$5)*$I2130+SQRT(1-$B$5)*M2130&lt;$C$11,1,0)</f>
        <v>0</v>
      </c>
      <c r="R2130" s="110" t="n">
        <f aca="false">N2130*$D$8+O2130*$D$9+P2130*$D$10+Q2130*$D$11</f>
        <v>0</v>
      </c>
      <c r="S2130" s="108" t="n">
        <f aca="false">SUM(N2130:Q2130)</f>
        <v>0</v>
      </c>
    </row>
    <row r="2131" customFormat="false" ht="15" hidden="false" customHeight="false" outlineLevel="0" collapsed="false">
      <c r="H2131" s="108" t="n">
        <v>2123</v>
      </c>
      <c r="I2131" s="109" t="n">
        <v>0.8558</v>
      </c>
      <c r="J2131" s="109" t="n">
        <v>-0.2378</v>
      </c>
      <c r="K2131" s="109" t="n">
        <v>0.3906</v>
      </c>
      <c r="L2131" s="109" t="n">
        <v>-0.3625</v>
      </c>
      <c r="M2131" s="109" t="n">
        <v>0.021</v>
      </c>
      <c r="N2131" s="108" t="n">
        <f aca="false">IF(SQRT($B$5)*$I2131+SQRT(1-$B$5)*J2131&lt;$C$8,1,0)</f>
        <v>0</v>
      </c>
      <c r="O2131" s="108" t="n">
        <f aca="false">IF(SQRT($B$5)*$I2131+SQRT(1-$B$5)*K2131&lt;$C$9,1,0)</f>
        <v>0</v>
      </c>
      <c r="P2131" s="108" t="n">
        <f aca="false">IF(SQRT($B$5)*$I2131+SQRT(1-$B$5)*L2131&lt;$C$10,1,0)</f>
        <v>0</v>
      </c>
      <c r="Q2131" s="108" t="n">
        <f aca="false">IF(SQRT($B$5)*$I2131+SQRT(1-$B$5)*M2131&lt;$C$11,1,0)</f>
        <v>0</v>
      </c>
      <c r="R2131" s="110" t="n">
        <f aca="false">N2131*$D$8+O2131*$D$9+P2131*$D$10+Q2131*$D$11</f>
        <v>0</v>
      </c>
      <c r="S2131" s="108" t="n">
        <f aca="false">SUM(N2131:Q2131)</f>
        <v>0</v>
      </c>
    </row>
    <row r="2132" customFormat="false" ht="15" hidden="false" customHeight="false" outlineLevel="0" collapsed="false">
      <c r="H2132" s="108" t="n">
        <v>2124</v>
      </c>
      <c r="I2132" s="109" t="n">
        <v>-1.4866</v>
      </c>
      <c r="J2132" s="109" t="n">
        <v>-0.5345</v>
      </c>
      <c r="K2132" s="109" t="n">
        <v>-0.1529</v>
      </c>
      <c r="L2132" s="109" t="n">
        <v>-0.3201</v>
      </c>
      <c r="M2132" s="109" t="n">
        <v>0.7508</v>
      </c>
      <c r="N2132" s="108" t="n">
        <f aca="false">IF(SQRT($B$5)*$I2132+SQRT(1-$B$5)*J2132&lt;$C$8,1,0)</f>
        <v>0</v>
      </c>
      <c r="O2132" s="108" t="n">
        <f aca="false">IF(SQRT($B$5)*$I2132+SQRT(1-$B$5)*K2132&lt;$C$9,1,0)</f>
        <v>0</v>
      </c>
      <c r="P2132" s="108" t="n">
        <f aca="false">IF(SQRT($B$5)*$I2132+SQRT(1-$B$5)*L2132&lt;$C$10,1,0)</f>
        <v>0</v>
      </c>
      <c r="Q2132" s="108" t="n">
        <f aca="false">IF(SQRT($B$5)*$I2132+SQRT(1-$B$5)*M2132&lt;$C$11,1,0)</f>
        <v>0</v>
      </c>
      <c r="R2132" s="110" t="n">
        <f aca="false">N2132*$D$8+O2132*$D$9+P2132*$D$10+Q2132*$D$11</f>
        <v>0</v>
      </c>
      <c r="S2132" s="108" t="n">
        <f aca="false">SUM(N2132:Q2132)</f>
        <v>0</v>
      </c>
    </row>
    <row r="2133" customFormat="false" ht="15" hidden="false" customHeight="false" outlineLevel="0" collapsed="false">
      <c r="H2133" s="108" t="n">
        <v>2125</v>
      </c>
      <c r="I2133" s="109" t="n">
        <v>0.1222</v>
      </c>
      <c r="J2133" s="109" t="n">
        <v>0.6816</v>
      </c>
      <c r="K2133" s="109" t="n">
        <v>-1.3441</v>
      </c>
      <c r="L2133" s="109" t="n">
        <v>-0.0306</v>
      </c>
      <c r="M2133" s="109" t="n">
        <v>-0.3285</v>
      </c>
      <c r="N2133" s="108" t="n">
        <f aca="false">IF(SQRT($B$5)*$I2133+SQRT(1-$B$5)*J2133&lt;$C$8,1,0)</f>
        <v>0</v>
      </c>
      <c r="O2133" s="108" t="n">
        <f aca="false">IF(SQRT($B$5)*$I2133+SQRT(1-$B$5)*K2133&lt;$C$9,1,0)</f>
        <v>0</v>
      </c>
      <c r="P2133" s="108" t="n">
        <f aca="false">IF(SQRT($B$5)*$I2133+SQRT(1-$B$5)*L2133&lt;$C$10,1,0)</f>
        <v>0</v>
      </c>
      <c r="Q2133" s="108" t="n">
        <f aca="false">IF(SQRT($B$5)*$I2133+SQRT(1-$B$5)*M2133&lt;$C$11,1,0)</f>
        <v>0</v>
      </c>
      <c r="R2133" s="110" t="n">
        <f aca="false">N2133*$D$8+O2133*$D$9+P2133*$D$10+Q2133*$D$11</f>
        <v>0</v>
      </c>
      <c r="S2133" s="108" t="n">
        <f aca="false">SUM(N2133:Q2133)</f>
        <v>0</v>
      </c>
    </row>
    <row r="2134" customFormat="false" ht="15" hidden="false" customHeight="false" outlineLevel="0" collapsed="false">
      <c r="H2134" s="108" t="n">
        <v>2126</v>
      </c>
      <c r="I2134" s="109" t="n">
        <v>-2.2933</v>
      </c>
      <c r="J2134" s="109" t="n">
        <v>-1.2713</v>
      </c>
      <c r="K2134" s="109" t="n">
        <v>-1.3824</v>
      </c>
      <c r="L2134" s="109" t="n">
        <v>1.1823</v>
      </c>
      <c r="M2134" s="109" t="n">
        <v>-1.7056</v>
      </c>
      <c r="N2134" s="108" t="n">
        <f aca="false">IF(SQRT($B$5)*$I2134+SQRT(1-$B$5)*J2134&lt;$C$8,1,0)</f>
        <v>0</v>
      </c>
      <c r="O2134" s="108" t="n">
        <f aca="false">IF(SQRT($B$5)*$I2134+SQRT(1-$B$5)*K2134&lt;$C$9,1,0)</f>
        <v>0</v>
      </c>
      <c r="P2134" s="108" t="n">
        <f aca="false">IF(SQRT($B$5)*$I2134+SQRT(1-$B$5)*L2134&lt;$C$10,1,0)</f>
        <v>0</v>
      </c>
      <c r="Q2134" s="108" t="n">
        <f aca="false">IF(SQRT($B$5)*$I2134+SQRT(1-$B$5)*M2134&lt;$C$11,1,0)</f>
        <v>1</v>
      </c>
      <c r="R2134" s="110" t="n">
        <f aca="false">N2134*$D$8+O2134*$D$9+P2134*$D$10+Q2134*$D$11</f>
        <v>17.5</v>
      </c>
      <c r="S2134" s="108" t="n">
        <f aca="false">SUM(N2134:Q2134)</f>
        <v>1</v>
      </c>
    </row>
    <row r="2135" customFormat="false" ht="15" hidden="false" customHeight="false" outlineLevel="0" collapsed="false">
      <c r="H2135" s="108" t="n">
        <v>2127</v>
      </c>
      <c r="I2135" s="109" t="n">
        <v>0.4391</v>
      </c>
      <c r="J2135" s="109" t="n">
        <v>0.5153</v>
      </c>
      <c r="K2135" s="109" t="n">
        <v>-0.499</v>
      </c>
      <c r="L2135" s="109" t="n">
        <v>1.5468</v>
      </c>
      <c r="M2135" s="109" t="n">
        <v>-0.1537</v>
      </c>
      <c r="N2135" s="108" t="n">
        <f aca="false">IF(SQRT($B$5)*$I2135+SQRT(1-$B$5)*J2135&lt;$C$8,1,0)</f>
        <v>0</v>
      </c>
      <c r="O2135" s="108" t="n">
        <f aca="false">IF(SQRT($B$5)*$I2135+SQRT(1-$B$5)*K2135&lt;$C$9,1,0)</f>
        <v>0</v>
      </c>
      <c r="P2135" s="108" t="n">
        <f aca="false">IF(SQRT($B$5)*$I2135+SQRT(1-$B$5)*L2135&lt;$C$10,1,0)</f>
        <v>0</v>
      </c>
      <c r="Q2135" s="108" t="n">
        <f aca="false">IF(SQRT($B$5)*$I2135+SQRT(1-$B$5)*M2135&lt;$C$11,1,0)</f>
        <v>0</v>
      </c>
      <c r="R2135" s="110" t="n">
        <f aca="false">N2135*$D$8+O2135*$D$9+P2135*$D$10+Q2135*$D$11</f>
        <v>0</v>
      </c>
      <c r="S2135" s="108" t="n">
        <f aca="false">SUM(N2135:Q2135)</f>
        <v>0</v>
      </c>
    </row>
    <row r="2136" customFormat="false" ht="15" hidden="false" customHeight="false" outlineLevel="0" collapsed="false">
      <c r="H2136" s="108" t="n">
        <v>2128</v>
      </c>
      <c r="I2136" s="109" t="n">
        <v>-0.3729</v>
      </c>
      <c r="J2136" s="109" t="n">
        <v>0.9374</v>
      </c>
      <c r="K2136" s="109" t="n">
        <v>0.6091</v>
      </c>
      <c r="L2136" s="109" t="n">
        <v>-0.7558</v>
      </c>
      <c r="M2136" s="109" t="n">
        <v>1.484</v>
      </c>
      <c r="N2136" s="108" t="n">
        <f aca="false">IF(SQRT($B$5)*$I2136+SQRT(1-$B$5)*J2136&lt;$C$8,1,0)</f>
        <v>0</v>
      </c>
      <c r="O2136" s="108" t="n">
        <f aca="false">IF(SQRT($B$5)*$I2136+SQRT(1-$B$5)*K2136&lt;$C$9,1,0)</f>
        <v>0</v>
      </c>
      <c r="P2136" s="108" t="n">
        <f aca="false">IF(SQRT($B$5)*$I2136+SQRT(1-$B$5)*L2136&lt;$C$10,1,0)</f>
        <v>0</v>
      </c>
      <c r="Q2136" s="108" t="n">
        <f aca="false">IF(SQRT($B$5)*$I2136+SQRT(1-$B$5)*M2136&lt;$C$11,1,0)</f>
        <v>0</v>
      </c>
      <c r="R2136" s="110" t="n">
        <f aca="false">N2136*$D$8+O2136*$D$9+P2136*$D$10+Q2136*$D$11</f>
        <v>0</v>
      </c>
      <c r="S2136" s="108" t="n">
        <f aca="false">SUM(N2136:Q2136)</f>
        <v>0</v>
      </c>
    </row>
    <row r="2137" customFormat="false" ht="15" hidden="false" customHeight="false" outlineLevel="0" collapsed="false">
      <c r="H2137" s="108" t="n">
        <v>2129</v>
      </c>
      <c r="I2137" s="109" t="n">
        <v>-0.3514</v>
      </c>
      <c r="J2137" s="109" t="n">
        <v>-2.5698</v>
      </c>
      <c r="K2137" s="109" t="n">
        <v>1.0915</v>
      </c>
      <c r="L2137" s="109" t="n">
        <v>0.768</v>
      </c>
      <c r="M2137" s="109" t="n">
        <v>-0.2568</v>
      </c>
      <c r="N2137" s="108" t="n">
        <f aca="false">IF(SQRT($B$5)*$I2137+SQRT(1-$B$5)*J2137&lt;$C$8,1,0)</f>
        <v>1</v>
      </c>
      <c r="O2137" s="108" t="n">
        <f aca="false">IF(SQRT($B$5)*$I2137+SQRT(1-$B$5)*K2137&lt;$C$9,1,0)</f>
        <v>0</v>
      </c>
      <c r="P2137" s="108" t="n">
        <f aca="false">IF(SQRT($B$5)*$I2137+SQRT(1-$B$5)*L2137&lt;$C$10,1,0)</f>
        <v>0</v>
      </c>
      <c r="Q2137" s="108" t="n">
        <f aca="false">IF(SQRT($B$5)*$I2137+SQRT(1-$B$5)*M2137&lt;$C$11,1,0)</f>
        <v>0</v>
      </c>
      <c r="R2137" s="110" t="n">
        <f aca="false">N2137*$D$8+O2137*$D$9+P2137*$D$10+Q2137*$D$11</f>
        <v>20</v>
      </c>
      <c r="S2137" s="108" t="n">
        <f aca="false">SUM(N2137:Q2137)</f>
        <v>1</v>
      </c>
    </row>
    <row r="2138" customFormat="false" ht="15" hidden="false" customHeight="false" outlineLevel="0" collapsed="false">
      <c r="H2138" s="108" t="n">
        <v>2130</v>
      </c>
      <c r="I2138" s="109" t="n">
        <v>0.4792</v>
      </c>
      <c r="J2138" s="109" t="n">
        <v>0.379</v>
      </c>
      <c r="K2138" s="109" t="n">
        <v>0.2655</v>
      </c>
      <c r="L2138" s="109" t="n">
        <v>1.9488</v>
      </c>
      <c r="M2138" s="109" t="n">
        <v>-0.0989</v>
      </c>
      <c r="N2138" s="108" t="n">
        <f aca="false">IF(SQRT($B$5)*$I2138+SQRT(1-$B$5)*J2138&lt;$C$8,1,0)</f>
        <v>0</v>
      </c>
      <c r="O2138" s="108" t="n">
        <f aca="false">IF(SQRT($B$5)*$I2138+SQRT(1-$B$5)*K2138&lt;$C$9,1,0)</f>
        <v>0</v>
      </c>
      <c r="P2138" s="108" t="n">
        <f aca="false">IF(SQRT($B$5)*$I2138+SQRT(1-$B$5)*L2138&lt;$C$10,1,0)</f>
        <v>0</v>
      </c>
      <c r="Q2138" s="108" t="n">
        <f aca="false">IF(SQRT($B$5)*$I2138+SQRT(1-$B$5)*M2138&lt;$C$11,1,0)</f>
        <v>0</v>
      </c>
      <c r="R2138" s="110" t="n">
        <f aca="false">N2138*$D$8+O2138*$D$9+P2138*$D$10+Q2138*$D$11</f>
        <v>0</v>
      </c>
      <c r="S2138" s="108" t="n">
        <f aca="false">SUM(N2138:Q2138)</f>
        <v>0</v>
      </c>
    </row>
    <row r="2139" customFormat="false" ht="15" hidden="false" customHeight="false" outlineLevel="0" collapsed="false">
      <c r="H2139" s="108" t="n">
        <v>2131</v>
      </c>
      <c r="I2139" s="109" t="n">
        <v>-1.1265</v>
      </c>
      <c r="J2139" s="109" t="n">
        <v>1.4132</v>
      </c>
      <c r="K2139" s="109" t="n">
        <v>1.5035</v>
      </c>
      <c r="L2139" s="109" t="n">
        <v>0.0759</v>
      </c>
      <c r="M2139" s="109" t="n">
        <v>-2.3726</v>
      </c>
      <c r="N2139" s="108" t="n">
        <f aca="false">IF(SQRT($B$5)*$I2139+SQRT(1-$B$5)*J2139&lt;$C$8,1,0)</f>
        <v>0</v>
      </c>
      <c r="O2139" s="108" t="n">
        <f aca="false">IF(SQRT($B$5)*$I2139+SQRT(1-$B$5)*K2139&lt;$C$9,1,0)</f>
        <v>0</v>
      </c>
      <c r="P2139" s="108" t="n">
        <f aca="false">IF(SQRT($B$5)*$I2139+SQRT(1-$B$5)*L2139&lt;$C$10,1,0)</f>
        <v>0</v>
      </c>
      <c r="Q2139" s="108" t="n">
        <f aca="false">IF(SQRT($B$5)*$I2139+SQRT(1-$B$5)*M2139&lt;$C$11,1,0)</f>
        <v>1</v>
      </c>
      <c r="R2139" s="110" t="n">
        <f aca="false">N2139*$D$8+O2139*$D$9+P2139*$D$10+Q2139*$D$11</f>
        <v>17.5</v>
      </c>
      <c r="S2139" s="108" t="n">
        <f aca="false">SUM(N2139:Q2139)</f>
        <v>1</v>
      </c>
    </row>
    <row r="2140" customFormat="false" ht="15" hidden="false" customHeight="false" outlineLevel="0" collapsed="false">
      <c r="H2140" s="108" t="n">
        <v>2132</v>
      </c>
      <c r="I2140" s="109" t="n">
        <v>0.7773</v>
      </c>
      <c r="J2140" s="109" t="n">
        <v>-1.4271</v>
      </c>
      <c r="K2140" s="109" t="n">
        <v>0.2222</v>
      </c>
      <c r="L2140" s="109" t="n">
        <v>-0.1544</v>
      </c>
      <c r="M2140" s="109" t="n">
        <v>-1.2015</v>
      </c>
      <c r="N2140" s="108" t="n">
        <f aca="false">IF(SQRT($B$5)*$I2140+SQRT(1-$B$5)*J2140&lt;$C$8,1,0)</f>
        <v>0</v>
      </c>
      <c r="O2140" s="108" t="n">
        <f aca="false">IF(SQRT($B$5)*$I2140+SQRT(1-$B$5)*K2140&lt;$C$9,1,0)</f>
        <v>0</v>
      </c>
      <c r="P2140" s="108" t="n">
        <f aca="false">IF(SQRT($B$5)*$I2140+SQRT(1-$B$5)*L2140&lt;$C$10,1,0)</f>
        <v>0</v>
      </c>
      <c r="Q2140" s="108" t="n">
        <f aca="false">IF(SQRT($B$5)*$I2140+SQRT(1-$B$5)*M2140&lt;$C$11,1,0)</f>
        <v>0</v>
      </c>
      <c r="R2140" s="110" t="n">
        <f aca="false">N2140*$D$8+O2140*$D$9+P2140*$D$10+Q2140*$D$11</f>
        <v>0</v>
      </c>
      <c r="S2140" s="108" t="n">
        <f aca="false">SUM(N2140:Q2140)</f>
        <v>0</v>
      </c>
    </row>
    <row r="2141" customFormat="false" ht="15" hidden="false" customHeight="false" outlineLevel="0" collapsed="false">
      <c r="H2141" s="108" t="n">
        <v>2133</v>
      </c>
      <c r="I2141" s="109" t="n">
        <v>-0.658</v>
      </c>
      <c r="J2141" s="109" t="n">
        <v>-1.7642</v>
      </c>
      <c r="K2141" s="109" t="n">
        <v>0.0643</v>
      </c>
      <c r="L2141" s="109" t="n">
        <v>-1.503</v>
      </c>
      <c r="M2141" s="109" t="n">
        <v>-0.0437</v>
      </c>
      <c r="N2141" s="108" t="n">
        <f aca="false">IF(SQRT($B$5)*$I2141+SQRT(1-$B$5)*J2141&lt;$C$8,1,0)</f>
        <v>0</v>
      </c>
      <c r="O2141" s="108" t="n">
        <f aca="false">IF(SQRT($B$5)*$I2141+SQRT(1-$B$5)*K2141&lt;$C$9,1,0)</f>
        <v>0</v>
      </c>
      <c r="P2141" s="108" t="n">
        <f aca="false">IF(SQRT($B$5)*$I2141+SQRT(1-$B$5)*L2141&lt;$C$10,1,0)</f>
        <v>0</v>
      </c>
      <c r="Q2141" s="108" t="n">
        <f aca="false">IF(SQRT($B$5)*$I2141+SQRT(1-$B$5)*M2141&lt;$C$11,1,0)</f>
        <v>0</v>
      </c>
      <c r="R2141" s="110" t="n">
        <f aca="false">N2141*$D$8+O2141*$D$9+P2141*$D$10+Q2141*$D$11</f>
        <v>0</v>
      </c>
      <c r="S2141" s="108" t="n">
        <f aca="false">SUM(N2141:Q2141)</f>
        <v>0</v>
      </c>
    </row>
    <row r="2142" customFormat="false" ht="15" hidden="false" customHeight="false" outlineLevel="0" collapsed="false">
      <c r="H2142" s="108" t="n">
        <v>2134</v>
      </c>
      <c r="I2142" s="109" t="n">
        <v>1.4527</v>
      </c>
      <c r="J2142" s="109" t="n">
        <v>1.363</v>
      </c>
      <c r="K2142" s="109" t="n">
        <v>-0.474</v>
      </c>
      <c r="L2142" s="109" t="n">
        <v>-0.7322</v>
      </c>
      <c r="M2142" s="109" t="n">
        <v>-1.5859</v>
      </c>
      <c r="N2142" s="108" t="n">
        <f aca="false">IF(SQRT($B$5)*$I2142+SQRT(1-$B$5)*J2142&lt;$C$8,1,0)</f>
        <v>0</v>
      </c>
      <c r="O2142" s="108" t="n">
        <f aca="false">IF(SQRT($B$5)*$I2142+SQRT(1-$B$5)*K2142&lt;$C$9,1,0)</f>
        <v>0</v>
      </c>
      <c r="P2142" s="108" t="n">
        <f aca="false">IF(SQRT($B$5)*$I2142+SQRT(1-$B$5)*L2142&lt;$C$10,1,0)</f>
        <v>0</v>
      </c>
      <c r="Q2142" s="108" t="n">
        <f aca="false">IF(SQRT($B$5)*$I2142+SQRT(1-$B$5)*M2142&lt;$C$11,1,0)</f>
        <v>0</v>
      </c>
      <c r="R2142" s="110" t="n">
        <f aca="false">N2142*$D$8+O2142*$D$9+P2142*$D$10+Q2142*$D$11</f>
        <v>0</v>
      </c>
      <c r="S2142" s="108" t="n">
        <f aca="false">SUM(N2142:Q2142)</f>
        <v>0</v>
      </c>
    </row>
    <row r="2143" customFormat="false" ht="15" hidden="false" customHeight="false" outlineLevel="0" collapsed="false">
      <c r="H2143" s="108" t="n">
        <v>2135</v>
      </c>
      <c r="I2143" s="109" t="n">
        <v>2.394</v>
      </c>
      <c r="J2143" s="109" t="n">
        <v>-1.0538</v>
      </c>
      <c r="K2143" s="109" t="n">
        <v>0.7353</v>
      </c>
      <c r="L2143" s="109" t="n">
        <v>0.0711</v>
      </c>
      <c r="M2143" s="109" t="n">
        <v>1.6709</v>
      </c>
      <c r="N2143" s="108" t="n">
        <f aca="false">IF(SQRT($B$5)*$I2143+SQRT(1-$B$5)*J2143&lt;$C$8,1,0)</f>
        <v>0</v>
      </c>
      <c r="O2143" s="108" t="n">
        <f aca="false">IF(SQRT($B$5)*$I2143+SQRT(1-$B$5)*K2143&lt;$C$9,1,0)</f>
        <v>0</v>
      </c>
      <c r="P2143" s="108" t="n">
        <f aca="false">IF(SQRT($B$5)*$I2143+SQRT(1-$B$5)*L2143&lt;$C$10,1,0)</f>
        <v>0</v>
      </c>
      <c r="Q2143" s="108" t="n">
        <f aca="false">IF(SQRT($B$5)*$I2143+SQRT(1-$B$5)*M2143&lt;$C$11,1,0)</f>
        <v>0</v>
      </c>
      <c r="R2143" s="110" t="n">
        <f aca="false">N2143*$D$8+O2143*$D$9+P2143*$D$10+Q2143*$D$11</f>
        <v>0</v>
      </c>
      <c r="S2143" s="108" t="n">
        <f aca="false">SUM(N2143:Q2143)</f>
        <v>0</v>
      </c>
    </row>
    <row r="2144" customFormat="false" ht="15" hidden="false" customHeight="false" outlineLevel="0" collapsed="false">
      <c r="H2144" s="108" t="n">
        <v>2136</v>
      </c>
      <c r="I2144" s="109" t="n">
        <v>1.2498</v>
      </c>
      <c r="J2144" s="109" t="n">
        <v>-0.7465</v>
      </c>
      <c r="K2144" s="109" t="n">
        <v>0.2788</v>
      </c>
      <c r="L2144" s="109" t="n">
        <v>1.0898</v>
      </c>
      <c r="M2144" s="109" t="n">
        <v>0.4244</v>
      </c>
      <c r="N2144" s="108" t="n">
        <f aca="false">IF(SQRT($B$5)*$I2144+SQRT(1-$B$5)*J2144&lt;$C$8,1,0)</f>
        <v>0</v>
      </c>
      <c r="O2144" s="108" t="n">
        <f aca="false">IF(SQRT($B$5)*$I2144+SQRT(1-$B$5)*K2144&lt;$C$9,1,0)</f>
        <v>0</v>
      </c>
      <c r="P2144" s="108" t="n">
        <f aca="false">IF(SQRT($B$5)*$I2144+SQRT(1-$B$5)*L2144&lt;$C$10,1,0)</f>
        <v>0</v>
      </c>
      <c r="Q2144" s="108" t="n">
        <f aca="false">IF(SQRT($B$5)*$I2144+SQRT(1-$B$5)*M2144&lt;$C$11,1,0)</f>
        <v>0</v>
      </c>
      <c r="R2144" s="110" t="n">
        <f aca="false">N2144*$D$8+O2144*$D$9+P2144*$D$10+Q2144*$D$11</f>
        <v>0</v>
      </c>
      <c r="S2144" s="108" t="n">
        <f aca="false">SUM(N2144:Q2144)</f>
        <v>0</v>
      </c>
    </row>
    <row r="2145" customFormat="false" ht="15" hidden="false" customHeight="false" outlineLevel="0" collapsed="false">
      <c r="H2145" s="108" t="n">
        <v>2137</v>
      </c>
      <c r="I2145" s="109" t="n">
        <v>1.2389</v>
      </c>
      <c r="J2145" s="109" t="n">
        <v>-1.8863</v>
      </c>
      <c r="K2145" s="109" t="n">
        <v>0.4739</v>
      </c>
      <c r="L2145" s="109" t="n">
        <v>0.2916</v>
      </c>
      <c r="M2145" s="109" t="n">
        <v>0.8622</v>
      </c>
      <c r="N2145" s="108" t="n">
        <f aca="false">IF(SQRT($B$5)*$I2145+SQRT(1-$B$5)*J2145&lt;$C$8,1,0)</f>
        <v>0</v>
      </c>
      <c r="O2145" s="108" t="n">
        <f aca="false">IF(SQRT($B$5)*$I2145+SQRT(1-$B$5)*K2145&lt;$C$9,1,0)</f>
        <v>0</v>
      </c>
      <c r="P2145" s="108" t="n">
        <f aca="false">IF(SQRT($B$5)*$I2145+SQRT(1-$B$5)*L2145&lt;$C$10,1,0)</f>
        <v>0</v>
      </c>
      <c r="Q2145" s="108" t="n">
        <f aca="false">IF(SQRT($B$5)*$I2145+SQRT(1-$B$5)*M2145&lt;$C$11,1,0)</f>
        <v>0</v>
      </c>
      <c r="R2145" s="110" t="n">
        <f aca="false">N2145*$D$8+O2145*$D$9+P2145*$D$10+Q2145*$D$11</f>
        <v>0</v>
      </c>
      <c r="S2145" s="108" t="n">
        <f aca="false">SUM(N2145:Q2145)</f>
        <v>0</v>
      </c>
    </row>
    <row r="2146" customFormat="false" ht="15" hidden="false" customHeight="false" outlineLevel="0" collapsed="false">
      <c r="H2146" s="108" t="n">
        <v>2138</v>
      </c>
      <c r="I2146" s="109" t="n">
        <v>0.0214</v>
      </c>
      <c r="J2146" s="109" t="n">
        <v>1.2445</v>
      </c>
      <c r="K2146" s="109" t="n">
        <v>0.9384</v>
      </c>
      <c r="L2146" s="109" t="n">
        <v>0.72</v>
      </c>
      <c r="M2146" s="109" t="n">
        <v>-0.8485</v>
      </c>
      <c r="N2146" s="108" t="n">
        <f aca="false">IF(SQRT($B$5)*$I2146+SQRT(1-$B$5)*J2146&lt;$C$8,1,0)</f>
        <v>0</v>
      </c>
      <c r="O2146" s="108" t="n">
        <f aca="false">IF(SQRT($B$5)*$I2146+SQRT(1-$B$5)*K2146&lt;$C$9,1,0)</f>
        <v>0</v>
      </c>
      <c r="P2146" s="108" t="n">
        <f aca="false">IF(SQRT($B$5)*$I2146+SQRT(1-$B$5)*L2146&lt;$C$10,1,0)</f>
        <v>0</v>
      </c>
      <c r="Q2146" s="108" t="n">
        <f aca="false">IF(SQRT($B$5)*$I2146+SQRT(1-$B$5)*M2146&lt;$C$11,1,0)</f>
        <v>0</v>
      </c>
      <c r="R2146" s="110" t="n">
        <f aca="false">N2146*$D$8+O2146*$D$9+P2146*$D$10+Q2146*$D$11</f>
        <v>0</v>
      </c>
      <c r="S2146" s="108" t="n">
        <f aca="false">SUM(N2146:Q2146)</f>
        <v>0</v>
      </c>
    </row>
    <row r="2147" customFormat="false" ht="15" hidden="false" customHeight="false" outlineLevel="0" collapsed="false">
      <c r="H2147" s="108" t="n">
        <v>2139</v>
      </c>
      <c r="I2147" s="109" t="n">
        <v>0.5672</v>
      </c>
      <c r="J2147" s="109" t="n">
        <v>0.3088</v>
      </c>
      <c r="K2147" s="109" t="n">
        <v>-0.0238</v>
      </c>
      <c r="L2147" s="109" t="n">
        <v>0.234</v>
      </c>
      <c r="M2147" s="109" t="n">
        <v>-1.3605</v>
      </c>
      <c r="N2147" s="108" t="n">
        <f aca="false">IF(SQRT($B$5)*$I2147+SQRT(1-$B$5)*J2147&lt;$C$8,1,0)</f>
        <v>0</v>
      </c>
      <c r="O2147" s="108" t="n">
        <f aca="false">IF(SQRT($B$5)*$I2147+SQRT(1-$B$5)*K2147&lt;$C$9,1,0)</f>
        <v>0</v>
      </c>
      <c r="P2147" s="108" t="n">
        <f aca="false">IF(SQRT($B$5)*$I2147+SQRT(1-$B$5)*L2147&lt;$C$10,1,0)</f>
        <v>0</v>
      </c>
      <c r="Q2147" s="108" t="n">
        <f aca="false">IF(SQRT($B$5)*$I2147+SQRT(1-$B$5)*M2147&lt;$C$11,1,0)</f>
        <v>0</v>
      </c>
      <c r="R2147" s="110" t="n">
        <f aca="false">N2147*$D$8+O2147*$D$9+P2147*$D$10+Q2147*$D$11</f>
        <v>0</v>
      </c>
      <c r="S2147" s="108" t="n">
        <f aca="false">SUM(N2147:Q2147)</f>
        <v>0</v>
      </c>
    </row>
    <row r="2148" customFormat="false" ht="15" hidden="false" customHeight="false" outlineLevel="0" collapsed="false">
      <c r="H2148" s="108" t="n">
        <v>2140</v>
      </c>
      <c r="I2148" s="109" t="n">
        <v>-0.3096</v>
      </c>
      <c r="J2148" s="109" t="n">
        <v>0.1825</v>
      </c>
      <c r="K2148" s="109" t="n">
        <v>-0.7046</v>
      </c>
      <c r="L2148" s="109" t="n">
        <v>2.0416</v>
      </c>
      <c r="M2148" s="109" t="n">
        <v>0.8354</v>
      </c>
      <c r="N2148" s="108" t="n">
        <f aca="false">IF(SQRT($B$5)*$I2148+SQRT(1-$B$5)*J2148&lt;$C$8,1,0)</f>
        <v>0</v>
      </c>
      <c r="O2148" s="108" t="n">
        <f aca="false">IF(SQRT($B$5)*$I2148+SQRT(1-$B$5)*K2148&lt;$C$9,1,0)</f>
        <v>0</v>
      </c>
      <c r="P2148" s="108" t="n">
        <f aca="false">IF(SQRT($B$5)*$I2148+SQRT(1-$B$5)*L2148&lt;$C$10,1,0)</f>
        <v>0</v>
      </c>
      <c r="Q2148" s="108" t="n">
        <f aca="false">IF(SQRT($B$5)*$I2148+SQRT(1-$B$5)*M2148&lt;$C$11,1,0)</f>
        <v>0</v>
      </c>
      <c r="R2148" s="110" t="n">
        <f aca="false">N2148*$D$8+O2148*$D$9+P2148*$D$10+Q2148*$D$11</f>
        <v>0</v>
      </c>
      <c r="S2148" s="108" t="n">
        <f aca="false">SUM(N2148:Q2148)</f>
        <v>0</v>
      </c>
    </row>
    <row r="2149" customFormat="false" ht="15" hidden="false" customHeight="false" outlineLevel="0" collapsed="false">
      <c r="H2149" s="108" t="n">
        <v>2141</v>
      </c>
      <c r="I2149" s="109" t="n">
        <v>-1.7445</v>
      </c>
      <c r="J2149" s="109" t="n">
        <v>1.0164</v>
      </c>
      <c r="K2149" s="109" t="n">
        <v>0.6001</v>
      </c>
      <c r="L2149" s="109" t="n">
        <v>-1.095</v>
      </c>
      <c r="M2149" s="109" t="n">
        <v>-0.2072</v>
      </c>
      <c r="N2149" s="108" t="n">
        <f aca="false">IF(SQRT($B$5)*$I2149+SQRT(1-$B$5)*J2149&lt;$C$8,1,0)</f>
        <v>0</v>
      </c>
      <c r="O2149" s="108" t="n">
        <f aca="false">IF(SQRT($B$5)*$I2149+SQRT(1-$B$5)*K2149&lt;$C$9,1,0)</f>
        <v>0</v>
      </c>
      <c r="P2149" s="108" t="n">
        <f aca="false">IF(SQRT($B$5)*$I2149+SQRT(1-$B$5)*L2149&lt;$C$10,1,0)</f>
        <v>1</v>
      </c>
      <c r="Q2149" s="108" t="n">
        <f aca="false">IF(SQRT($B$5)*$I2149+SQRT(1-$B$5)*M2149&lt;$C$11,1,0)</f>
        <v>0</v>
      </c>
      <c r="R2149" s="110" t="n">
        <f aca="false">N2149*$D$8+O2149*$D$9+P2149*$D$10+Q2149*$D$11</f>
        <v>14</v>
      </c>
      <c r="S2149" s="108" t="n">
        <f aca="false">SUM(N2149:Q2149)</f>
        <v>1</v>
      </c>
    </row>
    <row r="2150" customFormat="false" ht="15" hidden="false" customHeight="false" outlineLevel="0" collapsed="false">
      <c r="H2150" s="108" t="n">
        <v>2142</v>
      </c>
      <c r="I2150" s="109" t="n">
        <v>0.261</v>
      </c>
      <c r="J2150" s="109" t="n">
        <v>0.3849</v>
      </c>
      <c r="K2150" s="109" t="n">
        <v>0.3566</v>
      </c>
      <c r="L2150" s="109" t="n">
        <v>-1.0004</v>
      </c>
      <c r="M2150" s="109" t="n">
        <v>0.3147</v>
      </c>
      <c r="N2150" s="108" t="n">
        <f aca="false">IF(SQRT($B$5)*$I2150+SQRT(1-$B$5)*J2150&lt;$C$8,1,0)</f>
        <v>0</v>
      </c>
      <c r="O2150" s="108" t="n">
        <f aca="false">IF(SQRT($B$5)*$I2150+SQRT(1-$B$5)*K2150&lt;$C$9,1,0)</f>
        <v>0</v>
      </c>
      <c r="P2150" s="108" t="n">
        <f aca="false">IF(SQRT($B$5)*$I2150+SQRT(1-$B$5)*L2150&lt;$C$10,1,0)</f>
        <v>0</v>
      </c>
      <c r="Q2150" s="108" t="n">
        <f aca="false">IF(SQRT($B$5)*$I2150+SQRT(1-$B$5)*M2150&lt;$C$11,1,0)</f>
        <v>0</v>
      </c>
      <c r="R2150" s="110" t="n">
        <f aca="false">N2150*$D$8+O2150*$D$9+P2150*$D$10+Q2150*$D$11</f>
        <v>0</v>
      </c>
      <c r="S2150" s="108" t="n">
        <f aca="false">SUM(N2150:Q2150)</f>
        <v>0</v>
      </c>
    </row>
    <row r="2151" customFormat="false" ht="15" hidden="false" customHeight="false" outlineLevel="0" collapsed="false">
      <c r="H2151" s="108" t="n">
        <v>2143</v>
      </c>
      <c r="I2151" s="109" t="n">
        <v>0.4457</v>
      </c>
      <c r="J2151" s="109" t="n">
        <v>-1.1811</v>
      </c>
      <c r="K2151" s="109" t="n">
        <v>0.84</v>
      </c>
      <c r="L2151" s="109" t="n">
        <v>-0.2849</v>
      </c>
      <c r="M2151" s="109" t="n">
        <v>0.5517</v>
      </c>
      <c r="N2151" s="108" t="n">
        <f aca="false">IF(SQRT($B$5)*$I2151+SQRT(1-$B$5)*J2151&lt;$C$8,1,0)</f>
        <v>0</v>
      </c>
      <c r="O2151" s="108" t="n">
        <f aca="false">IF(SQRT($B$5)*$I2151+SQRT(1-$B$5)*K2151&lt;$C$9,1,0)</f>
        <v>0</v>
      </c>
      <c r="P2151" s="108" t="n">
        <f aca="false">IF(SQRT($B$5)*$I2151+SQRT(1-$B$5)*L2151&lt;$C$10,1,0)</f>
        <v>0</v>
      </c>
      <c r="Q2151" s="108" t="n">
        <f aca="false">IF(SQRT($B$5)*$I2151+SQRT(1-$B$5)*M2151&lt;$C$11,1,0)</f>
        <v>0</v>
      </c>
      <c r="R2151" s="110" t="n">
        <f aca="false">N2151*$D$8+O2151*$D$9+P2151*$D$10+Q2151*$D$11</f>
        <v>0</v>
      </c>
      <c r="S2151" s="108" t="n">
        <f aca="false">SUM(N2151:Q2151)</f>
        <v>0</v>
      </c>
    </row>
    <row r="2152" customFormat="false" ht="15" hidden="false" customHeight="false" outlineLevel="0" collapsed="false">
      <c r="H2152" s="108" t="n">
        <v>2144</v>
      </c>
      <c r="I2152" s="109" t="n">
        <v>0.0036</v>
      </c>
      <c r="J2152" s="109" t="n">
        <v>0.1569</v>
      </c>
      <c r="K2152" s="109" t="n">
        <v>-0.8194</v>
      </c>
      <c r="L2152" s="109" t="n">
        <v>-1.1839</v>
      </c>
      <c r="M2152" s="109" t="n">
        <v>0.8854</v>
      </c>
      <c r="N2152" s="108" t="n">
        <f aca="false">IF(SQRT($B$5)*$I2152+SQRT(1-$B$5)*J2152&lt;$C$8,1,0)</f>
        <v>0</v>
      </c>
      <c r="O2152" s="108" t="n">
        <f aca="false">IF(SQRT($B$5)*$I2152+SQRT(1-$B$5)*K2152&lt;$C$9,1,0)</f>
        <v>0</v>
      </c>
      <c r="P2152" s="108" t="n">
        <f aca="false">IF(SQRT($B$5)*$I2152+SQRT(1-$B$5)*L2152&lt;$C$10,1,0)</f>
        <v>0</v>
      </c>
      <c r="Q2152" s="108" t="n">
        <f aca="false">IF(SQRT($B$5)*$I2152+SQRT(1-$B$5)*M2152&lt;$C$11,1,0)</f>
        <v>0</v>
      </c>
      <c r="R2152" s="110" t="n">
        <f aca="false">N2152*$D$8+O2152*$D$9+P2152*$D$10+Q2152*$D$11</f>
        <v>0</v>
      </c>
      <c r="S2152" s="108" t="n">
        <f aca="false">SUM(N2152:Q2152)</f>
        <v>0</v>
      </c>
    </row>
    <row r="2153" customFormat="false" ht="15" hidden="false" customHeight="false" outlineLevel="0" collapsed="false">
      <c r="H2153" s="108" t="n">
        <v>2145</v>
      </c>
      <c r="I2153" s="109" t="n">
        <v>-1.1621</v>
      </c>
      <c r="J2153" s="109" t="n">
        <v>-1.0757</v>
      </c>
      <c r="K2153" s="109" t="n">
        <v>0.2524</v>
      </c>
      <c r="L2153" s="109" t="n">
        <v>0.4289</v>
      </c>
      <c r="M2153" s="109" t="n">
        <v>0.229</v>
      </c>
      <c r="N2153" s="108" t="n">
        <f aca="false">IF(SQRT($B$5)*$I2153+SQRT(1-$B$5)*J2153&lt;$C$8,1,0)</f>
        <v>0</v>
      </c>
      <c r="O2153" s="108" t="n">
        <f aca="false">IF(SQRT($B$5)*$I2153+SQRT(1-$B$5)*K2153&lt;$C$9,1,0)</f>
        <v>0</v>
      </c>
      <c r="P2153" s="108" t="n">
        <f aca="false">IF(SQRT($B$5)*$I2153+SQRT(1-$B$5)*L2153&lt;$C$10,1,0)</f>
        <v>0</v>
      </c>
      <c r="Q2153" s="108" t="n">
        <f aca="false">IF(SQRT($B$5)*$I2153+SQRT(1-$B$5)*M2153&lt;$C$11,1,0)</f>
        <v>0</v>
      </c>
      <c r="R2153" s="110" t="n">
        <f aca="false">N2153*$D$8+O2153*$D$9+P2153*$D$10+Q2153*$D$11</f>
        <v>0</v>
      </c>
      <c r="S2153" s="108" t="n">
        <f aca="false">SUM(N2153:Q2153)</f>
        <v>0</v>
      </c>
    </row>
    <row r="2154" customFormat="false" ht="15" hidden="false" customHeight="false" outlineLevel="0" collapsed="false">
      <c r="H2154" s="108" t="n">
        <v>2146</v>
      </c>
      <c r="I2154" s="109" t="n">
        <v>2.3528</v>
      </c>
      <c r="J2154" s="109" t="n">
        <v>1.4273</v>
      </c>
      <c r="K2154" s="109" t="n">
        <v>0.2434</v>
      </c>
      <c r="L2154" s="109" t="n">
        <v>0.1478</v>
      </c>
      <c r="M2154" s="109" t="n">
        <v>-1.1582</v>
      </c>
      <c r="N2154" s="108" t="n">
        <f aca="false">IF(SQRT($B$5)*$I2154+SQRT(1-$B$5)*J2154&lt;$C$8,1,0)</f>
        <v>0</v>
      </c>
      <c r="O2154" s="108" t="n">
        <f aca="false">IF(SQRT($B$5)*$I2154+SQRT(1-$B$5)*K2154&lt;$C$9,1,0)</f>
        <v>0</v>
      </c>
      <c r="P2154" s="108" t="n">
        <f aca="false">IF(SQRT($B$5)*$I2154+SQRT(1-$B$5)*L2154&lt;$C$10,1,0)</f>
        <v>0</v>
      </c>
      <c r="Q2154" s="108" t="n">
        <f aca="false">IF(SQRT($B$5)*$I2154+SQRT(1-$B$5)*M2154&lt;$C$11,1,0)</f>
        <v>0</v>
      </c>
      <c r="R2154" s="110" t="n">
        <f aca="false">N2154*$D$8+O2154*$D$9+P2154*$D$10+Q2154*$D$11</f>
        <v>0</v>
      </c>
      <c r="S2154" s="108" t="n">
        <f aca="false">SUM(N2154:Q2154)</f>
        <v>0</v>
      </c>
    </row>
    <row r="2155" customFormat="false" ht="15" hidden="false" customHeight="false" outlineLevel="0" collapsed="false">
      <c r="H2155" s="108" t="n">
        <v>2147</v>
      </c>
      <c r="I2155" s="109" t="n">
        <v>1.532</v>
      </c>
      <c r="J2155" s="109" t="n">
        <v>-0.3442</v>
      </c>
      <c r="K2155" s="109" t="n">
        <v>0.5752</v>
      </c>
      <c r="L2155" s="109" t="n">
        <v>-0.573</v>
      </c>
      <c r="M2155" s="109" t="n">
        <v>1.5509</v>
      </c>
      <c r="N2155" s="108" t="n">
        <f aca="false">IF(SQRT($B$5)*$I2155+SQRT(1-$B$5)*J2155&lt;$C$8,1,0)</f>
        <v>0</v>
      </c>
      <c r="O2155" s="108" t="n">
        <f aca="false">IF(SQRT($B$5)*$I2155+SQRT(1-$B$5)*K2155&lt;$C$9,1,0)</f>
        <v>0</v>
      </c>
      <c r="P2155" s="108" t="n">
        <f aca="false">IF(SQRT($B$5)*$I2155+SQRT(1-$B$5)*L2155&lt;$C$10,1,0)</f>
        <v>0</v>
      </c>
      <c r="Q2155" s="108" t="n">
        <f aca="false">IF(SQRT($B$5)*$I2155+SQRT(1-$B$5)*M2155&lt;$C$11,1,0)</f>
        <v>0</v>
      </c>
      <c r="R2155" s="110" t="n">
        <f aca="false">N2155*$D$8+O2155*$D$9+P2155*$D$10+Q2155*$D$11</f>
        <v>0</v>
      </c>
      <c r="S2155" s="108" t="n">
        <f aca="false">SUM(N2155:Q2155)</f>
        <v>0</v>
      </c>
    </row>
    <row r="2156" customFormat="false" ht="15" hidden="false" customHeight="false" outlineLevel="0" collapsed="false">
      <c r="H2156" s="108" t="n">
        <v>2148</v>
      </c>
      <c r="I2156" s="109" t="n">
        <v>0.2752</v>
      </c>
      <c r="J2156" s="109" t="n">
        <v>0.209</v>
      </c>
      <c r="K2156" s="109" t="n">
        <v>0.3083</v>
      </c>
      <c r="L2156" s="109" t="n">
        <v>0.8545</v>
      </c>
      <c r="M2156" s="109" t="n">
        <v>1.9743</v>
      </c>
      <c r="N2156" s="108" t="n">
        <f aca="false">IF(SQRT($B$5)*$I2156+SQRT(1-$B$5)*J2156&lt;$C$8,1,0)</f>
        <v>0</v>
      </c>
      <c r="O2156" s="108" t="n">
        <f aca="false">IF(SQRT($B$5)*$I2156+SQRT(1-$B$5)*K2156&lt;$C$9,1,0)</f>
        <v>0</v>
      </c>
      <c r="P2156" s="108" t="n">
        <f aca="false">IF(SQRT($B$5)*$I2156+SQRT(1-$B$5)*L2156&lt;$C$10,1,0)</f>
        <v>0</v>
      </c>
      <c r="Q2156" s="108" t="n">
        <f aca="false">IF(SQRT($B$5)*$I2156+SQRT(1-$B$5)*M2156&lt;$C$11,1,0)</f>
        <v>0</v>
      </c>
      <c r="R2156" s="110" t="n">
        <f aca="false">N2156*$D$8+O2156*$D$9+P2156*$D$10+Q2156*$D$11</f>
        <v>0</v>
      </c>
      <c r="S2156" s="108" t="n">
        <f aca="false">SUM(N2156:Q2156)</f>
        <v>0</v>
      </c>
    </row>
    <row r="2157" customFormat="false" ht="15" hidden="false" customHeight="false" outlineLevel="0" collapsed="false">
      <c r="H2157" s="108" t="n">
        <v>2149</v>
      </c>
      <c r="I2157" s="109" t="n">
        <v>1.7364</v>
      </c>
      <c r="J2157" s="109" t="n">
        <v>-0.1579</v>
      </c>
      <c r="K2157" s="109" t="n">
        <v>0.392</v>
      </c>
      <c r="L2157" s="109" t="n">
        <v>0.7475</v>
      </c>
      <c r="M2157" s="109" t="n">
        <v>-1.3605</v>
      </c>
      <c r="N2157" s="108" t="n">
        <f aca="false">IF(SQRT($B$5)*$I2157+SQRT(1-$B$5)*J2157&lt;$C$8,1,0)</f>
        <v>0</v>
      </c>
      <c r="O2157" s="108" t="n">
        <f aca="false">IF(SQRT($B$5)*$I2157+SQRT(1-$B$5)*K2157&lt;$C$9,1,0)</f>
        <v>0</v>
      </c>
      <c r="P2157" s="108" t="n">
        <f aca="false">IF(SQRT($B$5)*$I2157+SQRT(1-$B$5)*L2157&lt;$C$10,1,0)</f>
        <v>0</v>
      </c>
      <c r="Q2157" s="108" t="n">
        <f aca="false">IF(SQRT($B$5)*$I2157+SQRT(1-$B$5)*M2157&lt;$C$11,1,0)</f>
        <v>0</v>
      </c>
      <c r="R2157" s="110" t="n">
        <f aca="false">N2157*$D$8+O2157*$D$9+P2157*$D$10+Q2157*$D$11</f>
        <v>0</v>
      </c>
      <c r="S2157" s="108" t="n">
        <f aca="false">SUM(N2157:Q2157)</f>
        <v>0</v>
      </c>
    </row>
    <row r="2158" customFormat="false" ht="15" hidden="false" customHeight="false" outlineLevel="0" collapsed="false">
      <c r="H2158" s="108" t="n">
        <v>2150</v>
      </c>
      <c r="I2158" s="109" t="n">
        <v>0.0204</v>
      </c>
      <c r="J2158" s="109" t="n">
        <v>-1.1443</v>
      </c>
      <c r="K2158" s="109" t="n">
        <v>-0.7117</v>
      </c>
      <c r="L2158" s="109" t="n">
        <v>-0.062</v>
      </c>
      <c r="M2158" s="109" t="n">
        <v>-1.5686</v>
      </c>
      <c r="N2158" s="108" t="n">
        <f aca="false">IF(SQRT($B$5)*$I2158+SQRT(1-$B$5)*J2158&lt;$C$8,1,0)</f>
        <v>0</v>
      </c>
      <c r="O2158" s="108" t="n">
        <f aca="false">IF(SQRT($B$5)*$I2158+SQRT(1-$B$5)*K2158&lt;$C$9,1,0)</f>
        <v>0</v>
      </c>
      <c r="P2158" s="108" t="n">
        <f aca="false">IF(SQRT($B$5)*$I2158+SQRT(1-$B$5)*L2158&lt;$C$10,1,0)</f>
        <v>0</v>
      </c>
      <c r="Q2158" s="108" t="n">
        <f aca="false">IF(SQRT($B$5)*$I2158+SQRT(1-$B$5)*M2158&lt;$C$11,1,0)</f>
        <v>0</v>
      </c>
      <c r="R2158" s="110" t="n">
        <f aca="false">N2158*$D$8+O2158*$D$9+P2158*$D$10+Q2158*$D$11</f>
        <v>0</v>
      </c>
      <c r="S2158" s="108" t="n">
        <f aca="false">SUM(N2158:Q2158)</f>
        <v>0</v>
      </c>
    </row>
    <row r="2159" customFormat="false" ht="15" hidden="false" customHeight="false" outlineLevel="0" collapsed="false">
      <c r="H2159" s="108" t="n">
        <v>2151</v>
      </c>
      <c r="I2159" s="109" t="n">
        <v>-0.542</v>
      </c>
      <c r="J2159" s="109" t="n">
        <v>-0.52</v>
      </c>
      <c r="K2159" s="109" t="n">
        <v>-0.8383</v>
      </c>
      <c r="L2159" s="109" t="n">
        <v>0.4466</v>
      </c>
      <c r="M2159" s="109" t="n">
        <v>-0.0196</v>
      </c>
      <c r="N2159" s="108" t="n">
        <f aca="false">IF(SQRT($B$5)*$I2159+SQRT(1-$B$5)*J2159&lt;$C$8,1,0)</f>
        <v>0</v>
      </c>
      <c r="O2159" s="108" t="n">
        <f aca="false">IF(SQRT($B$5)*$I2159+SQRT(1-$B$5)*K2159&lt;$C$9,1,0)</f>
        <v>0</v>
      </c>
      <c r="P2159" s="108" t="n">
        <f aca="false">IF(SQRT($B$5)*$I2159+SQRT(1-$B$5)*L2159&lt;$C$10,1,0)</f>
        <v>0</v>
      </c>
      <c r="Q2159" s="108" t="n">
        <f aca="false">IF(SQRT($B$5)*$I2159+SQRT(1-$B$5)*M2159&lt;$C$11,1,0)</f>
        <v>0</v>
      </c>
      <c r="R2159" s="110" t="n">
        <f aca="false">N2159*$D$8+O2159*$D$9+P2159*$D$10+Q2159*$D$11</f>
        <v>0</v>
      </c>
      <c r="S2159" s="108" t="n">
        <f aca="false">SUM(N2159:Q2159)</f>
        <v>0</v>
      </c>
    </row>
    <row r="2160" customFormat="false" ht="15" hidden="false" customHeight="false" outlineLevel="0" collapsed="false">
      <c r="H2160" s="108" t="n">
        <v>2152</v>
      </c>
      <c r="I2160" s="109" t="n">
        <v>-0.8985</v>
      </c>
      <c r="J2160" s="109" t="n">
        <v>-0.4114</v>
      </c>
      <c r="K2160" s="109" t="n">
        <v>0.6641</v>
      </c>
      <c r="L2160" s="109" t="n">
        <v>0.9456</v>
      </c>
      <c r="M2160" s="109" t="n">
        <v>-0.727</v>
      </c>
      <c r="N2160" s="108" t="n">
        <f aca="false">IF(SQRT($B$5)*$I2160+SQRT(1-$B$5)*J2160&lt;$C$8,1,0)</f>
        <v>0</v>
      </c>
      <c r="O2160" s="108" t="n">
        <f aca="false">IF(SQRT($B$5)*$I2160+SQRT(1-$B$5)*K2160&lt;$C$9,1,0)</f>
        <v>0</v>
      </c>
      <c r="P2160" s="108" t="n">
        <f aca="false">IF(SQRT($B$5)*$I2160+SQRT(1-$B$5)*L2160&lt;$C$10,1,0)</f>
        <v>0</v>
      </c>
      <c r="Q2160" s="108" t="n">
        <f aca="false">IF(SQRT($B$5)*$I2160+SQRT(1-$B$5)*M2160&lt;$C$11,1,0)</f>
        <v>0</v>
      </c>
      <c r="R2160" s="110" t="n">
        <f aca="false">N2160*$D$8+O2160*$D$9+P2160*$D$10+Q2160*$D$11</f>
        <v>0</v>
      </c>
      <c r="S2160" s="108" t="n">
        <f aca="false">SUM(N2160:Q2160)</f>
        <v>0</v>
      </c>
    </row>
    <row r="2161" customFormat="false" ht="15" hidden="false" customHeight="false" outlineLevel="0" collapsed="false">
      <c r="H2161" s="108" t="n">
        <v>2153</v>
      </c>
      <c r="I2161" s="109" t="n">
        <v>-0.0631</v>
      </c>
      <c r="J2161" s="109" t="n">
        <v>1.092</v>
      </c>
      <c r="K2161" s="109" t="n">
        <v>2.3928</v>
      </c>
      <c r="L2161" s="109" t="n">
        <v>-0.2911</v>
      </c>
      <c r="M2161" s="109" t="n">
        <v>1.2737</v>
      </c>
      <c r="N2161" s="108" t="n">
        <f aca="false">IF(SQRT($B$5)*$I2161+SQRT(1-$B$5)*J2161&lt;$C$8,1,0)</f>
        <v>0</v>
      </c>
      <c r="O2161" s="108" t="n">
        <f aca="false">IF(SQRT($B$5)*$I2161+SQRT(1-$B$5)*K2161&lt;$C$9,1,0)</f>
        <v>0</v>
      </c>
      <c r="P2161" s="108" t="n">
        <f aca="false">IF(SQRT($B$5)*$I2161+SQRT(1-$B$5)*L2161&lt;$C$10,1,0)</f>
        <v>0</v>
      </c>
      <c r="Q2161" s="108" t="n">
        <f aca="false">IF(SQRT($B$5)*$I2161+SQRT(1-$B$5)*M2161&lt;$C$11,1,0)</f>
        <v>0</v>
      </c>
      <c r="R2161" s="110" t="n">
        <f aca="false">N2161*$D$8+O2161*$D$9+P2161*$D$10+Q2161*$D$11</f>
        <v>0</v>
      </c>
      <c r="S2161" s="108" t="n">
        <f aca="false">SUM(N2161:Q2161)</f>
        <v>0</v>
      </c>
    </row>
    <row r="2162" customFormat="false" ht="15" hidden="false" customHeight="false" outlineLevel="0" collapsed="false">
      <c r="H2162" s="108" t="n">
        <v>2154</v>
      </c>
      <c r="I2162" s="109" t="n">
        <v>-0.1866</v>
      </c>
      <c r="J2162" s="109" t="n">
        <v>-0.2038</v>
      </c>
      <c r="K2162" s="109" t="n">
        <v>0.6369</v>
      </c>
      <c r="L2162" s="109" t="n">
        <v>0.3778</v>
      </c>
      <c r="M2162" s="109" t="n">
        <v>-2.1324</v>
      </c>
      <c r="N2162" s="108" t="n">
        <f aca="false">IF(SQRT($B$5)*$I2162+SQRT(1-$B$5)*J2162&lt;$C$8,1,0)</f>
        <v>0</v>
      </c>
      <c r="O2162" s="108" t="n">
        <f aca="false">IF(SQRT($B$5)*$I2162+SQRT(1-$B$5)*K2162&lt;$C$9,1,0)</f>
        <v>0</v>
      </c>
      <c r="P2162" s="108" t="n">
        <f aca="false">IF(SQRT($B$5)*$I2162+SQRT(1-$B$5)*L2162&lt;$C$10,1,0)</f>
        <v>0</v>
      </c>
      <c r="Q2162" s="108" t="n">
        <f aca="false">IF(SQRT($B$5)*$I2162+SQRT(1-$B$5)*M2162&lt;$C$11,1,0)</f>
        <v>1</v>
      </c>
      <c r="R2162" s="110" t="n">
        <f aca="false">N2162*$D$8+O2162*$D$9+P2162*$D$10+Q2162*$D$11</f>
        <v>17.5</v>
      </c>
      <c r="S2162" s="108" t="n">
        <f aca="false">SUM(N2162:Q2162)</f>
        <v>1</v>
      </c>
    </row>
    <row r="2163" customFormat="false" ht="15" hidden="false" customHeight="false" outlineLevel="0" collapsed="false">
      <c r="H2163" s="108" t="n">
        <v>2155</v>
      </c>
      <c r="I2163" s="109" t="n">
        <v>1.6339</v>
      </c>
      <c r="J2163" s="109" t="n">
        <v>-0.4411</v>
      </c>
      <c r="K2163" s="109" t="n">
        <v>0.5267</v>
      </c>
      <c r="L2163" s="109" t="n">
        <v>0.5279</v>
      </c>
      <c r="M2163" s="109" t="n">
        <v>-0.2725</v>
      </c>
      <c r="N2163" s="108" t="n">
        <f aca="false">IF(SQRT($B$5)*$I2163+SQRT(1-$B$5)*J2163&lt;$C$8,1,0)</f>
        <v>0</v>
      </c>
      <c r="O2163" s="108" t="n">
        <f aca="false">IF(SQRT($B$5)*$I2163+SQRT(1-$B$5)*K2163&lt;$C$9,1,0)</f>
        <v>0</v>
      </c>
      <c r="P2163" s="108" t="n">
        <f aca="false">IF(SQRT($B$5)*$I2163+SQRT(1-$B$5)*L2163&lt;$C$10,1,0)</f>
        <v>0</v>
      </c>
      <c r="Q2163" s="108" t="n">
        <f aca="false">IF(SQRT($B$5)*$I2163+SQRT(1-$B$5)*M2163&lt;$C$11,1,0)</f>
        <v>0</v>
      </c>
      <c r="R2163" s="110" t="n">
        <f aca="false">N2163*$D$8+O2163*$D$9+P2163*$D$10+Q2163*$D$11</f>
        <v>0</v>
      </c>
      <c r="S2163" s="108" t="n">
        <f aca="false">SUM(N2163:Q2163)</f>
        <v>0</v>
      </c>
    </row>
    <row r="2164" customFormat="false" ht="15" hidden="false" customHeight="false" outlineLevel="0" collapsed="false">
      <c r="H2164" s="108" t="n">
        <v>2156</v>
      </c>
      <c r="I2164" s="109" t="n">
        <v>0.0002</v>
      </c>
      <c r="J2164" s="109" t="n">
        <v>-0.4474</v>
      </c>
      <c r="K2164" s="109" t="n">
        <v>0.5289</v>
      </c>
      <c r="L2164" s="109" t="n">
        <v>1.3822</v>
      </c>
      <c r="M2164" s="109" t="n">
        <v>0.9325</v>
      </c>
      <c r="N2164" s="108" t="n">
        <f aca="false">IF(SQRT($B$5)*$I2164+SQRT(1-$B$5)*J2164&lt;$C$8,1,0)</f>
        <v>0</v>
      </c>
      <c r="O2164" s="108" t="n">
        <f aca="false">IF(SQRT($B$5)*$I2164+SQRT(1-$B$5)*K2164&lt;$C$9,1,0)</f>
        <v>0</v>
      </c>
      <c r="P2164" s="108" t="n">
        <f aca="false">IF(SQRT($B$5)*$I2164+SQRT(1-$B$5)*L2164&lt;$C$10,1,0)</f>
        <v>0</v>
      </c>
      <c r="Q2164" s="108" t="n">
        <f aca="false">IF(SQRT($B$5)*$I2164+SQRT(1-$B$5)*M2164&lt;$C$11,1,0)</f>
        <v>0</v>
      </c>
      <c r="R2164" s="110" t="n">
        <f aca="false">N2164*$D$8+O2164*$D$9+P2164*$D$10+Q2164*$D$11</f>
        <v>0</v>
      </c>
      <c r="S2164" s="108" t="n">
        <f aca="false">SUM(N2164:Q2164)</f>
        <v>0</v>
      </c>
    </row>
    <row r="2165" customFormat="false" ht="15" hidden="false" customHeight="false" outlineLevel="0" collapsed="false">
      <c r="H2165" s="108" t="n">
        <v>2157</v>
      </c>
      <c r="I2165" s="109" t="n">
        <v>2.8033</v>
      </c>
      <c r="J2165" s="109" t="n">
        <v>-0.686</v>
      </c>
      <c r="K2165" s="109" t="n">
        <v>1.0107</v>
      </c>
      <c r="L2165" s="109" t="n">
        <v>1.1711</v>
      </c>
      <c r="M2165" s="109" t="n">
        <v>0.1147</v>
      </c>
      <c r="N2165" s="108" t="n">
        <f aca="false">IF(SQRT($B$5)*$I2165+SQRT(1-$B$5)*J2165&lt;$C$8,1,0)</f>
        <v>0</v>
      </c>
      <c r="O2165" s="108" t="n">
        <f aca="false">IF(SQRT($B$5)*$I2165+SQRT(1-$B$5)*K2165&lt;$C$9,1,0)</f>
        <v>0</v>
      </c>
      <c r="P2165" s="108" t="n">
        <f aca="false">IF(SQRT($B$5)*$I2165+SQRT(1-$B$5)*L2165&lt;$C$10,1,0)</f>
        <v>0</v>
      </c>
      <c r="Q2165" s="108" t="n">
        <f aca="false">IF(SQRT($B$5)*$I2165+SQRT(1-$B$5)*M2165&lt;$C$11,1,0)</f>
        <v>0</v>
      </c>
      <c r="R2165" s="110" t="n">
        <f aca="false">N2165*$D$8+O2165*$D$9+P2165*$D$10+Q2165*$D$11</f>
        <v>0</v>
      </c>
      <c r="S2165" s="108" t="n">
        <f aca="false">SUM(N2165:Q2165)</f>
        <v>0</v>
      </c>
    </row>
    <row r="2166" customFormat="false" ht="15" hidden="false" customHeight="false" outlineLevel="0" collapsed="false">
      <c r="H2166" s="108" t="n">
        <v>2158</v>
      </c>
      <c r="I2166" s="109" t="n">
        <v>0.8034</v>
      </c>
      <c r="J2166" s="109" t="n">
        <v>-0.166</v>
      </c>
      <c r="K2166" s="109" t="n">
        <v>-0.9397</v>
      </c>
      <c r="L2166" s="109" t="n">
        <v>-0.5841</v>
      </c>
      <c r="M2166" s="109" t="n">
        <v>1.7872</v>
      </c>
      <c r="N2166" s="108" t="n">
        <f aca="false">IF(SQRT($B$5)*$I2166+SQRT(1-$B$5)*J2166&lt;$C$8,1,0)</f>
        <v>0</v>
      </c>
      <c r="O2166" s="108" t="n">
        <f aca="false">IF(SQRT($B$5)*$I2166+SQRT(1-$B$5)*K2166&lt;$C$9,1,0)</f>
        <v>0</v>
      </c>
      <c r="P2166" s="108" t="n">
        <f aca="false">IF(SQRT($B$5)*$I2166+SQRT(1-$B$5)*L2166&lt;$C$10,1,0)</f>
        <v>0</v>
      </c>
      <c r="Q2166" s="108" t="n">
        <f aca="false">IF(SQRT($B$5)*$I2166+SQRT(1-$B$5)*M2166&lt;$C$11,1,0)</f>
        <v>0</v>
      </c>
      <c r="R2166" s="110" t="n">
        <f aca="false">N2166*$D$8+O2166*$D$9+P2166*$D$10+Q2166*$D$11</f>
        <v>0</v>
      </c>
      <c r="S2166" s="108" t="n">
        <f aca="false">SUM(N2166:Q2166)</f>
        <v>0</v>
      </c>
    </row>
    <row r="2167" customFormat="false" ht="15" hidden="false" customHeight="false" outlineLevel="0" collapsed="false">
      <c r="H2167" s="108" t="n">
        <v>2159</v>
      </c>
      <c r="I2167" s="109" t="n">
        <v>-0.0639</v>
      </c>
      <c r="J2167" s="109" t="n">
        <v>-2.1701</v>
      </c>
      <c r="K2167" s="109" t="n">
        <v>-1.657</v>
      </c>
      <c r="L2167" s="109" t="n">
        <v>-1.6033</v>
      </c>
      <c r="M2167" s="109" t="n">
        <v>0.6673</v>
      </c>
      <c r="N2167" s="108" t="n">
        <f aca="false">IF(SQRT($B$5)*$I2167+SQRT(1-$B$5)*J2167&lt;$C$8,1,0)</f>
        <v>0</v>
      </c>
      <c r="O2167" s="108" t="n">
        <f aca="false">IF(SQRT($B$5)*$I2167+SQRT(1-$B$5)*K2167&lt;$C$9,1,0)</f>
        <v>0</v>
      </c>
      <c r="P2167" s="108" t="n">
        <f aca="false">IF(SQRT($B$5)*$I2167+SQRT(1-$B$5)*L2167&lt;$C$10,1,0)</f>
        <v>0</v>
      </c>
      <c r="Q2167" s="108" t="n">
        <f aca="false">IF(SQRT($B$5)*$I2167+SQRT(1-$B$5)*M2167&lt;$C$11,1,0)</f>
        <v>0</v>
      </c>
      <c r="R2167" s="110" t="n">
        <f aca="false">N2167*$D$8+O2167*$D$9+P2167*$D$10+Q2167*$D$11</f>
        <v>0</v>
      </c>
      <c r="S2167" s="108" t="n">
        <f aca="false">SUM(N2167:Q2167)</f>
        <v>0</v>
      </c>
    </row>
    <row r="2168" customFormat="false" ht="15" hidden="false" customHeight="false" outlineLevel="0" collapsed="false">
      <c r="H2168" s="108" t="n">
        <v>2160</v>
      </c>
      <c r="I2168" s="109" t="n">
        <v>-0.5507</v>
      </c>
      <c r="J2168" s="109" t="n">
        <v>0.1559</v>
      </c>
      <c r="K2168" s="109" t="n">
        <v>0.3479</v>
      </c>
      <c r="L2168" s="109" t="n">
        <v>0.6771</v>
      </c>
      <c r="M2168" s="109" t="n">
        <v>-1.2295</v>
      </c>
      <c r="N2168" s="108" t="n">
        <f aca="false">IF(SQRT($B$5)*$I2168+SQRT(1-$B$5)*J2168&lt;$C$8,1,0)</f>
        <v>0</v>
      </c>
      <c r="O2168" s="108" t="n">
        <f aca="false">IF(SQRT($B$5)*$I2168+SQRT(1-$B$5)*K2168&lt;$C$9,1,0)</f>
        <v>0</v>
      </c>
      <c r="P2168" s="108" t="n">
        <f aca="false">IF(SQRT($B$5)*$I2168+SQRT(1-$B$5)*L2168&lt;$C$10,1,0)</f>
        <v>0</v>
      </c>
      <c r="Q2168" s="108" t="n">
        <f aca="false">IF(SQRT($B$5)*$I2168+SQRT(1-$B$5)*M2168&lt;$C$11,1,0)</f>
        <v>0</v>
      </c>
      <c r="R2168" s="110" t="n">
        <f aca="false">N2168*$D$8+O2168*$D$9+P2168*$D$10+Q2168*$D$11</f>
        <v>0</v>
      </c>
      <c r="S2168" s="108" t="n">
        <f aca="false">SUM(N2168:Q2168)</f>
        <v>0</v>
      </c>
    </row>
    <row r="2169" customFormat="false" ht="15" hidden="false" customHeight="false" outlineLevel="0" collapsed="false">
      <c r="H2169" s="108" t="n">
        <v>2161</v>
      </c>
      <c r="I2169" s="109" t="n">
        <v>-1.0817</v>
      </c>
      <c r="J2169" s="109" t="n">
        <v>0.8154</v>
      </c>
      <c r="K2169" s="109" t="n">
        <v>-0.7869</v>
      </c>
      <c r="L2169" s="109" t="n">
        <v>-0.3052</v>
      </c>
      <c r="M2169" s="109" t="n">
        <v>-0.4608</v>
      </c>
      <c r="N2169" s="108" t="n">
        <f aca="false">IF(SQRT($B$5)*$I2169+SQRT(1-$B$5)*J2169&lt;$C$8,1,0)</f>
        <v>0</v>
      </c>
      <c r="O2169" s="108" t="n">
        <f aca="false">IF(SQRT($B$5)*$I2169+SQRT(1-$B$5)*K2169&lt;$C$9,1,0)</f>
        <v>0</v>
      </c>
      <c r="P2169" s="108" t="n">
        <f aca="false">IF(SQRT($B$5)*$I2169+SQRT(1-$B$5)*L2169&lt;$C$10,1,0)</f>
        <v>0</v>
      </c>
      <c r="Q2169" s="108" t="n">
        <f aca="false">IF(SQRT($B$5)*$I2169+SQRT(1-$B$5)*M2169&lt;$C$11,1,0)</f>
        <v>0</v>
      </c>
      <c r="R2169" s="110" t="n">
        <f aca="false">N2169*$D$8+O2169*$D$9+P2169*$D$10+Q2169*$D$11</f>
        <v>0</v>
      </c>
      <c r="S2169" s="108" t="n">
        <f aca="false">SUM(N2169:Q2169)</f>
        <v>0</v>
      </c>
    </row>
    <row r="2170" customFormat="false" ht="15" hidden="false" customHeight="false" outlineLevel="0" collapsed="false">
      <c r="H2170" s="108" t="n">
        <v>2162</v>
      </c>
      <c r="I2170" s="109" t="n">
        <v>-0.7092</v>
      </c>
      <c r="J2170" s="109" t="n">
        <v>-0.5067</v>
      </c>
      <c r="K2170" s="109" t="n">
        <v>-1.1326</v>
      </c>
      <c r="L2170" s="109" t="n">
        <v>0.5982</v>
      </c>
      <c r="M2170" s="109" t="n">
        <v>1.7636</v>
      </c>
      <c r="N2170" s="108" t="n">
        <f aca="false">IF(SQRT($B$5)*$I2170+SQRT(1-$B$5)*J2170&lt;$C$8,1,0)</f>
        <v>0</v>
      </c>
      <c r="O2170" s="108" t="n">
        <f aca="false">IF(SQRT($B$5)*$I2170+SQRT(1-$B$5)*K2170&lt;$C$9,1,0)</f>
        <v>0</v>
      </c>
      <c r="P2170" s="108" t="n">
        <f aca="false">IF(SQRT($B$5)*$I2170+SQRT(1-$B$5)*L2170&lt;$C$10,1,0)</f>
        <v>0</v>
      </c>
      <c r="Q2170" s="108" t="n">
        <f aca="false">IF(SQRT($B$5)*$I2170+SQRT(1-$B$5)*M2170&lt;$C$11,1,0)</f>
        <v>0</v>
      </c>
      <c r="R2170" s="110" t="n">
        <f aca="false">N2170*$D$8+O2170*$D$9+P2170*$D$10+Q2170*$D$11</f>
        <v>0</v>
      </c>
      <c r="S2170" s="108" t="n">
        <f aca="false">SUM(N2170:Q2170)</f>
        <v>0</v>
      </c>
    </row>
    <row r="2171" customFormat="false" ht="15" hidden="false" customHeight="false" outlineLevel="0" collapsed="false">
      <c r="H2171" s="108" t="n">
        <v>2163</v>
      </c>
      <c r="I2171" s="109" t="n">
        <v>-0.3713</v>
      </c>
      <c r="J2171" s="109" t="n">
        <v>1.2474</v>
      </c>
      <c r="K2171" s="109" t="n">
        <v>-0.7101</v>
      </c>
      <c r="L2171" s="109" t="n">
        <v>-0.0573</v>
      </c>
      <c r="M2171" s="109" t="n">
        <v>1.7456</v>
      </c>
      <c r="N2171" s="108" t="n">
        <f aca="false">IF(SQRT($B$5)*$I2171+SQRT(1-$B$5)*J2171&lt;$C$8,1,0)</f>
        <v>0</v>
      </c>
      <c r="O2171" s="108" t="n">
        <f aca="false">IF(SQRT($B$5)*$I2171+SQRT(1-$B$5)*K2171&lt;$C$9,1,0)</f>
        <v>0</v>
      </c>
      <c r="P2171" s="108" t="n">
        <f aca="false">IF(SQRT($B$5)*$I2171+SQRT(1-$B$5)*L2171&lt;$C$10,1,0)</f>
        <v>0</v>
      </c>
      <c r="Q2171" s="108" t="n">
        <f aca="false">IF(SQRT($B$5)*$I2171+SQRT(1-$B$5)*M2171&lt;$C$11,1,0)</f>
        <v>0</v>
      </c>
      <c r="R2171" s="110" t="n">
        <f aca="false">N2171*$D$8+O2171*$D$9+P2171*$D$10+Q2171*$D$11</f>
        <v>0</v>
      </c>
      <c r="S2171" s="108" t="n">
        <f aca="false">SUM(N2171:Q2171)</f>
        <v>0</v>
      </c>
    </row>
    <row r="2172" customFormat="false" ht="15" hidden="false" customHeight="false" outlineLevel="0" collapsed="false">
      <c r="H2172" s="108" t="n">
        <v>2164</v>
      </c>
      <c r="I2172" s="109" t="n">
        <v>1.2104</v>
      </c>
      <c r="J2172" s="109" t="n">
        <v>-0.7737</v>
      </c>
      <c r="K2172" s="109" t="n">
        <v>-0.5932</v>
      </c>
      <c r="L2172" s="109" t="n">
        <v>-0.3107</v>
      </c>
      <c r="M2172" s="109" t="n">
        <v>0.315</v>
      </c>
      <c r="N2172" s="108" t="n">
        <f aca="false">IF(SQRT($B$5)*$I2172+SQRT(1-$B$5)*J2172&lt;$C$8,1,0)</f>
        <v>0</v>
      </c>
      <c r="O2172" s="108" t="n">
        <f aca="false">IF(SQRT($B$5)*$I2172+SQRT(1-$B$5)*K2172&lt;$C$9,1,0)</f>
        <v>0</v>
      </c>
      <c r="P2172" s="108" t="n">
        <f aca="false">IF(SQRT($B$5)*$I2172+SQRT(1-$B$5)*L2172&lt;$C$10,1,0)</f>
        <v>0</v>
      </c>
      <c r="Q2172" s="108" t="n">
        <f aca="false">IF(SQRT($B$5)*$I2172+SQRT(1-$B$5)*M2172&lt;$C$11,1,0)</f>
        <v>0</v>
      </c>
      <c r="R2172" s="110" t="n">
        <f aca="false">N2172*$D$8+O2172*$D$9+P2172*$D$10+Q2172*$D$11</f>
        <v>0</v>
      </c>
      <c r="S2172" s="108" t="n">
        <f aca="false">SUM(N2172:Q2172)</f>
        <v>0</v>
      </c>
    </row>
    <row r="2173" customFormat="false" ht="15" hidden="false" customHeight="false" outlineLevel="0" collapsed="false">
      <c r="H2173" s="108" t="n">
        <v>2165</v>
      </c>
      <c r="I2173" s="109" t="n">
        <v>0.8553</v>
      </c>
      <c r="J2173" s="109" t="n">
        <v>0.2382</v>
      </c>
      <c r="K2173" s="109" t="n">
        <v>0.0453</v>
      </c>
      <c r="L2173" s="109" t="n">
        <v>1.3503</v>
      </c>
      <c r="M2173" s="109" t="n">
        <v>-0.391</v>
      </c>
      <c r="N2173" s="108" t="n">
        <f aca="false">IF(SQRT($B$5)*$I2173+SQRT(1-$B$5)*J2173&lt;$C$8,1,0)</f>
        <v>0</v>
      </c>
      <c r="O2173" s="108" t="n">
        <f aca="false">IF(SQRT($B$5)*$I2173+SQRT(1-$B$5)*K2173&lt;$C$9,1,0)</f>
        <v>0</v>
      </c>
      <c r="P2173" s="108" t="n">
        <f aca="false">IF(SQRT($B$5)*$I2173+SQRT(1-$B$5)*L2173&lt;$C$10,1,0)</f>
        <v>0</v>
      </c>
      <c r="Q2173" s="108" t="n">
        <f aca="false">IF(SQRT($B$5)*$I2173+SQRT(1-$B$5)*M2173&lt;$C$11,1,0)</f>
        <v>0</v>
      </c>
      <c r="R2173" s="110" t="n">
        <f aca="false">N2173*$D$8+O2173*$D$9+P2173*$D$10+Q2173*$D$11</f>
        <v>0</v>
      </c>
      <c r="S2173" s="108" t="n">
        <f aca="false">SUM(N2173:Q2173)</f>
        <v>0</v>
      </c>
    </row>
    <row r="2174" customFormat="false" ht="15" hidden="false" customHeight="false" outlineLevel="0" collapsed="false">
      <c r="H2174" s="108" t="n">
        <v>2166</v>
      </c>
      <c r="I2174" s="109" t="n">
        <v>-0.319</v>
      </c>
      <c r="J2174" s="109" t="n">
        <v>0.6973</v>
      </c>
      <c r="K2174" s="109" t="n">
        <v>1.8084</v>
      </c>
      <c r="L2174" s="109" t="n">
        <v>-0.1535</v>
      </c>
      <c r="M2174" s="109" t="n">
        <v>0.6149</v>
      </c>
      <c r="N2174" s="108" t="n">
        <f aca="false">IF(SQRT($B$5)*$I2174+SQRT(1-$B$5)*J2174&lt;$C$8,1,0)</f>
        <v>0</v>
      </c>
      <c r="O2174" s="108" t="n">
        <f aca="false">IF(SQRT($B$5)*$I2174+SQRT(1-$B$5)*K2174&lt;$C$9,1,0)</f>
        <v>0</v>
      </c>
      <c r="P2174" s="108" t="n">
        <f aca="false">IF(SQRT($B$5)*$I2174+SQRT(1-$B$5)*L2174&lt;$C$10,1,0)</f>
        <v>0</v>
      </c>
      <c r="Q2174" s="108" t="n">
        <f aca="false">IF(SQRT($B$5)*$I2174+SQRT(1-$B$5)*M2174&lt;$C$11,1,0)</f>
        <v>0</v>
      </c>
      <c r="R2174" s="110" t="n">
        <f aca="false">N2174*$D$8+O2174*$D$9+P2174*$D$10+Q2174*$D$11</f>
        <v>0</v>
      </c>
      <c r="S2174" s="108" t="n">
        <f aca="false">SUM(N2174:Q2174)</f>
        <v>0</v>
      </c>
    </row>
    <row r="2175" customFormat="false" ht="15" hidden="false" customHeight="false" outlineLevel="0" collapsed="false">
      <c r="H2175" s="108" t="n">
        <v>2167</v>
      </c>
      <c r="I2175" s="109" t="n">
        <v>-1.2551</v>
      </c>
      <c r="J2175" s="109" t="n">
        <v>0.7384</v>
      </c>
      <c r="K2175" s="109" t="n">
        <v>-1.5488</v>
      </c>
      <c r="L2175" s="109" t="n">
        <v>-1.7142</v>
      </c>
      <c r="M2175" s="109" t="n">
        <v>-1.4406</v>
      </c>
      <c r="N2175" s="108" t="n">
        <f aca="false">IF(SQRT($B$5)*$I2175+SQRT(1-$B$5)*J2175&lt;$C$8,1,0)</f>
        <v>0</v>
      </c>
      <c r="O2175" s="108" t="n">
        <f aca="false">IF(SQRT($B$5)*$I2175+SQRT(1-$B$5)*K2175&lt;$C$9,1,0)</f>
        <v>0</v>
      </c>
      <c r="P2175" s="108" t="n">
        <f aca="false">IF(SQRT($B$5)*$I2175+SQRT(1-$B$5)*L2175&lt;$C$10,1,0)</f>
        <v>1</v>
      </c>
      <c r="Q2175" s="108" t="n">
        <f aca="false">IF(SQRT($B$5)*$I2175+SQRT(1-$B$5)*M2175&lt;$C$11,1,0)</f>
        <v>0</v>
      </c>
      <c r="R2175" s="110" t="n">
        <f aca="false">N2175*$D$8+O2175*$D$9+P2175*$D$10+Q2175*$D$11</f>
        <v>14</v>
      </c>
      <c r="S2175" s="108" t="n">
        <f aca="false">SUM(N2175:Q2175)</f>
        <v>1</v>
      </c>
    </row>
    <row r="2176" customFormat="false" ht="15" hidden="false" customHeight="false" outlineLevel="0" collapsed="false">
      <c r="H2176" s="108" t="n">
        <v>2168</v>
      </c>
      <c r="I2176" s="109" t="n">
        <v>0.5757</v>
      </c>
      <c r="J2176" s="109" t="n">
        <v>-0.1478</v>
      </c>
      <c r="K2176" s="109" t="n">
        <v>-0.1505</v>
      </c>
      <c r="L2176" s="109" t="n">
        <v>-0.4803</v>
      </c>
      <c r="M2176" s="109" t="n">
        <v>0.2676</v>
      </c>
      <c r="N2176" s="108" t="n">
        <f aca="false">IF(SQRT($B$5)*$I2176+SQRT(1-$B$5)*J2176&lt;$C$8,1,0)</f>
        <v>0</v>
      </c>
      <c r="O2176" s="108" t="n">
        <f aca="false">IF(SQRT($B$5)*$I2176+SQRT(1-$B$5)*K2176&lt;$C$9,1,0)</f>
        <v>0</v>
      </c>
      <c r="P2176" s="108" t="n">
        <f aca="false">IF(SQRT($B$5)*$I2176+SQRT(1-$B$5)*L2176&lt;$C$10,1,0)</f>
        <v>0</v>
      </c>
      <c r="Q2176" s="108" t="n">
        <f aca="false">IF(SQRT($B$5)*$I2176+SQRT(1-$B$5)*M2176&lt;$C$11,1,0)</f>
        <v>0</v>
      </c>
      <c r="R2176" s="110" t="n">
        <f aca="false">N2176*$D$8+O2176*$D$9+P2176*$D$10+Q2176*$D$11</f>
        <v>0</v>
      </c>
      <c r="S2176" s="108" t="n">
        <f aca="false">SUM(N2176:Q2176)</f>
        <v>0</v>
      </c>
    </row>
    <row r="2177" customFormat="false" ht="15" hidden="false" customHeight="false" outlineLevel="0" collapsed="false">
      <c r="H2177" s="108" t="n">
        <v>2169</v>
      </c>
      <c r="I2177" s="109" t="n">
        <v>-0.7319</v>
      </c>
      <c r="J2177" s="109" t="n">
        <v>-0.4055</v>
      </c>
      <c r="K2177" s="109" t="n">
        <v>-0.3851</v>
      </c>
      <c r="L2177" s="109" t="n">
        <v>-1.2522</v>
      </c>
      <c r="M2177" s="109" t="n">
        <v>-1.2226</v>
      </c>
      <c r="N2177" s="108" t="n">
        <f aca="false">IF(SQRT($B$5)*$I2177+SQRT(1-$B$5)*J2177&lt;$C$8,1,0)</f>
        <v>0</v>
      </c>
      <c r="O2177" s="108" t="n">
        <f aca="false">IF(SQRT($B$5)*$I2177+SQRT(1-$B$5)*K2177&lt;$C$9,1,0)</f>
        <v>0</v>
      </c>
      <c r="P2177" s="108" t="n">
        <f aca="false">IF(SQRT($B$5)*$I2177+SQRT(1-$B$5)*L2177&lt;$C$10,1,0)</f>
        <v>0</v>
      </c>
      <c r="Q2177" s="108" t="n">
        <f aca="false">IF(SQRT($B$5)*$I2177+SQRT(1-$B$5)*M2177&lt;$C$11,1,0)</f>
        <v>0</v>
      </c>
      <c r="R2177" s="110" t="n">
        <f aca="false">N2177*$D$8+O2177*$D$9+P2177*$D$10+Q2177*$D$11</f>
        <v>0</v>
      </c>
      <c r="S2177" s="108" t="n">
        <f aca="false">SUM(N2177:Q2177)</f>
        <v>0</v>
      </c>
    </row>
    <row r="2178" customFormat="false" ht="15" hidden="false" customHeight="false" outlineLevel="0" collapsed="false">
      <c r="H2178" s="108" t="n">
        <v>2170</v>
      </c>
      <c r="I2178" s="109" t="n">
        <v>-0.6544</v>
      </c>
      <c r="J2178" s="109" t="n">
        <v>0.2522</v>
      </c>
      <c r="K2178" s="109" t="n">
        <v>0.0232</v>
      </c>
      <c r="L2178" s="109" t="n">
        <v>-1.0166</v>
      </c>
      <c r="M2178" s="109" t="n">
        <v>1.1555</v>
      </c>
      <c r="N2178" s="108" t="n">
        <f aca="false">IF(SQRT($B$5)*$I2178+SQRT(1-$B$5)*J2178&lt;$C$8,1,0)</f>
        <v>0</v>
      </c>
      <c r="O2178" s="108" t="n">
        <f aca="false">IF(SQRT($B$5)*$I2178+SQRT(1-$B$5)*K2178&lt;$C$9,1,0)</f>
        <v>0</v>
      </c>
      <c r="P2178" s="108" t="n">
        <f aca="false">IF(SQRT($B$5)*$I2178+SQRT(1-$B$5)*L2178&lt;$C$10,1,0)</f>
        <v>0</v>
      </c>
      <c r="Q2178" s="108" t="n">
        <f aca="false">IF(SQRT($B$5)*$I2178+SQRT(1-$B$5)*M2178&lt;$C$11,1,0)</f>
        <v>0</v>
      </c>
      <c r="R2178" s="110" t="n">
        <f aca="false">N2178*$D$8+O2178*$D$9+P2178*$D$10+Q2178*$D$11</f>
        <v>0</v>
      </c>
      <c r="S2178" s="108" t="n">
        <f aca="false">SUM(N2178:Q2178)</f>
        <v>0</v>
      </c>
    </row>
    <row r="2179" customFormat="false" ht="15" hidden="false" customHeight="false" outlineLevel="0" collapsed="false">
      <c r="H2179" s="108" t="n">
        <v>2171</v>
      </c>
      <c r="I2179" s="109" t="n">
        <v>-1.2029</v>
      </c>
      <c r="J2179" s="109" t="n">
        <v>0.5766</v>
      </c>
      <c r="K2179" s="109" t="n">
        <v>0.0996</v>
      </c>
      <c r="L2179" s="109" t="n">
        <v>-0.0414</v>
      </c>
      <c r="M2179" s="109" t="n">
        <v>-0.8464</v>
      </c>
      <c r="N2179" s="108" t="n">
        <f aca="false">IF(SQRT($B$5)*$I2179+SQRT(1-$B$5)*J2179&lt;$C$8,1,0)</f>
        <v>0</v>
      </c>
      <c r="O2179" s="108" t="n">
        <f aca="false">IF(SQRT($B$5)*$I2179+SQRT(1-$B$5)*K2179&lt;$C$9,1,0)</f>
        <v>0</v>
      </c>
      <c r="P2179" s="108" t="n">
        <f aca="false">IF(SQRT($B$5)*$I2179+SQRT(1-$B$5)*L2179&lt;$C$10,1,0)</f>
        <v>0</v>
      </c>
      <c r="Q2179" s="108" t="n">
        <f aca="false">IF(SQRT($B$5)*$I2179+SQRT(1-$B$5)*M2179&lt;$C$11,1,0)</f>
        <v>0</v>
      </c>
      <c r="R2179" s="110" t="n">
        <f aca="false">N2179*$D$8+O2179*$D$9+P2179*$D$10+Q2179*$D$11</f>
        <v>0</v>
      </c>
      <c r="S2179" s="108" t="n">
        <f aca="false">SUM(N2179:Q2179)</f>
        <v>0</v>
      </c>
    </row>
    <row r="2180" customFormat="false" ht="15" hidden="false" customHeight="false" outlineLevel="0" collapsed="false">
      <c r="H2180" s="108" t="n">
        <v>2172</v>
      </c>
      <c r="I2180" s="109" t="n">
        <v>-0.6384</v>
      </c>
      <c r="J2180" s="109" t="n">
        <v>1.0525</v>
      </c>
      <c r="K2180" s="109" t="n">
        <v>-0.3525</v>
      </c>
      <c r="L2180" s="109" t="n">
        <v>0.6925</v>
      </c>
      <c r="M2180" s="109" t="n">
        <v>0.8403</v>
      </c>
      <c r="N2180" s="108" t="n">
        <f aca="false">IF(SQRT($B$5)*$I2180+SQRT(1-$B$5)*J2180&lt;$C$8,1,0)</f>
        <v>0</v>
      </c>
      <c r="O2180" s="108" t="n">
        <f aca="false">IF(SQRT($B$5)*$I2180+SQRT(1-$B$5)*K2180&lt;$C$9,1,0)</f>
        <v>0</v>
      </c>
      <c r="P2180" s="108" t="n">
        <f aca="false">IF(SQRT($B$5)*$I2180+SQRT(1-$B$5)*L2180&lt;$C$10,1,0)</f>
        <v>0</v>
      </c>
      <c r="Q2180" s="108" t="n">
        <f aca="false">IF(SQRT($B$5)*$I2180+SQRT(1-$B$5)*M2180&lt;$C$11,1,0)</f>
        <v>0</v>
      </c>
      <c r="R2180" s="110" t="n">
        <f aca="false">N2180*$D$8+O2180*$D$9+P2180*$D$10+Q2180*$D$11</f>
        <v>0</v>
      </c>
      <c r="S2180" s="108" t="n">
        <f aca="false">SUM(N2180:Q2180)</f>
        <v>0</v>
      </c>
    </row>
    <row r="2181" customFormat="false" ht="15" hidden="false" customHeight="false" outlineLevel="0" collapsed="false">
      <c r="H2181" s="108" t="n">
        <v>2173</v>
      </c>
      <c r="I2181" s="109" t="n">
        <v>-2.1452</v>
      </c>
      <c r="J2181" s="109" t="n">
        <v>-0.9527</v>
      </c>
      <c r="K2181" s="109" t="n">
        <v>0.4005</v>
      </c>
      <c r="L2181" s="109" t="n">
        <v>-1.0197</v>
      </c>
      <c r="M2181" s="109" t="n">
        <v>-1.7076</v>
      </c>
      <c r="N2181" s="108" t="n">
        <f aca="false">IF(SQRT($B$5)*$I2181+SQRT(1-$B$5)*J2181&lt;$C$8,1,0)</f>
        <v>0</v>
      </c>
      <c r="O2181" s="108" t="n">
        <f aca="false">IF(SQRT($B$5)*$I2181+SQRT(1-$B$5)*K2181&lt;$C$9,1,0)</f>
        <v>0</v>
      </c>
      <c r="P2181" s="108" t="n">
        <f aca="false">IF(SQRT($B$5)*$I2181+SQRT(1-$B$5)*L2181&lt;$C$10,1,0)</f>
        <v>1</v>
      </c>
      <c r="Q2181" s="108" t="n">
        <f aca="false">IF(SQRT($B$5)*$I2181+SQRT(1-$B$5)*M2181&lt;$C$11,1,0)</f>
        <v>1</v>
      </c>
      <c r="R2181" s="110" t="n">
        <f aca="false">N2181*$D$8+O2181*$D$9+P2181*$D$10+Q2181*$D$11</f>
        <v>31.5</v>
      </c>
      <c r="S2181" s="108" t="n">
        <f aca="false">SUM(N2181:Q2181)</f>
        <v>2</v>
      </c>
    </row>
    <row r="2182" customFormat="false" ht="15" hidden="false" customHeight="false" outlineLevel="0" collapsed="false">
      <c r="H2182" s="108" t="n">
        <v>2174</v>
      </c>
      <c r="I2182" s="109" t="n">
        <v>0.5695</v>
      </c>
      <c r="J2182" s="109" t="n">
        <v>1.3786</v>
      </c>
      <c r="K2182" s="109" t="n">
        <v>-0.306</v>
      </c>
      <c r="L2182" s="109" t="n">
        <v>-2.0207</v>
      </c>
      <c r="M2182" s="109" t="n">
        <v>-1.8519</v>
      </c>
      <c r="N2182" s="108" t="n">
        <f aca="false">IF(SQRT($B$5)*$I2182+SQRT(1-$B$5)*J2182&lt;$C$8,1,0)</f>
        <v>0</v>
      </c>
      <c r="O2182" s="108" t="n">
        <f aca="false">IF(SQRT($B$5)*$I2182+SQRT(1-$B$5)*K2182&lt;$C$9,1,0)</f>
        <v>0</v>
      </c>
      <c r="P2182" s="108" t="n">
        <f aca="false">IF(SQRT($B$5)*$I2182+SQRT(1-$B$5)*L2182&lt;$C$10,1,0)</f>
        <v>0</v>
      </c>
      <c r="Q2182" s="108" t="n">
        <f aca="false">IF(SQRT($B$5)*$I2182+SQRT(1-$B$5)*M2182&lt;$C$11,1,0)</f>
        <v>0</v>
      </c>
      <c r="R2182" s="110" t="n">
        <f aca="false">N2182*$D$8+O2182*$D$9+P2182*$D$10+Q2182*$D$11</f>
        <v>0</v>
      </c>
      <c r="S2182" s="108" t="n">
        <f aca="false">SUM(N2182:Q2182)</f>
        <v>0</v>
      </c>
    </row>
    <row r="2183" customFormat="false" ht="15" hidden="false" customHeight="false" outlineLevel="0" collapsed="false">
      <c r="H2183" s="108" t="n">
        <v>2175</v>
      </c>
      <c r="I2183" s="109" t="n">
        <v>-1.7858</v>
      </c>
      <c r="J2183" s="109" t="n">
        <v>0.6251</v>
      </c>
      <c r="K2183" s="109" t="n">
        <v>0.5383</v>
      </c>
      <c r="L2183" s="109" t="n">
        <v>-2.0594</v>
      </c>
      <c r="M2183" s="109" t="n">
        <v>-0.0215</v>
      </c>
      <c r="N2183" s="108" t="n">
        <f aca="false">IF(SQRT($B$5)*$I2183+SQRT(1-$B$5)*J2183&lt;$C$8,1,0)</f>
        <v>0</v>
      </c>
      <c r="O2183" s="108" t="n">
        <f aca="false">IF(SQRT($B$5)*$I2183+SQRT(1-$B$5)*K2183&lt;$C$9,1,0)</f>
        <v>0</v>
      </c>
      <c r="P2183" s="108" t="n">
        <f aca="false">IF(SQRT($B$5)*$I2183+SQRT(1-$B$5)*L2183&lt;$C$10,1,0)</f>
        <v>1</v>
      </c>
      <c r="Q2183" s="108" t="n">
        <f aca="false">IF(SQRT($B$5)*$I2183+SQRT(1-$B$5)*M2183&lt;$C$11,1,0)</f>
        <v>0</v>
      </c>
      <c r="R2183" s="110" t="n">
        <f aca="false">N2183*$D$8+O2183*$D$9+P2183*$D$10+Q2183*$D$11</f>
        <v>14</v>
      </c>
      <c r="S2183" s="108" t="n">
        <f aca="false">SUM(N2183:Q2183)</f>
        <v>1</v>
      </c>
    </row>
    <row r="2184" customFormat="false" ht="15" hidden="false" customHeight="false" outlineLevel="0" collapsed="false">
      <c r="H2184" s="108" t="n">
        <v>2176</v>
      </c>
      <c r="I2184" s="109" t="n">
        <v>-2.0692</v>
      </c>
      <c r="J2184" s="109" t="n">
        <v>-1.0607</v>
      </c>
      <c r="K2184" s="109" t="n">
        <v>-0.2042</v>
      </c>
      <c r="L2184" s="109" t="n">
        <v>1.3851</v>
      </c>
      <c r="M2184" s="109" t="n">
        <v>2.1045</v>
      </c>
      <c r="N2184" s="108" t="n">
        <f aca="false">IF(SQRT($B$5)*$I2184+SQRT(1-$B$5)*J2184&lt;$C$8,1,0)</f>
        <v>0</v>
      </c>
      <c r="O2184" s="108" t="n">
        <f aca="false">IF(SQRT($B$5)*$I2184+SQRT(1-$B$5)*K2184&lt;$C$9,1,0)</f>
        <v>0</v>
      </c>
      <c r="P2184" s="108" t="n">
        <f aca="false">IF(SQRT($B$5)*$I2184+SQRT(1-$B$5)*L2184&lt;$C$10,1,0)</f>
        <v>0</v>
      </c>
      <c r="Q2184" s="108" t="n">
        <f aca="false">IF(SQRT($B$5)*$I2184+SQRT(1-$B$5)*M2184&lt;$C$11,1,0)</f>
        <v>0</v>
      </c>
      <c r="R2184" s="110" t="n">
        <f aca="false">N2184*$D$8+O2184*$D$9+P2184*$D$10+Q2184*$D$11</f>
        <v>0</v>
      </c>
      <c r="S2184" s="108" t="n">
        <f aca="false">SUM(N2184:Q2184)</f>
        <v>0</v>
      </c>
    </row>
    <row r="2185" customFormat="false" ht="15" hidden="false" customHeight="false" outlineLevel="0" collapsed="false">
      <c r="H2185" s="108" t="n">
        <v>2177</v>
      </c>
      <c r="I2185" s="109" t="n">
        <v>0.3418</v>
      </c>
      <c r="J2185" s="109" t="n">
        <v>-0.9112</v>
      </c>
      <c r="K2185" s="109" t="n">
        <v>-0.2098</v>
      </c>
      <c r="L2185" s="109" t="n">
        <v>0.4444</v>
      </c>
      <c r="M2185" s="109" t="n">
        <v>0.2477</v>
      </c>
      <c r="N2185" s="108" t="n">
        <f aca="false">IF(SQRT($B$5)*$I2185+SQRT(1-$B$5)*J2185&lt;$C$8,1,0)</f>
        <v>0</v>
      </c>
      <c r="O2185" s="108" t="n">
        <f aca="false">IF(SQRT($B$5)*$I2185+SQRT(1-$B$5)*K2185&lt;$C$9,1,0)</f>
        <v>0</v>
      </c>
      <c r="P2185" s="108" t="n">
        <f aca="false">IF(SQRT($B$5)*$I2185+SQRT(1-$B$5)*L2185&lt;$C$10,1,0)</f>
        <v>0</v>
      </c>
      <c r="Q2185" s="108" t="n">
        <f aca="false">IF(SQRT($B$5)*$I2185+SQRT(1-$B$5)*M2185&lt;$C$11,1,0)</f>
        <v>0</v>
      </c>
      <c r="R2185" s="110" t="n">
        <f aca="false">N2185*$D$8+O2185*$D$9+P2185*$D$10+Q2185*$D$11</f>
        <v>0</v>
      </c>
      <c r="S2185" s="108" t="n">
        <f aca="false">SUM(N2185:Q2185)</f>
        <v>0</v>
      </c>
    </row>
    <row r="2186" customFormat="false" ht="15" hidden="false" customHeight="false" outlineLevel="0" collapsed="false">
      <c r="H2186" s="108" t="n">
        <v>2178</v>
      </c>
      <c r="I2186" s="109" t="n">
        <v>-0.514</v>
      </c>
      <c r="J2186" s="109" t="n">
        <v>-0.6516</v>
      </c>
      <c r="K2186" s="109" t="n">
        <v>-0.7508</v>
      </c>
      <c r="L2186" s="109" t="n">
        <v>0.4848</v>
      </c>
      <c r="M2186" s="109" t="n">
        <v>-0.4618</v>
      </c>
      <c r="N2186" s="108" t="n">
        <f aca="false">IF(SQRT($B$5)*$I2186+SQRT(1-$B$5)*J2186&lt;$C$8,1,0)</f>
        <v>0</v>
      </c>
      <c r="O2186" s="108" t="n">
        <f aca="false">IF(SQRT($B$5)*$I2186+SQRT(1-$B$5)*K2186&lt;$C$9,1,0)</f>
        <v>0</v>
      </c>
      <c r="P2186" s="108" t="n">
        <f aca="false">IF(SQRT($B$5)*$I2186+SQRT(1-$B$5)*L2186&lt;$C$10,1,0)</f>
        <v>0</v>
      </c>
      <c r="Q2186" s="108" t="n">
        <f aca="false">IF(SQRT($B$5)*$I2186+SQRT(1-$B$5)*M2186&lt;$C$11,1,0)</f>
        <v>0</v>
      </c>
      <c r="R2186" s="110" t="n">
        <f aca="false">N2186*$D$8+O2186*$D$9+P2186*$D$10+Q2186*$D$11</f>
        <v>0</v>
      </c>
      <c r="S2186" s="108" t="n">
        <f aca="false">SUM(N2186:Q2186)</f>
        <v>0</v>
      </c>
    </row>
    <row r="2187" customFormat="false" ht="15" hidden="false" customHeight="false" outlineLevel="0" collapsed="false">
      <c r="H2187" s="108" t="n">
        <v>2179</v>
      </c>
      <c r="I2187" s="109" t="n">
        <v>-1.1882</v>
      </c>
      <c r="J2187" s="109" t="n">
        <v>-1.3234</v>
      </c>
      <c r="K2187" s="109" t="n">
        <v>-0.1002</v>
      </c>
      <c r="L2187" s="109" t="n">
        <v>0.3685</v>
      </c>
      <c r="M2187" s="109" t="n">
        <v>-1.4228</v>
      </c>
      <c r="N2187" s="108" t="n">
        <f aca="false">IF(SQRT($B$5)*$I2187+SQRT(1-$B$5)*J2187&lt;$C$8,1,0)</f>
        <v>0</v>
      </c>
      <c r="O2187" s="108" t="n">
        <f aca="false">IF(SQRT($B$5)*$I2187+SQRT(1-$B$5)*K2187&lt;$C$9,1,0)</f>
        <v>0</v>
      </c>
      <c r="P2187" s="108" t="n">
        <f aca="false">IF(SQRT($B$5)*$I2187+SQRT(1-$B$5)*L2187&lt;$C$10,1,0)</f>
        <v>0</v>
      </c>
      <c r="Q2187" s="108" t="n">
        <f aca="false">IF(SQRT($B$5)*$I2187+SQRT(1-$B$5)*M2187&lt;$C$11,1,0)</f>
        <v>0</v>
      </c>
      <c r="R2187" s="110" t="n">
        <f aca="false">N2187*$D$8+O2187*$D$9+P2187*$D$10+Q2187*$D$11</f>
        <v>0</v>
      </c>
      <c r="S2187" s="108" t="n">
        <f aca="false">SUM(N2187:Q2187)</f>
        <v>0</v>
      </c>
    </row>
    <row r="2188" customFormat="false" ht="15" hidden="false" customHeight="false" outlineLevel="0" collapsed="false">
      <c r="H2188" s="108" t="n">
        <v>2180</v>
      </c>
      <c r="I2188" s="109" t="n">
        <v>1.0286</v>
      </c>
      <c r="J2188" s="109" t="n">
        <v>-2.6111</v>
      </c>
      <c r="K2188" s="109" t="n">
        <v>1.1009</v>
      </c>
      <c r="L2188" s="109" t="n">
        <v>1.0399</v>
      </c>
      <c r="M2188" s="109" t="n">
        <v>-0.5279</v>
      </c>
      <c r="N2188" s="108" t="n">
        <f aca="false">IF(SQRT($B$5)*$I2188+SQRT(1-$B$5)*J2188&lt;$C$8,1,0)</f>
        <v>0</v>
      </c>
      <c r="O2188" s="108" t="n">
        <f aca="false">IF(SQRT($B$5)*$I2188+SQRT(1-$B$5)*K2188&lt;$C$9,1,0)</f>
        <v>0</v>
      </c>
      <c r="P2188" s="108" t="n">
        <f aca="false">IF(SQRT($B$5)*$I2188+SQRT(1-$B$5)*L2188&lt;$C$10,1,0)</f>
        <v>0</v>
      </c>
      <c r="Q2188" s="108" t="n">
        <f aca="false">IF(SQRT($B$5)*$I2188+SQRT(1-$B$5)*M2188&lt;$C$11,1,0)</f>
        <v>0</v>
      </c>
      <c r="R2188" s="110" t="n">
        <f aca="false">N2188*$D$8+O2188*$D$9+P2188*$D$10+Q2188*$D$11</f>
        <v>0</v>
      </c>
      <c r="S2188" s="108" t="n">
        <f aca="false">SUM(N2188:Q2188)</f>
        <v>0</v>
      </c>
    </row>
    <row r="2189" customFormat="false" ht="15" hidden="false" customHeight="false" outlineLevel="0" collapsed="false">
      <c r="H2189" s="108" t="n">
        <v>2181</v>
      </c>
      <c r="I2189" s="109" t="n">
        <v>0.7144</v>
      </c>
      <c r="J2189" s="109" t="n">
        <v>0.68</v>
      </c>
      <c r="K2189" s="109" t="n">
        <v>-0.5676</v>
      </c>
      <c r="L2189" s="109" t="n">
        <v>0.2661</v>
      </c>
      <c r="M2189" s="109" t="n">
        <v>-0.7171</v>
      </c>
      <c r="N2189" s="108" t="n">
        <f aca="false">IF(SQRT($B$5)*$I2189+SQRT(1-$B$5)*J2189&lt;$C$8,1,0)</f>
        <v>0</v>
      </c>
      <c r="O2189" s="108" t="n">
        <f aca="false">IF(SQRT($B$5)*$I2189+SQRT(1-$B$5)*K2189&lt;$C$9,1,0)</f>
        <v>0</v>
      </c>
      <c r="P2189" s="108" t="n">
        <f aca="false">IF(SQRT($B$5)*$I2189+SQRT(1-$B$5)*L2189&lt;$C$10,1,0)</f>
        <v>0</v>
      </c>
      <c r="Q2189" s="108" t="n">
        <f aca="false">IF(SQRT($B$5)*$I2189+SQRT(1-$B$5)*M2189&lt;$C$11,1,0)</f>
        <v>0</v>
      </c>
      <c r="R2189" s="110" t="n">
        <f aca="false">N2189*$D$8+O2189*$D$9+P2189*$D$10+Q2189*$D$11</f>
        <v>0</v>
      </c>
      <c r="S2189" s="108" t="n">
        <f aca="false">SUM(N2189:Q2189)</f>
        <v>0</v>
      </c>
    </row>
    <row r="2190" customFormat="false" ht="15" hidden="false" customHeight="false" outlineLevel="0" collapsed="false">
      <c r="H2190" s="108" t="n">
        <v>2182</v>
      </c>
      <c r="I2190" s="109" t="n">
        <v>0.4387</v>
      </c>
      <c r="J2190" s="109" t="n">
        <v>0.2128</v>
      </c>
      <c r="K2190" s="109" t="n">
        <v>-1.8677</v>
      </c>
      <c r="L2190" s="109" t="n">
        <v>-0.495</v>
      </c>
      <c r="M2190" s="109" t="n">
        <v>-0.5272</v>
      </c>
      <c r="N2190" s="108" t="n">
        <f aca="false">IF(SQRT($B$5)*$I2190+SQRT(1-$B$5)*J2190&lt;$C$8,1,0)</f>
        <v>0</v>
      </c>
      <c r="O2190" s="108" t="n">
        <f aca="false">IF(SQRT($B$5)*$I2190+SQRT(1-$B$5)*K2190&lt;$C$9,1,0)</f>
        <v>0</v>
      </c>
      <c r="P2190" s="108" t="n">
        <f aca="false">IF(SQRT($B$5)*$I2190+SQRT(1-$B$5)*L2190&lt;$C$10,1,0)</f>
        <v>0</v>
      </c>
      <c r="Q2190" s="108" t="n">
        <f aca="false">IF(SQRT($B$5)*$I2190+SQRT(1-$B$5)*M2190&lt;$C$11,1,0)</f>
        <v>0</v>
      </c>
      <c r="R2190" s="110" t="n">
        <f aca="false">N2190*$D$8+O2190*$D$9+P2190*$D$10+Q2190*$D$11</f>
        <v>0</v>
      </c>
      <c r="S2190" s="108" t="n">
        <f aca="false">SUM(N2190:Q2190)</f>
        <v>0</v>
      </c>
    </row>
    <row r="2191" customFormat="false" ht="15" hidden="false" customHeight="false" outlineLevel="0" collapsed="false">
      <c r="H2191" s="108" t="n">
        <v>2183</v>
      </c>
      <c r="I2191" s="109" t="n">
        <v>0.8618</v>
      </c>
      <c r="J2191" s="109" t="n">
        <v>0.0287</v>
      </c>
      <c r="K2191" s="109" t="n">
        <v>0.9414</v>
      </c>
      <c r="L2191" s="109" t="n">
        <v>-0.4119</v>
      </c>
      <c r="M2191" s="109" t="n">
        <v>-0.7472</v>
      </c>
      <c r="N2191" s="108" t="n">
        <f aca="false">IF(SQRT($B$5)*$I2191+SQRT(1-$B$5)*J2191&lt;$C$8,1,0)</f>
        <v>0</v>
      </c>
      <c r="O2191" s="108" t="n">
        <f aca="false">IF(SQRT($B$5)*$I2191+SQRT(1-$B$5)*K2191&lt;$C$9,1,0)</f>
        <v>0</v>
      </c>
      <c r="P2191" s="108" t="n">
        <f aca="false">IF(SQRT($B$5)*$I2191+SQRT(1-$B$5)*L2191&lt;$C$10,1,0)</f>
        <v>0</v>
      </c>
      <c r="Q2191" s="108" t="n">
        <f aca="false">IF(SQRT($B$5)*$I2191+SQRT(1-$B$5)*M2191&lt;$C$11,1,0)</f>
        <v>0</v>
      </c>
      <c r="R2191" s="110" t="n">
        <f aca="false">N2191*$D$8+O2191*$D$9+P2191*$D$10+Q2191*$D$11</f>
        <v>0</v>
      </c>
      <c r="S2191" s="108" t="n">
        <f aca="false">SUM(N2191:Q2191)</f>
        <v>0</v>
      </c>
    </row>
    <row r="2192" customFormat="false" ht="15" hidden="false" customHeight="false" outlineLevel="0" collapsed="false">
      <c r="H2192" s="108" t="n">
        <v>2184</v>
      </c>
      <c r="I2192" s="109" t="n">
        <v>-0.3185</v>
      </c>
      <c r="J2192" s="109" t="n">
        <v>1.3508</v>
      </c>
      <c r="K2192" s="109" t="n">
        <v>0.2512</v>
      </c>
      <c r="L2192" s="109" t="n">
        <v>0.1266</v>
      </c>
      <c r="M2192" s="109" t="n">
        <v>0.3943</v>
      </c>
      <c r="N2192" s="108" t="n">
        <f aca="false">IF(SQRT($B$5)*$I2192+SQRT(1-$B$5)*J2192&lt;$C$8,1,0)</f>
        <v>0</v>
      </c>
      <c r="O2192" s="108" t="n">
        <f aca="false">IF(SQRT($B$5)*$I2192+SQRT(1-$B$5)*K2192&lt;$C$9,1,0)</f>
        <v>0</v>
      </c>
      <c r="P2192" s="108" t="n">
        <f aca="false">IF(SQRT($B$5)*$I2192+SQRT(1-$B$5)*L2192&lt;$C$10,1,0)</f>
        <v>0</v>
      </c>
      <c r="Q2192" s="108" t="n">
        <f aca="false">IF(SQRT($B$5)*$I2192+SQRT(1-$B$5)*M2192&lt;$C$11,1,0)</f>
        <v>0</v>
      </c>
      <c r="R2192" s="110" t="n">
        <f aca="false">N2192*$D$8+O2192*$D$9+P2192*$D$10+Q2192*$D$11</f>
        <v>0</v>
      </c>
      <c r="S2192" s="108" t="n">
        <f aca="false">SUM(N2192:Q2192)</f>
        <v>0</v>
      </c>
    </row>
    <row r="2193" customFormat="false" ht="15" hidden="false" customHeight="false" outlineLevel="0" collapsed="false">
      <c r="H2193" s="108" t="n">
        <v>2185</v>
      </c>
      <c r="I2193" s="109" t="n">
        <v>0.5894</v>
      </c>
      <c r="J2193" s="109" t="n">
        <v>-0.3769</v>
      </c>
      <c r="K2193" s="109" t="n">
        <v>0.4885</v>
      </c>
      <c r="L2193" s="109" t="n">
        <v>-1.1406</v>
      </c>
      <c r="M2193" s="109" t="n">
        <v>0.3506</v>
      </c>
      <c r="N2193" s="108" t="n">
        <f aca="false">IF(SQRT($B$5)*$I2193+SQRT(1-$B$5)*J2193&lt;$C$8,1,0)</f>
        <v>0</v>
      </c>
      <c r="O2193" s="108" t="n">
        <f aca="false">IF(SQRT($B$5)*$I2193+SQRT(1-$B$5)*K2193&lt;$C$9,1,0)</f>
        <v>0</v>
      </c>
      <c r="P2193" s="108" t="n">
        <f aca="false">IF(SQRT($B$5)*$I2193+SQRT(1-$B$5)*L2193&lt;$C$10,1,0)</f>
        <v>0</v>
      </c>
      <c r="Q2193" s="108" t="n">
        <f aca="false">IF(SQRT($B$5)*$I2193+SQRT(1-$B$5)*M2193&lt;$C$11,1,0)</f>
        <v>0</v>
      </c>
      <c r="R2193" s="110" t="n">
        <f aca="false">N2193*$D$8+O2193*$D$9+P2193*$D$10+Q2193*$D$11</f>
        <v>0</v>
      </c>
      <c r="S2193" s="108" t="n">
        <f aca="false">SUM(N2193:Q2193)</f>
        <v>0</v>
      </c>
    </row>
    <row r="2194" customFormat="false" ht="15" hidden="false" customHeight="false" outlineLevel="0" collapsed="false">
      <c r="H2194" s="108" t="n">
        <v>2186</v>
      </c>
      <c r="I2194" s="109" t="n">
        <v>-0.4388</v>
      </c>
      <c r="J2194" s="109" t="n">
        <v>-0.15</v>
      </c>
      <c r="K2194" s="109" t="n">
        <v>-0.6319</v>
      </c>
      <c r="L2194" s="109" t="n">
        <v>1.8359</v>
      </c>
      <c r="M2194" s="109" t="n">
        <v>1.3097</v>
      </c>
      <c r="N2194" s="108" t="n">
        <f aca="false">IF(SQRT($B$5)*$I2194+SQRT(1-$B$5)*J2194&lt;$C$8,1,0)</f>
        <v>0</v>
      </c>
      <c r="O2194" s="108" t="n">
        <f aca="false">IF(SQRT($B$5)*$I2194+SQRT(1-$B$5)*K2194&lt;$C$9,1,0)</f>
        <v>0</v>
      </c>
      <c r="P2194" s="108" t="n">
        <f aca="false">IF(SQRT($B$5)*$I2194+SQRT(1-$B$5)*L2194&lt;$C$10,1,0)</f>
        <v>0</v>
      </c>
      <c r="Q2194" s="108" t="n">
        <f aca="false">IF(SQRT($B$5)*$I2194+SQRT(1-$B$5)*M2194&lt;$C$11,1,0)</f>
        <v>0</v>
      </c>
      <c r="R2194" s="110" t="n">
        <f aca="false">N2194*$D$8+O2194*$D$9+P2194*$D$10+Q2194*$D$11</f>
        <v>0</v>
      </c>
      <c r="S2194" s="108" t="n">
        <f aca="false">SUM(N2194:Q2194)</f>
        <v>0</v>
      </c>
    </row>
    <row r="2195" customFormat="false" ht="15" hidden="false" customHeight="false" outlineLevel="0" collapsed="false">
      <c r="H2195" s="108" t="n">
        <v>2187</v>
      </c>
      <c r="I2195" s="109" t="n">
        <v>0.6663</v>
      </c>
      <c r="J2195" s="109" t="n">
        <v>-0.7519</v>
      </c>
      <c r="K2195" s="109" t="n">
        <v>-0.4327</v>
      </c>
      <c r="L2195" s="109" t="n">
        <v>-0.0159</v>
      </c>
      <c r="M2195" s="109" t="n">
        <v>-0.8014</v>
      </c>
      <c r="N2195" s="108" t="n">
        <f aca="false">IF(SQRT($B$5)*$I2195+SQRT(1-$B$5)*J2195&lt;$C$8,1,0)</f>
        <v>0</v>
      </c>
      <c r="O2195" s="108" t="n">
        <f aca="false">IF(SQRT($B$5)*$I2195+SQRT(1-$B$5)*K2195&lt;$C$9,1,0)</f>
        <v>0</v>
      </c>
      <c r="P2195" s="108" t="n">
        <f aca="false">IF(SQRT($B$5)*$I2195+SQRT(1-$B$5)*L2195&lt;$C$10,1,0)</f>
        <v>0</v>
      </c>
      <c r="Q2195" s="108" t="n">
        <f aca="false">IF(SQRT($B$5)*$I2195+SQRT(1-$B$5)*M2195&lt;$C$11,1,0)</f>
        <v>0</v>
      </c>
      <c r="R2195" s="110" t="n">
        <f aca="false">N2195*$D$8+O2195*$D$9+P2195*$D$10+Q2195*$D$11</f>
        <v>0</v>
      </c>
      <c r="S2195" s="108" t="n">
        <f aca="false">SUM(N2195:Q2195)</f>
        <v>0</v>
      </c>
    </row>
    <row r="2196" customFormat="false" ht="15" hidden="false" customHeight="false" outlineLevel="0" collapsed="false">
      <c r="H2196" s="108" t="n">
        <v>2188</v>
      </c>
      <c r="I2196" s="109" t="n">
        <v>0.1471</v>
      </c>
      <c r="J2196" s="109" t="n">
        <v>0.2244</v>
      </c>
      <c r="K2196" s="109" t="n">
        <v>0.4376</v>
      </c>
      <c r="L2196" s="109" t="n">
        <v>2.7146</v>
      </c>
      <c r="M2196" s="109" t="n">
        <v>-0.4061</v>
      </c>
      <c r="N2196" s="108" t="n">
        <f aca="false">IF(SQRT($B$5)*$I2196+SQRT(1-$B$5)*J2196&lt;$C$8,1,0)</f>
        <v>0</v>
      </c>
      <c r="O2196" s="108" t="n">
        <f aca="false">IF(SQRT($B$5)*$I2196+SQRT(1-$B$5)*K2196&lt;$C$9,1,0)</f>
        <v>0</v>
      </c>
      <c r="P2196" s="108" t="n">
        <f aca="false">IF(SQRT($B$5)*$I2196+SQRT(1-$B$5)*L2196&lt;$C$10,1,0)</f>
        <v>0</v>
      </c>
      <c r="Q2196" s="108" t="n">
        <f aca="false">IF(SQRT($B$5)*$I2196+SQRT(1-$B$5)*M2196&lt;$C$11,1,0)</f>
        <v>0</v>
      </c>
      <c r="R2196" s="110" t="n">
        <f aca="false">N2196*$D$8+O2196*$D$9+P2196*$D$10+Q2196*$D$11</f>
        <v>0</v>
      </c>
      <c r="S2196" s="108" t="n">
        <f aca="false">SUM(N2196:Q2196)</f>
        <v>0</v>
      </c>
    </row>
    <row r="2197" customFormat="false" ht="15" hidden="false" customHeight="false" outlineLevel="0" collapsed="false">
      <c r="H2197" s="108" t="n">
        <v>2189</v>
      </c>
      <c r="I2197" s="109" t="n">
        <v>-1.0516</v>
      </c>
      <c r="J2197" s="109" t="n">
        <v>0.4315</v>
      </c>
      <c r="K2197" s="109" t="n">
        <v>1.9756</v>
      </c>
      <c r="L2197" s="109" t="n">
        <v>1.3727</v>
      </c>
      <c r="M2197" s="109" t="n">
        <v>-0.0237</v>
      </c>
      <c r="N2197" s="108" t="n">
        <f aca="false">IF(SQRT($B$5)*$I2197+SQRT(1-$B$5)*J2197&lt;$C$8,1,0)</f>
        <v>0</v>
      </c>
      <c r="O2197" s="108" t="n">
        <f aca="false">IF(SQRT($B$5)*$I2197+SQRT(1-$B$5)*K2197&lt;$C$9,1,0)</f>
        <v>0</v>
      </c>
      <c r="P2197" s="108" t="n">
        <f aca="false">IF(SQRT($B$5)*$I2197+SQRT(1-$B$5)*L2197&lt;$C$10,1,0)</f>
        <v>0</v>
      </c>
      <c r="Q2197" s="108" t="n">
        <f aca="false">IF(SQRT($B$5)*$I2197+SQRT(1-$B$5)*M2197&lt;$C$11,1,0)</f>
        <v>0</v>
      </c>
      <c r="R2197" s="110" t="n">
        <f aca="false">N2197*$D$8+O2197*$D$9+P2197*$D$10+Q2197*$D$11</f>
        <v>0</v>
      </c>
      <c r="S2197" s="108" t="n">
        <f aca="false">SUM(N2197:Q2197)</f>
        <v>0</v>
      </c>
    </row>
    <row r="2198" customFormat="false" ht="15" hidden="false" customHeight="false" outlineLevel="0" collapsed="false">
      <c r="H2198" s="108" t="n">
        <v>2190</v>
      </c>
      <c r="I2198" s="109" t="n">
        <v>0.0363</v>
      </c>
      <c r="J2198" s="109" t="n">
        <v>0.6058</v>
      </c>
      <c r="K2198" s="109" t="n">
        <v>-0.2289</v>
      </c>
      <c r="L2198" s="109" t="n">
        <v>0.9661</v>
      </c>
      <c r="M2198" s="109" t="n">
        <v>-1.1888</v>
      </c>
      <c r="N2198" s="108" t="n">
        <f aca="false">IF(SQRT($B$5)*$I2198+SQRT(1-$B$5)*J2198&lt;$C$8,1,0)</f>
        <v>0</v>
      </c>
      <c r="O2198" s="108" t="n">
        <f aca="false">IF(SQRT($B$5)*$I2198+SQRT(1-$B$5)*K2198&lt;$C$9,1,0)</f>
        <v>0</v>
      </c>
      <c r="P2198" s="108" t="n">
        <f aca="false">IF(SQRT($B$5)*$I2198+SQRT(1-$B$5)*L2198&lt;$C$10,1,0)</f>
        <v>0</v>
      </c>
      <c r="Q2198" s="108" t="n">
        <f aca="false">IF(SQRT($B$5)*$I2198+SQRT(1-$B$5)*M2198&lt;$C$11,1,0)</f>
        <v>0</v>
      </c>
      <c r="R2198" s="110" t="n">
        <f aca="false">N2198*$D$8+O2198*$D$9+P2198*$D$10+Q2198*$D$11</f>
        <v>0</v>
      </c>
      <c r="S2198" s="108" t="n">
        <f aca="false">SUM(N2198:Q2198)</f>
        <v>0</v>
      </c>
    </row>
    <row r="2199" customFormat="false" ht="15" hidden="false" customHeight="false" outlineLevel="0" collapsed="false">
      <c r="H2199" s="108" t="n">
        <v>2191</v>
      </c>
      <c r="I2199" s="109" t="n">
        <v>-0.559</v>
      </c>
      <c r="J2199" s="109" t="n">
        <v>-0.0513</v>
      </c>
      <c r="K2199" s="109" t="n">
        <v>-0.2447</v>
      </c>
      <c r="L2199" s="109" t="n">
        <v>1.1869</v>
      </c>
      <c r="M2199" s="109" t="n">
        <v>0.711</v>
      </c>
      <c r="N2199" s="108" t="n">
        <f aca="false">IF(SQRT($B$5)*$I2199+SQRT(1-$B$5)*J2199&lt;$C$8,1,0)</f>
        <v>0</v>
      </c>
      <c r="O2199" s="108" t="n">
        <f aca="false">IF(SQRT($B$5)*$I2199+SQRT(1-$B$5)*K2199&lt;$C$9,1,0)</f>
        <v>0</v>
      </c>
      <c r="P2199" s="108" t="n">
        <f aca="false">IF(SQRT($B$5)*$I2199+SQRT(1-$B$5)*L2199&lt;$C$10,1,0)</f>
        <v>0</v>
      </c>
      <c r="Q2199" s="108" t="n">
        <f aca="false">IF(SQRT($B$5)*$I2199+SQRT(1-$B$5)*M2199&lt;$C$11,1,0)</f>
        <v>0</v>
      </c>
      <c r="R2199" s="110" t="n">
        <f aca="false">N2199*$D$8+O2199*$D$9+P2199*$D$10+Q2199*$D$11</f>
        <v>0</v>
      </c>
      <c r="S2199" s="108" t="n">
        <f aca="false">SUM(N2199:Q2199)</f>
        <v>0</v>
      </c>
    </row>
    <row r="2200" customFormat="false" ht="15" hidden="false" customHeight="false" outlineLevel="0" collapsed="false">
      <c r="H2200" s="108" t="n">
        <v>2192</v>
      </c>
      <c r="I2200" s="109" t="n">
        <v>0.4922</v>
      </c>
      <c r="J2200" s="109" t="n">
        <v>-0.6786</v>
      </c>
      <c r="K2200" s="109" t="n">
        <v>0.7983</v>
      </c>
      <c r="L2200" s="109" t="n">
        <v>0.8237</v>
      </c>
      <c r="M2200" s="109" t="n">
        <v>-1.0346</v>
      </c>
      <c r="N2200" s="108" t="n">
        <f aca="false">IF(SQRT($B$5)*$I2200+SQRT(1-$B$5)*J2200&lt;$C$8,1,0)</f>
        <v>0</v>
      </c>
      <c r="O2200" s="108" t="n">
        <f aca="false">IF(SQRT($B$5)*$I2200+SQRT(1-$B$5)*K2200&lt;$C$9,1,0)</f>
        <v>0</v>
      </c>
      <c r="P2200" s="108" t="n">
        <f aca="false">IF(SQRT($B$5)*$I2200+SQRT(1-$B$5)*L2200&lt;$C$10,1,0)</f>
        <v>0</v>
      </c>
      <c r="Q2200" s="108" t="n">
        <f aca="false">IF(SQRT($B$5)*$I2200+SQRT(1-$B$5)*M2200&lt;$C$11,1,0)</f>
        <v>0</v>
      </c>
      <c r="R2200" s="110" t="n">
        <f aca="false">N2200*$D$8+O2200*$D$9+P2200*$D$10+Q2200*$D$11</f>
        <v>0</v>
      </c>
      <c r="S2200" s="108" t="n">
        <f aca="false">SUM(N2200:Q2200)</f>
        <v>0</v>
      </c>
    </row>
    <row r="2201" customFormat="false" ht="15" hidden="false" customHeight="false" outlineLevel="0" collapsed="false">
      <c r="H2201" s="108" t="n">
        <v>2193</v>
      </c>
      <c r="I2201" s="109" t="n">
        <v>1.2122</v>
      </c>
      <c r="J2201" s="109" t="n">
        <v>-0.6679</v>
      </c>
      <c r="K2201" s="109" t="n">
        <v>-0.2956</v>
      </c>
      <c r="L2201" s="109" t="n">
        <v>0.7169</v>
      </c>
      <c r="M2201" s="109" t="n">
        <v>-0.905</v>
      </c>
      <c r="N2201" s="108" t="n">
        <f aca="false">IF(SQRT($B$5)*$I2201+SQRT(1-$B$5)*J2201&lt;$C$8,1,0)</f>
        <v>0</v>
      </c>
      <c r="O2201" s="108" t="n">
        <f aca="false">IF(SQRT($B$5)*$I2201+SQRT(1-$B$5)*K2201&lt;$C$9,1,0)</f>
        <v>0</v>
      </c>
      <c r="P2201" s="108" t="n">
        <f aca="false">IF(SQRT($B$5)*$I2201+SQRT(1-$B$5)*L2201&lt;$C$10,1,0)</f>
        <v>0</v>
      </c>
      <c r="Q2201" s="108" t="n">
        <f aca="false">IF(SQRT($B$5)*$I2201+SQRT(1-$B$5)*M2201&lt;$C$11,1,0)</f>
        <v>0</v>
      </c>
      <c r="R2201" s="110" t="n">
        <f aca="false">N2201*$D$8+O2201*$D$9+P2201*$D$10+Q2201*$D$11</f>
        <v>0</v>
      </c>
      <c r="S2201" s="108" t="n">
        <f aca="false">SUM(N2201:Q2201)</f>
        <v>0</v>
      </c>
    </row>
    <row r="2202" customFormat="false" ht="15" hidden="false" customHeight="false" outlineLevel="0" collapsed="false">
      <c r="H2202" s="108" t="n">
        <v>2194</v>
      </c>
      <c r="I2202" s="109" t="n">
        <v>-1.7357</v>
      </c>
      <c r="J2202" s="109" t="n">
        <v>0.9193</v>
      </c>
      <c r="K2202" s="109" t="n">
        <v>1.4889</v>
      </c>
      <c r="L2202" s="109" t="n">
        <v>-1.2992</v>
      </c>
      <c r="M2202" s="109" t="n">
        <v>1.9221</v>
      </c>
      <c r="N2202" s="108" t="n">
        <f aca="false">IF(SQRT($B$5)*$I2202+SQRT(1-$B$5)*J2202&lt;$C$8,1,0)</f>
        <v>0</v>
      </c>
      <c r="O2202" s="108" t="n">
        <f aca="false">IF(SQRT($B$5)*$I2202+SQRT(1-$B$5)*K2202&lt;$C$9,1,0)</f>
        <v>0</v>
      </c>
      <c r="P2202" s="108" t="n">
        <f aca="false">IF(SQRT($B$5)*$I2202+SQRT(1-$B$5)*L2202&lt;$C$10,1,0)</f>
        <v>1</v>
      </c>
      <c r="Q2202" s="108" t="n">
        <f aca="false">IF(SQRT($B$5)*$I2202+SQRT(1-$B$5)*M2202&lt;$C$11,1,0)</f>
        <v>0</v>
      </c>
      <c r="R2202" s="110" t="n">
        <f aca="false">N2202*$D$8+O2202*$D$9+P2202*$D$10+Q2202*$D$11</f>
        <v>14</v>
      </c>
      <c r="S2202" s="108" t="n">
        <f aca="false">SUM(N2202:Q2202)</f>
        <v>1</v>
      </c>
    </row>
    <row r="2203" customFormat="false" ht="15" hidden="false" customHeight="false" outlineLevel="0" collapsed="false">
      <c r="H2203" s="108" t="n">
        <v>2195</v>
      </c>
      <c r="I2203" s="109" t="n">
        <v>-0.7861</v>
      </c>
      <c r="J2203" s="109" t="n">
        <v>1.1471</v>
      </c>
      <c r="K2203" s="109" t="n">
        <v>0.0807</v>
      </c>
      <c r="L2203" s="109" t="n">
        <v>0.337</v>
      </c>
      <c r="M2203" s="109" t="n">
        <v>1.0028</v>
      </c>
      <c r="N2203" s="108" t="n">
        <f aca="false">IF(SQRT($B$5)*$I2203+SQRT(1-$B$5)*J2203&lt;$C$8,1,0)</f>
        <v>0</v>
      </c>
      <c r="O2203" s="108" t="n">
        <f aca="false">IF(SQRT($B$5)*$I2203+SQRT(1-$B$5)*K2203&lt;$C$9,1,0)</f>
        <v>0</v>
      </c>
      <c r="P2203" s="108" t="n">
        <f aca="false">IF(SQRT($B$5)*$I2203+SQRT(1-$B$5)*L2203&lt;$C$10,1,0)</f>
        <v>0</v>
      </c>
      <c r="Q2203" s="108" t="n">
        <f aca="false">IF(SQRT($B$5)*$I2203+SQRT(1-$B$5)*M2203&lt;$C$11,1,0)</f>
        <v>0</v>
      </c>
      <c r="R2203" s="110" t="n">
        <f aca="false">N2203*$D$8+O2203*$D$9+P2203*$D$10+Q2203*$D$11</f>
        <v>0</v>
      </c>
      <c r="S2203" s="108" t="n">
        <f aca="false">SUM(N2203:Q2203)</f>
        <v>0</v>
      </c>
    </row>
    <row r="2204" customFormat="false" ht="15" hidden="false" customHeight="false" outlineLevel="0" collapsed="false">
      <c r="H2204" s="108" t="n">
        <v>2196</v>
      </c>
      <c r="I2204" s="109" t="n">
        <v>-0.8154</v>
      </c>
      <c r="J2204" s="109" t="n">
        <v>-0.4685</v>
      </c>
      <c r="K2204" s="109" t="n">
        <v>-1.9095</v>
      </c>
      <c r="L2204" s="109" t="n">
        <v>-1.19</v>
      </c>
      <c r="M2204" s="109" t="n">
        <v>-1.3044</v>
      </c>
      <c r="N2204" s="108" t="n">
        <f aca="false">IF(SQRT($B$5)*$I2204+SQRT(1-$B$5)*J2204&lt;$C$8,1,0)</f>
        <v>0</v>
      </c>
      <c r="O2204" s="108" t="n">
        <f aca="false">IF(SQRT($B$5)*$I2204+SQRT(1-$B$5)*K2204&lt;$C$9,1,0)</f>
        <v>0</v>
      </c>
      <c r="P2204" s="108" t="n">
        <f aca="false">IF(SQRT($B$5)*$I2204+SQRT(1-$B$5)*L2204&lt;$C$10,1,0)</f>
        <v>0</v>
      </c>
      <c r="Q2204" s="108" t="n">
        <f aca="false">IF(SQRT($B$5)*$I2204+SQRT(1-$B$5)*M2204&lt;$C$11,1,0)</f>
        <v>0</v>
      </c>
      <c r="R2204" s="110" t="n">
        <f aca="false">N2204*$D$8+O2204*$D$9+P2204*$D$10+Q2204*$D$11</f>
        <v>0</v>
      </c>
      <c r="S2204" s="108" t="n">
        <f aca="false">SUM(N2204:Q2204)</f>
        <v>0</v>
      </c>
    </row>
    <row r="2205" customFormat="false" ht="15" hidden="false" customHeight="false" outlineLevel="0" collapsed="false">
      <c r="H2205" s="108" t="n">
        <v>2197</v>
      </c>
      <c r="I2205" s="109" t="n">
        <v>2.1209</v>
      </c>
      <c r="J2205" s="109" t="n">
        <v>-1.0012</v>
      </c>
      <c r="K2205" s="109" t="n">
        <v>0.4505</v>
      </c>
      <c r="L2205" s="109" t="n">
        <v>-0.9122</v>
      </c>
      <c r="M2205" s="109" t="n">
        <v>-0.0911</v>
      </c>
      <c r="N2205" s="108" t="n">
        <f aca="false">IF(SQRT($B$5)*$I2205+SQRT(1-$B$5)*J2205&lt;$C$8,1,0)</f>
        <v>0</v>
      </c>
      <c r="O2205" s="108" t="n">
        <f aca="false">IF(SQRT($B$5)*$I2205+SQRT(1-$B$5)*K2205&lt;$C$9,1,0)</f>
        <v>0</v>
      </c>
      <c r="P2205" s="108" t="n">
        <f aca="false">IF(SQRT($B$5)*$I2205+SQRT(1-$B$5)*L2205&lt;$C$10,1,0)</f>
        <v>0</v>
      </c>
      <c r="Q2205" s="108" t="n">
        <f aca="false">IF(SQRT($B$5)*$I2205+SQRT(1-$B$5)*M2205&lt;$C$11,1,0)</f>
        <v>0</v>
      </c>
      <c r="R2205" s="110" t="n">
        <f aca="false">N2205*$D$8+O2205*$D$9+P2205*$D$10+Q2205*$D$11</f>
        <v>0</v>
      </c>
      <c r="S2205" s="108" t="n">
        <f aca="false">SUM(N2205:Q2205)</f>
        <v>0</v>
      </c>
    </row>
    <row r="2206" customFormat="false" ht="15" hidden="false" customHeight="false" outlineLevel="0" collapsed="false">
      <c r="H2206" s="108" t="n">
        <v>2198</v>
      </c>
      <c r="I2206" s="109" t="n">
        <v>1.9124</v>
      </c>
      <c r="J2206" s="109" t="n">
        <v>0.8605</v>
      </c>
      <c r="K2206" s="109" t="n">
        <v>0.6</v>
      </c>
      <c r="L2206" s="109" t="n">
        <v>0.3611</v>
      </c>
      <c r="M2206" s="109" t="n">
        <v>-0.201</v>
      </c>
      <c r="N2206" s="108" t="n">
        <f aca="false">IF(SQRT($B$5)*$I2206+SQRT(1-$B$5)*J2206&lt;$C$8,1,0)</f>
        <v>0</v>
      </c>
      <c r="O2206" s="108" t="n">
        <f aca="false">IF(SQRT($B$5)*$I2206+SQRT(1-$B$5)*K2206&lt;$C$9,1,0)</f>
        <v>0</v>
      </c>
      <c r="P2206" s="108" t="n">
        <f aca="false">IF(SQRT($B$5)*$I2206+SQRT(1-$B$5)*L2206&lt;$C$10,1,0)</f>
        <v>0</v>
      </c>
      <c r="Q2206" s="108" t="n">
        <f aca="false">IF(SQRT($B$5)*$I2206+SQRT(1-$B$5)*M2206&lt;$C$11,1,0)</f>
        <v>0</v>
      </c>
      <c r="R2206" s="110" t="n">
        <f aca="false">N2206*$D$8+O2206*$D$9+P2206*$D$10+Q2206*$D$11</f>
        <v>0</v>
      </c>
      <c r="S2206" s="108" t="n">
        <f aca="false">SUM(N2206:Q2206)</f>
        <v>0</v>
      </c>
    </row>
    <row r="2207" customFormat="false" ht="15" hidden="false" customHeight="false" outlineLevel="0" collapsed="false">
      <c r="H2207" s="108" t="n">
        <v>2199</v>
      </c>
      <c r="I2207" s="109" t="n">
        <v>1.1586</v>
      </c>
      <c r="J2207" s="109" t="n">
        <v>-1.6591</v>
      </c>
      <c r="K2207" s="109" t="n">
        <v>-0.1388</v>
      </c>
      <c r="L2207" s="109" t="n">
        <v>-0.4607</v>
      </c>
      <c r="M2207" s="109" t="n">
        <v>0.4216</v>
      </c>
      <c r="N2207" s="108" t="n">
        <f aca="false">IF(SQRT($B$5)*$I2207+SQRT(1-$B$5)*J2207&lt;$C$8,1,0)</f>
        <v>0</v>
      </c>
      <c r="O2207" s="108" t="n">
        <f aca="false">IF(SQRT($B$5)*$I2207+SQRT(1-$B$5)*K2207&lt;$C$9,1,0)</f>
        <v>0</v>
      </c>
      <c r="P2207" s="108" t="n">
        <f aca="false">IF(SQRT($B$5)*$I2207+SQRT(1-$B$5)*L2207&lt;$C$10,1,0)</f>
        <v>0</v>
      </c>
      <c r="Q2207" s="108" t="n">
        <f aca="false">IF(SQRT($B$5)*$I2207+SQRT(1-$B$5)*M2207&lt;$C$11,1,0)</f>
        <v>0</v>
      </c>
      <c r="R2207" s="110" t="n">
        <f aca="false">N2207*$D$8+O2207*$D$9+P2207*$D$10+Q2207*$D$11</f>
        <v>0</v>
      </c>
      <c r="S2207" s="108" t="n">
        <f aca="false">SUM(N2207:Q2207)</f>
        <v>0</v>
      </c>
    </row>
    <row r="2208" customFormat="false" ht="15" hidden="false" customHeight="false" outlineLevel="0" collapsed="false">
      <c r="H2208" s="108" t="n">
        <v>2200</v>
      </c>
      <c r="I2208" s="109" t="n">
        <v>0.6859</v>
      </c>
      <c r="J2208" s="109" t="n">
        <v>0.2023</v>
      </c>
      <c r="K2208" s="109" t="n">
        <v>-0.741</v>
      </c>
      <c r="L2208" s="109" t="n">
        <v>-2.9161</v>
      </c>
      <c r="M2208" s="109" t="n">
        <v>0.3116</v>
      </c>
      <c r="N2208" s="108" t="n">
        <f aca="false">IF(SQRT($B$5)*$I2208+SQRT(1-$B$5)*J2208&lt;$C$8,1,0)</f>
        <v>0</v>
      </c>
      <c r="O2208" s="108" t="n">
        <f aca="false">IF(SQRT($B$5)*$I2208+SQRT(1-$B$5)*K2208&lt;$C$9,1,0)</f>
        <v>0</v>
      </c>
      <c r="P2208" s="108" t="n">
        <f aca="false">IF(SQRT($B$5)*$I2208+SQRT(1-$B$5)*L2208&lt;$C$10,1,0)</f>
        <v>1</v>
      </c>
      <c r="Q2208" s="108" t="n">
        <f aca="false">IF(SQRT($B$5)*$I2208+SQRT(1-$B$5)*M2208&lt;$C$11,1,0)</f>
        <v>0</v>
      </c>
      <c r="R2208" s="110" t="n">
        <f aca="false">N2208*$D$8+O2208*$D$9+P2208*$D$10+Q2208*$D$11</f>
        <v>14</v>
      </c>
      <c r="S2208" s="108" t="n">
        <f aca="false">SUM(N2208:Q2208)</f>
        <v>1</v>
      </c>
    </row>
    <row r="2209" customFormat="false" ht="15" hidden="false" customHeight="false" outlineLevel="0" collapsed="false">
      <c r="H2209" s="108" t="n">
        <v>2201</v>
      </c>
      <c r="I2209" s="109" t="n">
        <v>0.762</v>
      </c>
      <c r="J2209" s="109" t="n">
        <v>0.5337</v>
      </c>
      <c r="K2209" s="109" t="n">
        <v>-0.9216</v>
      </c>
      <c r="L2209" s="109" t="n">
        <v>0.6046</v>
      </c>
      <c r="M2209" s="109" t="n">
        <v>0.7297</v>
      </c>
      <c r="N2209" s="108" t="n">
        <f aca="false">IF(SQRT($B$5)*$I2209+SQRT(1-$B$5)*J2209&lt;$C$8,1,0)</f>
        <v>0</v>
      </c>
      <c r="O2209" s="108" t="n">
        <f aca="false">IF(SQRT($B$5)*$I2209+SQRT(1-$B$5)*K2209&lt;$C$9,1,0)</f>
        <v>0</v>
      </c>
      <c r="P2209" s="108" t="n">
        <f aca="false">IF(SQRT($B$5)*$I2209+SQRT(1-$B$5)*L2209&lt;$C$10,1,0)</f>
        <v>0</v>
      </c>
      <c r="Q2209" s="108" t="n">
        <f aca="false">IF(SQRT($B$5)*$I2209+SQRT(1-$B$5)*M2209&lt;$C$11,1,0)</f>
        <v>0</v>
      </c>
      <c r="R2209" s="110" t="n">
        <f aca="false">N2209*$D$8+O2209*$D$9+P2209*$D$10+Q2209*$D$11</f>
        <v>0</v>
      </c>
      <c r="S2209" s="108" t="n">
        <f aca="false">SUM(N2209:Q2209)</f>
        <v>0</v>
      </c>
    </row>
    <row r="2210" customFormat="false" ht="15" hidden="false" customHeight="false" outlineLevel="0" collapsed="false">
      <c r="H2210" s="108" t="n">
        <v>2202</v>
      </c>
      <c r="I2210" s="109" t="n">
        <v>0.9019</v>
      </c>
      <c r="J2210" s="109" t="n">
        <v>1.2644</v>
      </c>
      <c r="K2210" s="109" t="n">
        <v>0.3509</v>
      </c>
      <c r="L2210" s="109" t="n">
        <v>0.2869</v>
      </c>
      <c r="M2210" s="109" t="n">
        <v>-2.4149</v>
      </c>
      <c r="N2210" s="108" t="n">
        <f aca="false">IF(SQRT($B$5)*$I2210+SQRT(1-$B$5)*J2210&lt;$C$8,1,0)</f>
        <v>0</v>
      </c>
      <c r="O2210" s="108" t="n">
        <f aca="false">IF(SQRT($B$5)*$I2210+SQRT(1-$B$5)*K2210&lt;$C$9,1,0)</f>
        <v>0</v>
      </c>
      <c r="P2210" s="108" t="n">
        <f aca="false">IF(SQRT($B$5)*$I2210+SQRT(1-$B$5)*L2210&lt;$C$10,1,0)</f>
        <v>0</v>
      </c>
      <c r="Q2210" s="108" t="n">
        <f aca="false">IF(SQRT($B$5)*$I2210+SQRT(1-$B$5)*M2210&lt;$C$11,1,0)</f>
        <v>0</v>
      </c>
      <c r="R2210" s="110" t="n">
        <f aca="false">N2210*$D$8+O2210*$D$9+P2210*$D$10+Q2210*$D$11</f>
        <v>0</v>
      </c>
      <c r="S2210" s="108" t="n">
        <f aca="false">SUM(N2210:Q2210)</f>
        <v>0</v>
      </c>
    </row>
    <row r="2211" customFormat="false" ht="15" hidden="false" customHeight="false" outlineLevel="0" collapsed="false">
      <c r="H2211" s="108" t="n">
        <v>2203</v>
      </c>
      <c r="I2211" s="109" t="n">
        <v>2.0856</v>
      </c>
      <c r="J2211" s="109" t="n">
        <v>-0.0886</v>
      </c>
      <c r="K2211" s="109" t="n">
        <v>0.4223</v>
      </c>
      <c r="L2211" s="109" t="n">
        <v>0.4284</v>
      </c>
      <c r="M2211" s="109" t="n">
        <v>-0.4111</v>
      </c>
      <c r="N2211" s="108" t="n">
        <f aca="false">IF(SQRT($B$5)*$I2211+SQRT(1-$B$5)*J2211&lt;$C$8,1,0)</f>
        <v>0</v>
      </c>
      <c r="O2211" s="108" t="n">
        <f aca="false">IF(SQRT($B$5)*$I2211+SQRT(1-$B$5)*K2211&lt;$C$9,1,0)</f>
        <v>0</v>
      </c>
      <c r="P2211" s="108" t="n">
        <f aca="false">IF(SQRT($B$5)*$I2211+SQRT(1-$B$5)*L2211&lt;$C$10,1,0)</f>
        <v>0</v>
      </c>
      <c r="Q2211" s="108" t="n">
        <f aca="false">IF(SQRT($B$5)*$I2211+SQRT(1-$B$5)*M2211&lt;$C$11,1,0)</f>
        <v>0</v>
      </c>
      <c r="R2211" s="110" t="n">
        <f aca="false">N2211*$D$8+O2211*$D$9+P2211*$D$10+Q2211*$D$11</f>
        <v>0</v>
      </c>
      <c r="S2211" s="108" t="n">
        <f aca="false">SUM(N2211:Q2211)</f>
        <v>0</v>
      </c>
    </row>
    <row r="2212" customFormat="false" ht="15" hidden="false" customHeight="false" outlineLevel="0" collapsed="false">
      <c r="H2212" s="108" t="n">
        <v>2204</v>
      </c>
      <c r="I2212" s="109" t="n">
        <v>0.8939</v>
      </c>
      <c r="J2212" s="109" t="n">
        <v>0.7065</v>
      </c>
      <c r="K2212" s="109" t="n">
        <v>0.0834</v>
      </c>
      <c r="L2212" s="109" t="n">
        <v>1.1102</v>
      </c>
      <c r="M2212" s="109" t="n">
        <v>0.7494</v>
      </c>
      <c r="N2212" s="108" t="n">
        <f aca="false">IF(SQRT($B$5)*$I2212+SQRT(1-$B$5)*J2212&lt;$C$8,1,0)</f>
        <v>0</v>
      </c>
      <c r="O2212" s="108" t="n">
        <f aca="false">IF(SQRT($B$5)*$I2212+SQRT(1-$B$5)*K2212&lt;$C$9,1,0)</f>
        <v>0</v>
      </c>
      <c r="P2212" s="108" t="n">
        <f aca="false">IF(SQRT($B$5)*$I2212+SQRT(1-$B$5)*L2212&lt;$C$10,1,0)</f>
        <v>0</v>
      </c>
      <c r="Q2212" s="108" t="n">
        <f aca="false">IF(SQRT($B$5)*$I2212+SQRT(1-$B$5)*M2212&lt;$C$11,1,0)</f>
        <v>0</v>
      </c>
      <c r="R2212" s="110" t="n">
        <f aca="false">N2212*$D$8+O2212*$D$9+P2212*$D$10+Q2212*$D$11</f>
        <v>0</v>
      </c>
      <c r="S2212" s="108" t="n">
        <f aca="false">SUM(N2212:Q2212)</f>
        <v>0</v>
      </c>
    </row>
    <row r="2213" customFormat="false" ht="15" hidden="false" customHeight="false" outlineLevel="0" collapsed="false">
      <c r="H2213" s="108" t="n">
        <v>2205</v>
      </c>
      <c r="I2213" s="109" t="n">
        <v>-1.4707</v>
      </c>
      <c r="J2213" s="109" t="n">
        <v>-1.0461</v>
      </c>
      <c r="K2213" s="109" t="n">
        <v>1.7973</v>
      </c>
      <c r="L2213" s="109" t="n">
        <v>0.7505</v>
      </c>
      <c r="M2213" s="109" t="n">
        <v>1.8923</v>
      </c>
      <c r="N2213" s="108" t="n">
        <f aca="false">IF(SQRT($B$5)*$I2213+SQRT(1-$B$5)*J2213&lt;$C$8,1,0)</f>
        <v>0</v>
      </c>
      <c r="O2213" s="108" t="n">
        <f aca="false">IF(SQRT($B$5)*$I2213+SQRT(1-$B$5)*K2213&lt;$C$9,1,0)</f>
        <v>0</v>
      </c>
      <c r="P2213" s="108" t="n">
        <f aca="false">IF(SQRT($B$5)*$I2213+SQRT(1-$B$5)*L2213&lt;$C$10,1,0)</f>
        <v>0</v>
      </c>
      <c r="Q2213" s="108" t="n">
        <f aca="false">IF(SQRT($B$5)*$I2213+SQRT(1-$B$5)*M2213&lt;$C$11,1,0)</f>
        <v>0</v>
      </c>
      <c r="R2213" s="110" t="n">
        <f aca="false">N2213*$D$8+O2213*$D$9+P2213*$D$10+Q2213*$D$11</f>
        <v>0</v>
      </c>
      <c r="S2213" s="108" t="n">
        <f aca="false">SUM(N2213:Q2213)</f>
        <v>0</v>
      </c>
    </row>
    <row r="2214" customFormat="false" ht="15" hidden="false" customHeight="false" outlineLevel="0" collapsed="false">
      <c r="H2214" s="108" t="n">
        <v>2206</v>
      </c>
      <c r="I2214" s="109" t="n">
        <v>0.3892</v>
      </c>
      <c r="J2214" s="109" t="n">
        <v>-0.856</v>
      </c>
      <c r="K2214" s="109" t="n">
        <v>-0.4979</v>
      </c>
      <c r="L2214" s="109" t="n">
        <v>-1.1036</v>
      </c>
      <c r="M2214" s="109" t="n">
        <v>0.5662</v>
      </c>
      <c r="N2214" s="108" t="n">
        <f aca="false">IF(SQRT($B$5)*$I2214+SQRT(1-$B$5)*J2214&lt;$C$8,1,0)</f>
        <v>0</v>
      </c>
      <c r="O2214" s="108" t="n">
        <f aca="false">IF(SQRT($B$5)*$I2214+SQRT(1-$B$5)*K2214&lt;$C$9,1,0)</f>
        <v>0</v>
      </c>
      <c r="P2214" s="108" t="n">
        <f aca="false">IF(SQRT($B$5)*$I2214+SQRT(1-$B$5)*L2214&lt;$C$10,1,0)</f>
        <v>0</v>
      </c>
      <c r="Q2214" s="108" t="n">
        <f aca="false">IF(SQRT($B$5)*$I2214+SQRT(1-$B$5)*M2214&lt;$C$11,1,0)</f>
        <v>0</v>
      </c>
      <c r="R2214" s="110" t="n">
        <f aca="false">N2214*$D$8+O2214*$D$9+P2214*$D$10+Q2214*$D$11</f>
        <v>0</v>
      </c>
      <c r="S2214" s="108" t="n">
        <f aca="false">SUM(N2214:Q2214)</f>
        <v>0</v>
      </c>
    </row>
    <row r="2215" customFormat="false" ht="15" hidden="false" customHeight="false" outlineLevel="0" collapsed="false">
      <c r="H2215" s="108" t="n">
        <v>2207</v>
      </c>
      <c r="I2215" s="109" t="n">
        <v>-0.2018</v>
      </c>
      <c r="J2215" s="109" t="n">
        <v>0.9623</v>
      </c>
      <c r="K2215" s="109" t="n">
        <v>0.3624</v>
      </c>
      <c r="L2215" s="109" t="n">
        <v>0.3549</v>
      </c>
      <c r="M2215" s="109" t="n">
        <v>-1.6757</v>
      </c>
      <c r="N2215" s="108" t="n">
        <f aca="false">IF(SQRT($B$5)*$I2215+SQRT(1-$B$5)*J2215&lt;$C$8,1,0)</f>
        <v>0</v>
      </c>
      <c r="O2215" s="108" t="n">
        <f aca="false">IF(SQRT($B$5)*$I2215+SQRT(1-$B$5)*K2215&lt;$C$9,1,0)</f>
        <v>0</v>
      </c>
      <c r="P2215" s="108" t="n">
        <f aca="false">IF(SQRT($B$5)*$I2215+SQRT(1-$B$5)*L2215&lt;$C$10,1,0)</f>
        <v>0</v>
      </c>
      <c r="Q2215" s="108" t="n">
        <f aca="false">IF(SQRT($B$5)*$I2215+SQRT(1-$B$5)*M2215&lt;$C$11,1,0)</f>
        <v>0</v>
      </c>
      <c r="R2215" s="110" t="n">
        <f aca="false">N2215*$D$8+O2215*$D$9+P2215*$D$10+Q2215*$D$11</f>
        <v>0</v>
      </c>
      <c r="S2215" s="108" t="n">
        <f aca="false">SUM(N2215:Q2215)</f>
        <v>0</v>
      </c>
    </row>
    <row r="2216" customFormat="false" ht="15" hidden="false" customHeight="false" outlineLevel="0" collapsed="false">
      <c r="H2216" s="108" t="n">
        <v>2208</v>
      </c>
      <c r="I2216" s="109" t="n">
        <v>-1.0685</v>
      </c>
      <c r="J2216" s="109" t="n">
        <v>0.8077</v>
      </c>
      <c r="K2216" s="109" t="n">
        <v>1.3644</v>
      </c>
      <c r="L2216" s="109" t="n">
        <v>-0.3442</v>
      </c>
      <c r="M2216" s="109" t="n">
        <v>2.1828</v>
      </c>
      <c r="N2216" s="108" t="n">
        <f aca="false">IF(SQRT($B$5)*$I2216+SQRT(1-$B$5)*J2216&lt;$C$8,1,0)</f>
        <v>0</v>
      </c>
      <c r="O2216" s="108" t="n">
        <f aca="false">IF(SQRT($B$5)*$I2216+SQRT(1-$B$5)*K2216&lt;$C$9,1,0)</f>
        <v>0</v>
      </c>
      <c r="P2216" s="108" t="n">
        <f aca="false">IF(SQRT($B$5)*$I2216+SQRT(1-$B$5)*L2216&lt;$C$10,1,0)</f>
        <v>0</v>
      </c>
      <c r="Q2216" s="108" t="n">
        <f aca="false">IF(SQRT($B$5)*$I2216+SQRT(1-$B$5)*M2216&lt;$C$11,1,0)</f>
        <v>0</v>
      </c>
      <c r="R2216" s="110" t="n">
        <f aca="false">N2216*$D$8+O2216*$D$9+P2216*$D$10+Q2216*$D$11</f>
        <v>0</v>
      </c>
      <c r="S2216" s="108" t="n">
        <f aca="false">SUM(N2216:Q2216)</f>
        <v>0</v>
      </c>
    </row>
    <row r="2217" customFormat="false" ht="15" hidden="false" customHeight="false" outlineLevel="0" collapsed="false">
      <c r="H2217" s="108" t="n">
        <v>2209</v>
      </c>
      <c r="I2217" s="109" t="n">
        <v>-1.7634</v>
      </c>
      <c r="J2217" s="109" t="n">
        <v>0.4804</v>
      </c>
      <c r="K2217" s="109" t="n">
        <v>-1.8754</v>
      </c>
      <c r="L2217" s="109" t="n">
        <v>0.0597</v>
      </c>
      <c r="M2217" s="109" t="n">
        <v>1.192</v>
      </c>
      <c r="N2217" s="108" t="n">
        <f aca="false">IF(SQRT($B$5)*$I2217+SQRT(1-$B$5)*J2217&lt;$C$8,1,0)</f>
        <v>0</v>
      </c>
      <c r="O2217" s="108" t="n">
        <f aca="false">IF(SQRT($B$5)*$I2217+SQRT(1-$B$5)*K2217&lt;$C$9,1,0)</f>
        <v>1</v>
      </c>
      <c r="P2217" s="108" t="n">
        <f aca="false">IF(SQRT($B$5)*$I2217+SQRT(1-$B$5)*L2217&lt;$C$10,1,0)</f>
        <v>0</v>
      </c>
      <c r="Q2217" s="108" t="n">
        <f aca="false">IF(SQRT($B$5)*$I2217+SQRT(1-$B$5)*M2217&lt;$C$11,1,0)</f>
        <v>0</v>
      </c>
      <c r="R2217" s="110" t="n">
        <f aca="false">N2217*$D$8+O2217*$D$9+P2217*$D$10+Q2217*$D$11</f>
        <v>40</v>
      </c>
      <c r="S2217" s="108" t="n">
        <f aca="false">SUM(N2217:Q2217)</f>
        <v>1</v>
      </c>
    </row>
    <row r="2218" customFormat="false" ht="15" hidden="false" customHeight="false" outlineLevel="0" collapsed="false">
      <c r="H2218" s="108" t="n">
        <v>2210</v>
      </c>
      <c r="I2218" s="109" t="n">
        <v>0.1148</v>
      </c>
      <c r="J2218" s="109" t="n">
        <v>-0.1195</v>
      </c>
      <c r="K2218" s="109" t="n">
        <v>-1.6174</v>
      </c>
      <c r="L2218" s="109" t="n">
        <v>-0.9799</v>
      </c>
      <c r="M2218" s="109" t="n">
        <v>-0.5618</v>
      </c>
      <c r="N2218" s="108" t="n">
        <f aca="false">IF(SQRT($B$5)*$I2218+SQRT(1-$B$5)*J2218&lt;$C$8,1,0)</f>
        <v>0</v>
      </c>
      <c r="O2218" s="108" t="n">
        <f aca="false">IF(SQRT($B$5)*$I2218+SQRT(1-$B$5)*K2218&lt;$C$9,1,0)</f>
        <v>0</v>
      </c>
      <c r="P2218" s="108" t="n">
        <f aca="false">IF(SQRT($B$5)*$I2218+SQRT(1-$B$5)*L2218&lt;$C$10,1,0)</f>
        <v>0</v>
      </c>
      <c r="Q2218" s="108" t="n">
        <f aca="false">IF(SQRT($B$5)*$I2218+SQRT(1-$B$5)*M2218&lt;$C$11,1,0)</f>
        <v>0</v>
      </c>
      <c r="R2218" s="110" t="n">
        <f aca="false">N2218*$D$8+O2218*$D$9+P2218*$D$10+Q2218*$D$11</f>
        <v>0</v>
      </c>
      <c r="S2218" s="108" t="n">
        <f aca="false">SUM(N2218:Q2218)</f>
        <v>0</v>
      </c>
    </row>
    <row r="2219" customFormat="false" ht="15" hidden="false" customHeight="false" outlineLevel="0" collapsed="false">
      <c r="H2219" s="108" t="n">
        <v>2211</v>
      </c>
      <c r="I2219" s="109" t="n">
        <v>-1.3568</v>
      </c>
      <c r="J2219" s="109" t="n">
        <v>-1.4536</v>
      </c>
      <c r="K2219" s="109" t="n">
        <v>1.124</v>
      </c>
      <c r="L2219" s="109" t="n">
        <v>-1.8497</v>
      </c>
      <c r="M2219" s="109" t="n">
        <v>-0.0653</v>
      </c>
      <c r="N2219" s="108" t="n">
        <f aca="false">IF(SQRT($B$5)*$I2219+SQRT(1-$B$5)*J2219&lt;$C$8,1,0)</f>
        <v>0</v>
      </c>
      <c r="O2219" s="108" t="n">
        <f aca="false">IF(SQRT($B$5)*$I2219+SQRT(1-$B$5)*K2219&lt;$C$9,1,0)</f>
        <v>0</v>
      </c>
      <c r="P2219" s="108" t="n">
        <f aca="false">IF(SQRT($B$5)*$I2219+SQRT(1-$B$5)*L2219&lt;$C$10,1,0)</f>
        <v>1</v>
      </c>
      <c r="Q2219" s="108" t="n">
        <f aca="false">IF(SQRT($B$5)*$I2219+SQRT(1-$B$5)*M2219&lt;$C$11,1,0)</f>
        <v>0</v>
      </c>
      <c r="R2219" s="110" t="n">
        <f aca="false">N2219*$D$8+O2219*$D$9+P2219*$D$10+Q2219*$D$11</f>
        <v>14</v>
      </c>
      <c r="S2219" s="108" t="n">
        <f aca="false">SUM(N2219:Q2219)</f>
        <v>1</v>
      </c>
    </row>
    <row r="2220" customFormat="false" ht="15" hidden="false" customHeight="false" outlineLevel="0" collapsed="false">
      <c r="H2220" s="108" t="n">
        <v>2212</v>
      </c>
      <c r="I2220" s="109" t="n">
        <v>0.8462</v>
      </c>
      <c r="J2220" s="109" t="n">
        <v>0.8572</v>
      </c>
      <c r="K2220" s="109" t="n">
        <v>0.9324</v>
      </c>
      <c r="L2220" s="109" t="n">
        <v>0.377</v>
      </c>
      <c r="M2220" s="109" t="n">
        <v>0.4916</v>
      </c>
      <c r="N2220" s="108" t="n">
        <f aca="false">IF(SQRT($B$5)*$I2220+SQRT(1-$B$5)*J2220&lt;$C$8,1,0)</f>
        <v>0</v>
      </c>
      <c r="O2220" s="108" t="n">
        <f aca="false">IF(SQRT($B$5)*$I2220+SQRT(1-$B$5)*K2220&lt;$C$9,1,0)</f>
        <v>0</v>
      </c>
      <c r="P2220" s="108" t="n">
        <f aca="false">IF(SQRT($B$5)*$I2220+SQRT(1-$B$5)*L2220&lt;$C$10,1,0)</f>
        <v>0</v>
      </c>
      <c r="Q2220" s="108" t="n">
        <f aca="false">IF(SQRT($B$5)*$I2220+SQRT(1-$B$5)*M2220&lt;$C$11,1,0)</f>
        <v>0</v>
      </c>
      <c r="R2220" s="110" t="n">
        <f aca="false">N2220*$D$8+O2220*$D$9+P2220*$D$10+Q2220*$D$11</f>
        <v>0</v>
      </c>
      <c r="S2220" s="108" t="n">
        <f aca="false">SUM(N2220:Q2220)</f>
        <v>0</v>
      </c>
    </row>
    <row r="2221" customFormat="false" ht="15" hidden="false" customHeight="false" outlineLevel="0" collapsed="false">
      <c r="H2221" s="108" t="n">
        <v>2213</v>
      </c>
      <c r="I2221" s="109" t="n">
        <v>-1.0696</v>
      </c>
      <c r="J2221" s="109" t="n">
        <v>0.6694</v>
      </c>
      <c r="K2221" s="109" t="n">
        <v>-0.0328</v>
      </c>
      <c r="L2221" s="109" t="n">
        <v>0.3131</v>
      </c>
      <c r="M2221" s="109" t="n">
        <v>-1.0292</v>
      </c>
      <c r="N2221" s="108" t="n">
        <f aca="false">IF(SQRT($B$5)*$I2221+SQRT(1-$B$5)*J2221&lt;$C$8,1,0)</f>
        <v>0</v>
      </c>
      <c r="O2221" s="108" t="n">
        <f aca="false">IF(SQRT($B$5)*$I2221+SQRT(1-$B$5)*K2221&lt;$C$9,1,0)</f>
        <v>0</v>
      </c>
      <c r="P2221" s="108" t="n">
        <f aca="false">IF(SQRT($B$5)*$I2221+SQRT(1-$B$5)*L2221&lt;$C$10,1,0)</f>
        <v>0</v>
      </c>
      <c r="Q2221" s="108" t="n">
        <f aca="false">IF(SQRT($B$5)*$I2221+SQRT(1-$B$5)*M2221&lt;$C$11,1,0)</f>
        <v>0</v>
      </c>
      <c r="R2221" s="110" t="n">
        <f aca="false">N2221*$D$8+O2221*$D$9+P2221*$D$10+Q2221*$D$11</f>
        <v>0</v>
      </c>
      <c r="S2221" s="108" t="n">
        <f aca="false">SUM(N2221:Q2221)</f>
        <v>0</v>
      </c>
    </row>
    <row r="2222" customFormat="false" ht="15" hidden="false" customHeight="false" outlineLevel="0" collapsed="false">
      <c r="H2222" s="108" t="n">
        <v>2214</v>
      </c>
      <c r="I2222" s="109" t="n">
        <v>0.36</v>
      </c>
      <c r="J2222" s="109" t="n">
        <v>-1.1533</v>
      </c>
      <c r="K2222" s="109" t="n">
        <v>-0.2639</v>
      </c>
      <c r="L2222" s="109" t="n">
        <v>0.0009</v>
      </c>
      <c r="M2222" s="109" t="n">
        <v>-0.058</v>
      </c>
      <c r="N2222" s="108" t="n">
        <f aca="false">IF(SQRT($B$5)*$I2222+SQRT(1-$B$5)*J2222&lt;$C$8,1,0)</f>
        <v>0</v>
      </c>
      <c r="O2222" s="108" t="n">
        <f aca="false">IF(SQRT($B$5)*$I2222+SQRT(1-$B$5)*K2222&lt;$C$9,1,0)</f>
        <v>0</v>
      </c>
      <c r="P2222" s="108" t="n">
        <f aca="false">IF(SQRT($B$5)*$I2222+SQRT(1-$B$5)*L2222&lt;$C$10,1,0)</f>
        <v>0</v>
      </c>
      <c r="Q2222" s="108" t="n">
        <f aca="false">IF(SQRT($B$5)*$I2222+SQRT(1-$B$5)*M2222&lt;$C$11,1,0)</f>
        <v>0</v>
      </c>
      <c r="R2222" s="110" t="n">
        <f aca="false">N2222*$D$8+O2222*$D$9+P2222*$D$10+Q2222*$D$11</f>
        <v>0</v>
      </c>
      <c r="S2222" s="108" t="n">
        <f aca="false">SUM(N2222:Q2222)</f>
        <v>0</v>
      </c>
    </row>
    <row r="2223" customFormat="false" ht="15" hidden="false" customHeight="false" outlineLevel="0" collapsed="false">
      <c r="H2223" s="108" t="n">
        <v>2215</v>
      </c>
      <c r="I2223" s="109" t="n">
        <v>0.5476</v>
      </c>
      <c r="J2223" s="109" t="n">
        <v>0.5068</v>
      </c>
      <c r="K2223" s="109" t="n">
        <v>0.3181</v>
      </c>
      <c r="L2223" s="109" t="n">
        <v>0.2812</v>
      </c>
      <c r="M2223" s="109" t="n">
        <v>-2.7139</v>
      </c>
      <c r="N2223" s="108" t="n">
        <f aca="false">IF(SQRT($B$5)*$I2223+SQRT(1-$B$5)*J2223&lt;$C$8,1,0)</f>
        <v>0</v>
      </c>
      <c r="O2223" s="108" t="n">
        <f aca="false">IF(SQRT($B$5)*$I2223+SQRT(1-$B$5)*K2223&lt;$C$9,1,0)</f>
        <v>0</v>
      </c>
      <c r="P2223" s="108" t="n">
        <f aca="false">IF(SQRT($B$5)*$I2223+SQRT(1-$B$5)*L2223&lt;$C$10,1,0)</f>
        <v>0</v>
      </c>
      <c r="Q2223" s="108" t="n">
        <f aca="false">IF(SQRT($B$5)*$I2223+SQRT(1-$B$5)*M2223&lt;$C$11,1,0)</f>
        <v>1</v>
      </c>
      <c r="R2223" s="110" t="n">
        <f aca="false">N2223*$D$8+O2223*$D$9+P2223*$D$10+Q2223*$D$11</f>
        <v>17.5</v>
      </c>
      <c r="S2223" s="108" t="n">
        <f aca="false">SUM(N2223:Q2223)</f>
        <v>1</v>
      </c>
    </row>
    <row r="2224" customFormat="false" ht="15" hidden="false" customHeight="false" outlineLevel="0" collapsed="false">
      <c r="H2224" s="108" t="n">
        <v>2216</v>
      </c>
      <c r="I2224" s="109" t="n">
        <v>0.3171</v>
      </c>
      <c r="J2224" s="109" t="n">
        <v>-0.0863</v>
      </c>
      <c r="K2224" s="109" t="n">
        <v>0.1786</v>
      </c>
      <c r="L2224" s="109" t="n">
        <v>-0.1028</v>
      </c>
      <c r="M2224" s="109" t="n">
        <v>-0.4427</v>
      </c>
      <c r="N2224" s="108" t="n">
        <f aca="false">IF(SQRT($B$5)*$I2224+SQRT(1-$B$5)*J2224&lt;$C$8,1,0)</f>
        <v>0</v>
      </c>
      <c r="O2224" s="108" t="n">
        <f aca="false">IF(SQRT($B$5)*$I2224+SQRT(1-$B$5)*K2224&lt;$C$9,1,0)</f>
        <v>0</v>
      </c>
      <c r="P2224" s="108" t="n">
        <f aca="false">IF(SQRT($B$5)*$I2224+SQRT(1-$B$5)*L2224&lt;$C$10,1,0)</f>
        <v>0</v>
      </c>
      <c r="Q2224" s="108" t="n">
        <f aca="false">IF(SQRT($B$5)*$I2224+SQRT(1-$B$5)*M2224&lt;$C$11,1,0)</f>
        <v>0</v>
      </c>
      <c r="R2224" s="110" t="n">
        <f aca="false">N2224*$D$8+O2224*$D$9+P2224*$D$10+Q2224*$D$11</f>
        <v>0</v>
      </c>
      <c r="S2224" s="108" t="n">
        <f aca="false">SUM(N2224:Q2224)</f>
        <v>0</v>
      </c>
    </row>
    <row r="2225" customFormat="false" ht="15" hidden="false" customHeight="false" outlineLevel="0" collapsed="false">
      <c r="H2225" s="108" t="n">
        <v>2217</v>
      </c>
      <c r="I2225" s="109" t="n">
        <v>-0.8514</v>
      </c>
      <c r="J2225" s="109" t="n">
        <v>-1.3771</v>
      </c>
      <c r="K2225" s="109" t="n">
        <v>0.8666</v>
      </c>
      <c r="L2225" s="109" t="n">
        <v>-0.8606</v>
      </c>
      <c r="M2225" s="109" t="n">
        <v>1.1981</v>
      </c>
      <c r="N2225" s="108" t="n">
        <f aca="false">IF(SQRT($B$5)*$I2225+SQRT(1-$B$5)*J2225&lt;$C$8,1,0)</f>
        <v>0</v>
      </c>
      <c r="O2225" s="108" t="n">
        <f aca="false">IF(SQRT($B$5)*$I2225+SQRT(1-$B$5)*K2225&lt;$C$9,1,0)</f>
        <v>0</v>
      </c>
      <c r="P2225" s="108" t="n">
        <f aca="false">IF(SQRT($B$5)*$I2225+SQRT(1-$B$5)*L2225&lt;$C$10,1,0)</f>
        <v>0</v>
      </c>
      <c r="Q2225" s="108" t="n">
        <f aca="false">IF(SQRT($B$5)*$I2225+SQRT(1-$B$5)*M2225&lt;$C$11,1,0)</f>
        <v>0</v>
      </c>
      <c r="R2225" s="110" t="n">
        <f aca="false">N2225*$D$8+O2225*$D$9+P2225*$D$10+Q2225*$D$11</f>
        <v>0</v>
      </c>
      <c r="S2225" s="108" t="n">
        <f aca="false">SUM(N2225:Q2225)</f>
        <v>0</v>
      </c>
    </row>
    <row r="2226" customFormat="false" ht="15" hidden="false" customHeight="false" outlineLevel="0" collapsed="false">
      <c r="H2226" s="108" t="n">
        <v>2218</v>
      </c>
      <c r="I2226" s="109" t="n">
        <v>-0.3069</v>
      </c>
      <c r="J2226" s="109" t="n">
        <v>0.5493</v>
      </c>
      <c r="K2226" s="109" t="n">
        <v>0.1774</v>
      </c>
      <c r="L2226" s="109" t="n">
        <v>0.6326</v>
      </c>
      <c r="M2226" s="109" t="n">
        <v>0.1383</v>
      </c>
      <c r="N2226" s="108" t="n">
        <f aca="false">IF(SQRT($B$5)*$I2226+SQRT(1-$B$5)*J2226&lt;$C$8,1,0)</f>
        <v>0</v>
      </c>
      <c r="O2226" s="108" t="n">
        <f aca="false">IF(SQRT($B$5)*$I2226+SQRT(1-$B$5)*K2226&lt;$C$9,1,0)</f>
        <v>0</v>
      </c>
      <c r="P2226" s="108" t="n">
        <f aca="false">IF(SQRT($B$5)*$I2226+SQRT(1-$B$5)*L2226&lt;$C$10,1,0)</f>
        <v>0</v>
      </c>
      <c r="Q2226" s="108" t="n">
        <f aca="false">IF(SQRT($B$5)*$I2226+SQRT(1-$B$5)*M2226&lt;$C$11,1,0)</f>
        <v>0</v>
      </c>
      <c r="R2226" s="110" t="n">
        <f aca="false">N2226*$D$8+O2226*$D$9+P2226*$D$10+Q2226*$D$11</f>
        <v>0</v>
      </c>
      <c r="S2226" s="108" t="n">
        <f aca="false">SUM(N2226:Q2226)</f>
        <v>0</v>
      </c>
    </row>
    <row r="2227" customFormat="false" ht="15" hidden="false" customHeight="false" outlineLevel="0" collapsed="false">
      <c r="H2227" s="108" t="n">
        <v>2219</v>
      </c>
      <c r="I2227" s="109" t="n">
        <v>0.7729</v>
      </c>
      <c r="J2227" s="109" t="n">
        <v>-1.4007</v>
      </c>
      <c r="K2227" s="109" t="n">
        <v>-1.71</v>
      </c>
      <c r="L2227" s="109" t="n">
        <v>2.6583</v>
      </c>
      <c r="M2227" s="109" t="n">
        <v>-0.0302</v>
      </c>
      <c r="N2227" s="108" t="n">
        <f aca="false">IF(SQRT($B$5)*$I2227+SQRT(1-$B$5)*J2227&lt;$C$8,1,0)</f>
        <v>0</v>
      </c>
      <c r="O2227" s="108" t="n">
        <f aca="false">IF(SQRT($B$5)*$I2227+SQRT(1-$B$5)*K2227&lt;$C$9,1,0)</f>
        <v>0</v>
      </c>
      <c r="P2227" s="108" t="n">
        <f aca="false">IF(SQRT($B$5)*$I2227+SQRT(1-$B$5)*L2227&lt;$C$10,1,0)</f>
        <v>0</v>
      </c>
      <c r="Q2227" s="108" t="n">
        <f aca="false">IF(SQRT($B$5)*$I2227+SQRT(1-$B$5)*M2227&lt;$C$11,1,0)</f>
        <v>0</v>
      </c>
      <c r="R2227" s="110" t="n">
        <f aca="false">N2227*$D$8+O2227*$D$9+P2227*$D$10+Q2227*$D$11</f>
        <v>0</v>
      </c>
      <c r="S2227" s="108" t="n">
        <f aca="false">SUM(N2227:Q2227)</f>
        <v>0</v>
      </c>
    </row>
    <row r="2228" customFormat="false" ht="15" hidden="false" customHeight="false" outlineLevel="0" collapsed="false">
      <c r="H2228" s="108" t="n">
        <v>2220</v>
      </c>
      <c r="I2228" s="109" t="n">
        <v>0.1578</v>
      </c>
      <c r="J2228" s="109" t="n">
        <v>1.3197</v>
      </c>
      <c r="K2228" s="109" t="n">
        <v>-1.1168</v>
      </c>
      <c r="L2228" s="109" t="n">
        <v>-1.593</v>
      </c>
      <c r="M2228" s="109" t="n">
        <v>-0.5997</v>
      </c>
      <c r="N2228" s="108" t="n">
        <f aca="false">IF(SQRT($B$5)*$I2228+SQRT(1-$B$5)*J2228&lt;$C$8,1,0)</f>
        <v>0</v>
      </c>
      <c r="O2228" s="108" t="n">
        <f aca="false">IF(SQRT($B$5)*$I2228+SQRT(1-$B$5)*K2228&lt;$C$9,1,0)</f>
        <v>0</v>
      </c>
      <c r="P2228" s="108" t="n">
        <f aca="false">IF(SQRT($B$5)*$I2228+SQRT(1-$B$5)*L2228&lt;$C$10,1,0)</f>
        <v>0</v>
      </c>
      <c r="Q2228" s="108" t="n">
        <f aca="false">IF(SQRT($B$5)*$I2228+SQRT(1-$B$5)*M2228&lt;$C$11,1,0)</f>
        <v>0</v>
      </c>
      <c r="R2228" s="110" t="n">
        <f aca="false">N2228*$D$8+O2228*$D$9+P2228*$D$10+Q2228*$D$11</f>
        <v>0</v>
      </c>
      <c r="S2228" s="108" t="n">
        <f aca="false">SUM(N2228:Q2228)</f>
        <v>0</v>
      </c>
    </row>
    <row r="2229" customFormat="false" ht="15" hidden="false" customHeight="false" outlineLevel="0" collapsed="false">
      <c r="H2229" s="108" t="n">
        <v>2221</v>
      </c>
      <c r="I2229" s="109" t="n">
        <v>0.0717</v>
      </c>
      <c r="J2229" s="109" t="n">
        <v>-0.4901</v>
      </c>
      <c r="K2229" s="109" t="n">
        <v>-0.5091</v>
      </c>
      <c r="L2229" s="109" t="n">
        <v>0.3858</v>
      </c>
      <c r="M2229" s="109" t="n">
        <v>-0.9366</v>
      </c>
      <c r="N2229" s="108" t="n">
        <f aca="false">IF(SQRT($B$5)*$I2229+SQRT(1-$B$5)*J2229&lt;$C$8,1,0)</f>
        <v>0</v>
      </c>
      <c r="O2229" s="108" t="n">
        <f aca="false">IF(SQRT($B$5)*$I2229+SQRT(1-$B$5)*K2229&lt;$C$9,1,0)</f>
        <v>0</v>
      </c>
      <c r="P2229" s="108" t="n">
        <f aca="false">IF(SQRT($B$5)*$I2229+SQRT(1-$B$5)*L2229&lt;$C$10,1,0)</f>
        <v>0</v>
      </c>
      <c r="Q2229" s="108" t="n">
        <f aca="false">IF(SQRT($B$5)*$I2229+SQRT(1-$B$5)*M2229&lt;$C$11,1,0)</f>
        <v>0</v>
      </c>
      <c r="R2229" s="110" t="n">
        <f aca="false">N2229*$D$8+O2229*$D$9+P2229*$D$10+Q2229*$D$11</f>
        <v>0</v>
      </c>
      <c r="S2229" s="108" t="n">
        <f aca="false">SUM(N2229:Q2229)</f>
        <v>0</v>
      </c>
    </row>
    <row r="2230" customFormat="false" ht="15" hidden="false" customHeight="false" outlineLevel="0" collapsed="false">
      <c r="H2230" s="108" t="n">
        <v>2222</v>
      </c>
      <c r="I2230" s="109" t="n">
        <v>-0.612</v>
      </c>
      <c r="J2230" s="109" t="n">
        <v>-0.1084</v>
      </c>
      <c r="K2230" s="109" t="n">
        <v>-2.0543</v>
      </c>
      <c r="L2230" s="109" t="n">
        <v>1.1101</v>
      </c>
      <c r="M2230" s="109" t="n">
        <v>-0.9142</v>
      </c>
      <c r="N2230" s="108" t="n">
        <f aca="false">IF(SQRT($B$5)*$I2230+SQRT(1-$B$5)*J2230&lt;$C$8,1,0)</f>
        <v>0</v>
      </c>
      <c r="O2230" s="108" t="n">
        <f aca="false">IF(SQRT($B$5)*$I2230+SQRT(1-$B$5)*K2230&lt;$C$9,1,0)</f>
        <v>0</v>
      </c>
      <c r="P2230" s="108" t="n">
        <f aca="false">IF(SQRT($B$5)*$I2230+SQRT(1-$B$5)*L2230&lt;$C$10,1,0)</f>
        <v>0</v>
      </c>
      <c r="Q2230" s="108" t="n">
        <f aca="false">IF(SQRT($B$5)*$I2230+SQRT(1-$B$5)*M2230&lt;$C$11,1,0)</f>
        <v>0</v>
      </c>
      <c r="R2230" s="110" t="n">
        <f aca="false">N2230*$D$8+O2230*$D$9+P2230*$D$10+Q2230*$D$11</f>
        <v>0</v>
      </c>
      <c r="S2230" s="108" t="n">
        <f aca="false">SUM(N2230:Q2230)</f>
        <v>0</v>
      </c>
    </row>
    <row r="2231" customFormat="false" ht="15" hidden="false" customHeight="false" outlineLevel="0" collapsed="false">
      <c r="H2231" s="108" t="n">
        <v>2223</v>
      </c>
      <c r="I2231" s="109" t="n">
        <v>0.6661</v>
      </c>
      <c r="J2231" s="109" t="n">
        <v>1.699</v>
      </c>
      <c r="K2231" s="109" t="n">
        <v>-0.7181</v>
      </c>
      <c r="L2231" s="109" t="n">
        <v>0.0993</v>
      </c>
      <c r="M2231" s="109" t="n">
        <v>-0.4369</v>
      </c>
      <c r="N2231" s="108" t="n">
        <f aca="false">IF(SQRT($B$5)*$I2231+SQRT(1-$B$5)*J2231&lt;$C$8,1,0)</f>
        <v>0</v>
      </c>
      <c r="O2231" s="108" t="n">
        <f aca="false">IF(SQRT($B$5)*$I2231+SQRT(1-$B$5)*K2231&lt;$C$9,1,0)</f>
        <v>0</v>
      </c>
      <c r="P2231" s="108" t="n">
        <f aca="false">IF(SQRT($B$5)*$I2231+SQRT(1-$B$5)*L2231&lt;$C$10,1,0)</f>
        <v>0</v>
      </c>
      <c r="Q2231" s="108" t="n">
        <f aca="false">IF(SQRT($B$5)*$I2231+SQRT(1-$B$5)*M2231&lt;$C$11,1,0)</f>
        <v>0</v>
      </c>
      <c r="R2231" s="110" t="n">
        <f aca="false">N2231*$D$8+O2231*$D$9+P2231*$D$10+Q2231*$D$11</f>
        <v>0</v>
      </c>
      <c r="S2231" s="108" t="n">
        <f aca="false">SUM(N2231:Q2231)</f>
        <v>0</v>
      </c>
    </row>
    <row r="2232" customFormat="false" ht="15" hidden="false" customHeight="false" outlineLevel="0" collapsed="false">
      <c r="H2232" s="108" t="n">
        <v>2224</v>
      </c>
      <c r="I2232" s="109" t="n">
        <v>-0.758</v>
      </c>
      <c r="J2232" s="109" t="n">
        <v>-2.502</v>
      </c>
      <c r="K2232" s="109" t="n">
        <v>0.1805</v>
      </c>
      <c r="L2232" s="109" t="n">
        <v>-0.849</v>
      </c>
      <c r="M2232" s="109" t="n">
        <v>0.1393</v>
      </c>
      <c r="N2232" s="108" t="n">
        <f aca="false">IF(SQRT($B$5)*$I2232+SQRT(1-$B$5)*J2232&lt;$C$8,1,0)</f>
        <v>1</v>
      </c>
      <c r="O2232" s="108" t="n">
        <f aca="false">IF(SQRT($B$5)*$I2232+SQRT(1-$B$5)*K2232&lt;$C$9,1,0)</f>
        <v>0</v>
      </c>
      <c r="P2232" s="108" t="n">
        <f aca="false">IF(SQRT($B$5)*$I2232+SQRT(1-$B$5)*L2232&lt;$C$10,1,0)</f>
        <v>0</v>
      </c>
      <c r="Q2232" s="108" t="n">
        <f aca="false">IF(SQRT($B$5)*$I2232+SQRT(1-$B$5)*M2232&lt;$C$11,1,0)</f>
        <v>0</v>
      </c>
      <c r="R2232" s="110" t="n">
        <f aca="false">N2232*$D$8+O2232*$D$9+P2232*$D$10+Q2232*$D$11</f>
        <v>20</v>
      </c>
      <c r="S2232" s="108" t="n">
        <f aca="false">SUM(N2232:Q2232)</f>
        <v>1</v>
      </c>
    </row>
    <row r="2233" customFormat="false" ht="15" hidden="false" customHeight="false" outlineLevel="0" collapsed="false">
      <c r="H2233" s="108" t="n">
        <v>2225</v>
      </c>
      <c r="I2233" s="109" t="n">
        <v>-0.7799</v>
      </c>
      <c r="J2233" s="109" t="n">
        <v>-0.808</v>
      </c>
      <c r="K2233" s="109" t="n">
        <v>-0.9119</v>
      </c>
      <c r="L2233" s="109" t="n">
        <v>2.3609</v>
      </c>
      <c r="M2233" s="109" t="n">
        <v>1.6573</v>
      </c>
      <c r="N2233" s="108" t="n">
        <f aca="false">IF(SQRT($B$5)*$I2233+SQRT(1-$B$5)*J2233&lt;$C$8,1,0)</f>
        <v>0</v>
      </c>
      <c r="O2233" s="108" t="n">
        <f aca="false">IF(SQRT($B$5)*$I2233+SQRT(1-$B$5)*K2233&lt;$C$9,1,0)</f>
        <v>0</v>
      </c>
      <c r="P2233" s="108" t="n">
        <f aca="false">IF(SQRT($B$5)*$I2233+SQRT(1-$B$5)*L2233&lt;$C$10,1,0)</f>
        <v>0</v>
      </c>
      <c r="Q2233" s="108" t="n">
        <f aca="false">IF(SQRT($B$5)*$I2233+SQRT(1-$B$5)*M2233&lt;$C$11,1,0)</f>
        <v>0</v>
      </c>
      <c r="R2233" s="110" t="n">
        <f aca="false">N2233*$D$8+O2233*$D$9+P2233*$D$10+Q2233*$D$11</f>
        <v>0</v>
      </c>
      <c r="S2233" s="108" t="n">
        <f aca="false">SUM(N2233:Q2233)</f>
        <v>0</v>
      </c>
    </row>
    <row r="2234" customFormat="false" ht="15" hidden="false" customHeight="false" outlineLevel="0" collapsed="false">
      <c r="H2234" s="108" t="n">
        <v>2226</v>
      </c>
      <c r="I2234" s="109" t="n">
        <v>2.7059</v>
      </c>
      <c r="J2234" s="109" t="n">
        <v>1.3473</v>
      </c>
      <c r="K2234" s="109" t="n">
        <v>0.864</v>
      </c>
      <c r="L2234" s="109" t="n">
        <v>1.5361</v>
      </c>
      <c r="M2234" s="109" t="n">
        <v>1.4396</v>
      </c>
      <c r="N2234" s="108" t="n">
        <f aca="false">IF(SQRT($B$5)*$I2234+SQRT(1-$B$5)*J2234&lt;$C$8,1,0)</f>
        <v>0</v>
      </c>
      <c r="O2234" s="108" t="n">
        <f aca="false">IF(SQRT($B$5)*$I2234+SQRT(1-$B$5)*K2234&lt;$C$9,1,0)</f>
        <v>0</v>
      </c>
      <c r="P2234" s="108" t="n">
        <f aca="false">IF(SQRT($B$5)*$I2234+SQRT(1-$B$5)*L2234&lt;$C$10,1,0)</f>
        <v>0</v>
      </c>
      <c r="Q2234" s="108" t="n">
        <f aca="false">IF(SQRT($B$5)*$I2234+SQRT(1-$B$5)*M2234&lt;$C$11,1,0)</f>
        <v>0</v>
      </c>
      <c r="R2234" s="110" t="n">
        <f aca="false">N2234*$D$8+O2234*$D$9+P2234*$D$10+Q2234*$D$11</f>
        <v>0</v>
      </c>
      <c r="S2234" s="108" t="n">
        <f aca="false">SUM(N2234:Q2234)</f>
        <v>0</v>
      </c>
    </row>
    <row r="2235" customFormat="false" ht="15" hidden="false" customHeight="false" outlineLevel="0" collapsed="false">
      <c r="H2235" s="108" t="n">
        <v>2227</v>
      </c>
      <c r="I2235" s="109" t="n">
        <v>0.171</v>
      </c>
      <c r="J2235" s="109" t="n">
        <v>0.723</v>
      </c>
      <c r="K2235" s="109" t="n">
        <v>-0.4393</v>
      </c>
      <c r="L2235" s="109" t="n">
        <v>0.2721</v>
      </c>
      <c r="M2235" s="109" t="n">
        <v>0.3198</v>
      </c>
      <c r="N2235" s="108" t="n">
        <f aca="false">IF(SQRT($B$5)*$I2235+SQRT(1-$B$5)*J2235&lt;$C$8,1,0)</f>
        <v>0</v>
      </c>
      <c r="O2235" s="108" t="n">
        <f aca="false">IF(SQRT($B$5)*$I2235+SQRT(1-$B$5)*K2235&lt;$C$9,1,0)</f>
        <v>0</v>
      </c>
      <c r="P2235" s="108" t="n">
        <f aca="false">IF(SQRT($B$5)*$I2235+SQRT(1-$B$5)*L2235&lt;$C$10,1,0)</f>
        <v>0</v>
      </c>
      <c r="Q2235" s="108" t="n">
        <f aca="false">IF(SQRT($B$5)*$I2235+SQRT(1-$B$5)*M2235&lt;$C$11,1,0)</f>
        <v>0</v>
      </c>
      <c r="R2235" s="110" t="n">
        <f aca="false">N2235*$D$8+O2235*$D$9+P2235*$D$10+Q2235*$D$11</f>
        <v>0</v>
      </c>
      <c r="S2235" s="108" t="n">
        <f aca="false">SUM(N2235:Q2235)</f>
        <v>0</v>
      </c>
    </row>
    <row r="2236" customFormat="false" ht="15" hidden="false" customHeight="false" outlineLevel="0" collapsed="false">
      <c r="H2236" s="108" t="n">
        <v>2228</v>
      </c>
      <c r="I2236" s="109" t="n">
        <v>0.1807</v>
      </c>
      <c r="J2236" s="109" t="n">
        <v>1.0095</v>
      </c>
      <c r="K2236" s="109" t="n">
        <v>-0.723</v>
      </c>
      <c r="L2236" s="109" t="n">
        <v>-0.491</v>
      </c>
      <c r="M2236" s="109" t="n">
        <v>-0.4202</v>
      </c>
      <c r="N2236" s="108" t="n">
        <f aca="false">IF(SQRT($B$5)*$I2236+SQRT(1-$B$5)*J2236&lt;$C$8,1,0)</f>
        <v>0</v>
      </c>
      <c r="O2236" s="108" t="n">
        <f aca="false">IF(SQRT($B$5)*$I2236+SQRT(1-$B$5)*K2236&lt;$C$9,1,0)</f>
        <v>0</v>
      </c>
      <c r="P2236" s="108" t="n">
        <f aca="false">IF(SQRT($B$5)*$I2236+SQRT(1-$B$5)*L2236&lt;$C$10,1,0)</f>
        <v>0</v>
      </c>
      <c r="Q2236" s="108" t="n">
        <f aca="false">IF(SQRT($B$5)*$I2236+SQRT(1-$B$5)*M2236&lt;$C$11,1,0)</f>
        <v>0</v>
      </c>
      <c r="R2236" s="110" t="n">
        <f aca="false">N2236*$D$8+O2236*$D$9+P2236*$D$10+Q2236*$D$11</f>
        <v>0</v>
      </c>
      <c r="S2236" s="108" t="n">
        <f aca="false">SUM(N2236:Q2236)</f>
        <v>0</v>
      </c>
    </row>
    <row r="2237" customFormat="false" ht="15" hidden="false" customHeight="false" outlineLevel="0" collapsed="false">
      <c r="H2237" s="108" t="n">
        <v>2229</v>
      </c>
      <c r="I2237" s="109" t="n">
        <v>0.5549</v>
      </c>
      <c r="J2237" s="109" t="n">
        <v>-0.2411</v>
      </c>
      <c r="K2237" s="109" t="n">
        <v>2.0485</v>
      </c>
      <c r="L2237" s="109" t="n">
        <v>0.2524</v>
      </c>
      <c r="M2237" s="109" t="n">
        <v>1.4422</v>
      </c>
      <c r="N2237" s="108" t="n">
        <f aca="false">IF(SQRT($B$5)*$I2237+SQRT(1-$B$5)*J2237&lt;$C$8,1,0)</f>
        <v>0</v>
      </c>
      <c r="O2237" s="108" t="n">
        <f aca="false">IF(SQRT($B$5)*$I2237+SQRT(1-$B$5)*K2237&lt;$C$9,1,0)</f>
        <v>0</v>
      </c>
      <c r="P2237" s="108" t="n">
        <f aca="false">IF(SQRT($B$5)*$I2237+SQRT(1-$B$5)*L2237&lt;$C$10,1,0)</f>
        <v>0</v>
      </c>
      <c r="Q2237" s="108" t="n">
        <f aca="false">IF(SQRT($B$5)*$I2237+SQRT(1-$B$5)*M2237&lt;$C$11,1,0)</f>
        <v>0</v>
      </c>
      <c r="R2237" s="110" t="n">
        <f aca="false">N2237*$D$8+O2237*$D$9+P2237*$D$10+Q2237*$D$11</f>
        <v>0</v>
      </c>
      <c r="S2237" s="108" t="n">
        <f aca="false">SUM(N2237:Q2237)</f>
        <v>0</v>
      </c>
    </row>
    <row r="2238" customFormat="false" ht="15" hidden="false" customHeight="false" outlineLevel="0" collapsed="false">
      <c r="H2238" s="108" t="n">
        <v>2230</v>
      </c>
      <c r="I2238" s="109" t="n">
        <v>0.8389</v>
      </c>
      <c r="J2238" s="109" t="n">
        <v>1.5773</v>
      </c>
      <c r="K2238" s="109" t="n">
        <v>-2.1032</v>
      </c>
      <c r="L2238" s="109" t="n">
        <v>0.1146</v>
      </c>
      <c r="M2238" s="109" t="n">
        <v>-0.3824</v>
      </c>
      <c r="N2238" s="108" t="n">
        <f aca="false">IF(SQRT($B$5)*$I2238+SQRT(1-$B$5)*J2238&lt;$C$8,1,0)</f>
        <v>0</v>
      </c>
      <c r="O2238" s="108" t="n">
        <f aca="false">IF(SQRT($B$5)*$I2238+SQRT(1-$B$5)*K2238&lt;$C$9,1,0)</f>
        <v>0</v>
      </c>
      <c r="P2238" s="108" t="n">
        <f aca="false">IF(SQRT($B$5)*$I2238+SQRT(1-$B$5)*L2238&lt;$C$10,1,0)</f>
        <v>0</v>
      </c>
      <c r="Q2238" s="108" t="n">
        <f aca="false">IF(SQRT($B$5)*$I2238+SQRT(1-$B$5)*M2238&lt;$C$11,1,0)</f>
        <v>0</v>
      </c>
      <c r="R2238" s="110" t="n">
        <f aca="false">N2238*$D$8+O2238*$D$9+P2238*$D$10+Q2238*$D$11</f>
        <v>0</v>
      </c>
      <c r="S2238" s="108" t="n">
        <f aca="false">SUM(N2238:Q2238)</f>
        <v>0</v>
      </c>
    </row>
    <row r="2239" customFormat="false" ht="15" hidden="false" customHeight="false" outlineLevel="0" collapsed="false">
      <c r="H2239" s="108" t="n">
        <v>2231</v>
      </c>
      <c r="I2239" s="109" t="n">
        <v>0.0825</v>
      </c>
      <c r="J2239" s="109" t="n">
        <v>0.5355</v>
      </c>
      <c r="K2239" s="109" t="n">
        <v>-0.0914</v>
      </c>
      <c r="L2239" s="109" t="n">
        <v>-1.3127</v>
      </c>
      <c r="M2239" s="109" t="n">
        <v>0.5137</v>
      </c>
      <c r="N2239" s="108" t="n">
        <f aca="false">IF(SQRT($B$5)*$I2239+SQRT(1-$B$5)*J2239&lt;$C$8,1,0)</f>
        <v>0</v>
      </c>
      <c r="O2239" s="108" t="n">
        <f aca="false">IF(SQRT($B$5)*$I2239+SQRT(1-$B$5)*K2239&lt;$C$9,1,0)</f>
        <v>0</v>
      </c>
      <c r="P2239" s="108" t="n">
        <f aca="false">IF(SQRT($B$5)*$I2239+SQRT(1-$B$5)*L2239&lt;$C$10,1,0)</f>
        <v>0</v>
      </c>
      <c r="Q2239" s="108" t="n">
        <f aca="false">IF(SQRT($B$5)*$I2239+SQRT(1-$B$5)*M2239&lt;$C$11,1,0)</f>
        <v>0</v>
      </c>
      <c r="R2239" s="110" t="n">
        <f aca="false">N2239*$D$8+O2239*$D$9+P2239*$D$10+Q2239*$D$11</f>
        <v>0</v>
      </c>
      <c r="S2239" s="108" t="n">
        <f aca="false">SUM(N2239:Q2239)</f>
        <v>0</v>
      </c>
    </row>
    <row r="2240" customFormat="false" ht="15" hidden="false" customHeight="false" outlineLevel="0" collapsed="false">
      <c r="H2240" s="108" t="n">
        <v>2232</v>
      </c>
      <c r="I2240" s="109" t="n">
        <v>-1.4531</v>
      </c>
      <c r="J2240" s="109" t="n">
        <v>1.2724</v>
      </c>
      <c r="K2240" s="109" t="n">
        <v>-0.5143</v>
      </c>
      <c r="L2240" s="109" t="n">
        <v>0.6632</v>
      </c>
      <c r="M2240" s="109" t="n">
        <v>1.1761</v>
      </c>
      <c r="N2240" s="108" t="n">
        <f aca="false">IF(SQRT($B$5)*$I2240+SQRT(1-$B$5)*J2240&lt;$C$8,1,0)</f>
        <v>0</v>
      </c>
      <c r="O2240" s="108" t="n">
        <f aca="false">IF(SQRT($B$5)*$I2240+SQRT(1-$B$5)*K2240&lt;$C$9,1,0)</f>
        <v>0</v>
      </c>
      <c r="P2240" s="108" t="n">
        <f aca="false">IF(SQRT($B$5)*$I2240+SQRT(1-$B$5)*L2240&lt;$C$10,1,0)</f>
        <v>0</v>
      </c>
      <c r="Q2240" s="108" t="n">
        <f aca="false">IF(SQRT($B$5)*$I2240+SQRT(1-$B$5)*M2240&lt;$C$11,1,0)</f>
        <v>0</v>
      </c>
      <c r="R2240" s="110" t="n">
        <f aca="false">N2240*$D$8+O2240*$D$9+P2240*$D$10+Q2240*$D$11</f>
        <v>0</v>
      </c>
      <c r="S2240" s="108" t="n">
        <f aca="false">SUM(N2240:Q2240)</f>
        <v>0</v>
      </c>
    </row>
    <row r="2241" customFormat="false" ht="15" hidden="false" customHeight="false" outlineLevel="0" collapsed="false">
      <c r="H2241" s="108" t="n">
        <v>2233</v>
      </c>
      <c r="I2241" s="109" t="n">
        <v>0.4012</v>
      </c>
      <c r="J2241" s="109" t="n">
        <v>-0.2451</v>
      </c>
      <c r="K2241" s="109" t="n">
        <v>0.372</v>
      </c>
      <c r="L2241" s="109" t="n">
        <v>-0.3076</v>
      </c>
      <c r="M2241" s="109" t="n">
        <v>-0.0125</v>
      </c>
      <c r="N2241" s="108" t="n">
        <f aca="false">IF(SQRT($B$5)*$I2241+SQRT(1-$B$5)*J2241&lt;$C$8,1,0)</f>
        <v>0</v>
      </c>
      <c r="O2241" s="108" t="n">
        <f aca="false">IF(SQRT($B$5)*$I2241+SQRT(1-$B$5)*K2241&lt;$C$9,1,0)</f>
        <v>0</v>
      </c>
      <c r="P2241" s="108" t="n">
        <f aca="false">IF(SQRT($B$5)*$I2241+SQRT(1-$B$5)*L2241&lt;$C$10,1,0)</f>
        <v>0</v>
      </c>
      <c r="Q2241" s="108" t="n">
        <f aca="false">IF(SQRT($B$5)*$I2241+SQRT(1-$B$5)*M2241&lt;$C$11,1,0)</f>
        <v>0</v>
      </c>
      <c r="R2241" s="110" t="n">
        <f aca="false">N2241*$D$8+O2241*$D$9+P2241*$D$10+Q2241*$D$11</f>
        <v>0</v>
      </c>
      <c r="S2241" s="108" t="n">
        <f aca="false">SUM(N2241:Q2241)</f>
        <v>0</v>
      </c>
    </row>
    <row r="2242" customFormat="false" ht="15" hidden="false" customHeight="false" outlineLevel="0" collapsed="false">
      <c r="H2242" s="108" t="n">
        <v>2234</v>
      </c>
      <c r="I2242" s="109" t="n">
        <v>-1.0567</v>
      </c>
      <c r="J2242" s="109" t="n">
        <v>-0.9306</v>
      </c>
      <c r="K2242" s="109" t="n">
        <v>-1.7365</v>
      </c>
      <c r="L2242" s="109" t="n">
        <v>-0.3284</v>
      </c>
      <c r="M2242" s="109" t="n">
        <v>0.0615</v>
      </c>
      <c r="N2242" s="108" t="n">
        <f aca="false">IF(SQRT($B$5)*$I2242+SQRT(1-$B$5)*J2242&lt;$C$8,1,0)</f>
        <v>0</v>
      </c>
      <c r="O2242" s="108" t="n">
        <f aca="false">IF(SQRT($B$5)*$I2242+SQRT(1-$B$5)*K2242&lt;$C$9,1,0)</f>
        <v>0</v>
      </c>
      <c r="P2242" s="108" t="n">
        <f aca="false">IF(SQRT($B$5)*$I2242+SQRT(1-$B$5)*L2242&lt;$C$10,1,0)</f>
        <v>0</v>
      </c>
      <c r="Q2242" s="108" t="n">
        <f aca="false">IF(SQRT($B$5)*$I2242+SQRT(1-$B$5)*M2242&lt;$C$11,1,0)</f>
        <v>0</v>
      </c>
      <c r="R2242" s="110" t="n">
        <f aca="false">N2242*$D$8+O2242*$D$9+P2242*$D$10+Q2242*$D$11</f>
        <v>0</v>
      </c>
      <c r="S2242" s="108" t="n">
        <f aca="false">SUM(N2242:Q2242)</f>
        <v>0</v>
      </c>
    </row>
    <row r="2243" customFormat="false" ht="15" hidden="false" customHeight="false" outlineLevel="0" collapsed="false">
      <c r="H2243" s="108" t="n">
        <v>2235</v>
      </c>
      <c r="I2243" s="109" t="n">
        <v>-0.5607</v>
      </c>
      <c r="J2243" s="109" t="n">
        <v>-1.1177</v>
      </c>
      <c r="K2243" s="109" t="n">
        <v>1.0808</v>
      </c>
      <c r="L2243" s="109" t="n">
        <v>0.4082</v>
      </c>
      <c r="M2243" s="109" t="n">
        <v>1.4868</v>
      </c>
      <c r="N2243" s="108" t="n">
        <f aca="false">IF(SQRT($B$5)*$I2243+SQRT(1-$B$5)*J2243&lt;$C$8,1,0)</f>
        <v>0</v>
      </c>
      <c r="O2243" s="108" t="n">
        <f aca="false">IF(SQRT($B$5)*$I2243+SQRT(1-$B$5)*K2243&lt;$C$9,1,0)</f>
        <v>0</v>
      </c>
      <c r="P2243" s="108" t="n">
        <f aca="false">IF(SQRT($B$5)*$I2243+SQRT(1-$B$5)*L2243&lt;$C$10,1,0)</f>
        <v>0</v>
      </c>
      <c r="Q2243" s="108" t="n">
        <f aca="false">IF(SQRT($B$5)*$I2243+SQRT(1-$B$5)*M2243&lt;$C$11,1,0)</f>
        <v>0</v>
      </c>
      <c r="R2243" s="110" t="n">
        <f aca="false">N2243*$D$8+O2243*$D$9+P2243*$D$10+Q2243*$D$11</f>
        <v>0</v>
      </c>
      <c r="S2243" s="108" t="n">
        <f aca="false">SUM(N2243:Q2243)</f>
        <v>0</v>
      </c>
    </row>
    <row r="2244" customFormat="false" ht="15" hidden="false" customHeight="false" outlineLevel="0" collapsed="false">
      <c r="H2244" s="108" t="n">
        <v>2236</v>
      </c>
      <c r="I2244" s="109" t="n">
        <v>2.1781</v>
      </c>
      <c r="J2244" s="109" t="n">
        <v>-2.2412</v>
      </c>
      <c r="K2244" s="109" t="n">
        <v>0.0617</v>
      </c>
      <c r="L2244" s="109" t="n">
        <v>0.7589</v>
      </c>
      <c r="M2244" s="109" t="n">
        <v>-0.1137</v>
      </c>
      <c r="N2244" s="108" t="n">
        <f aca="false">IF(SQRT($B$5)*$I2244+SQRT(1-$B$5)*J2244&lt;$C$8,1,0)</f>
        <v>0</v>
      </c>
      <c r="O2244" s="108" t="n">
        <f aca="false">IF(SQRT($B$5)*$I2244+SQRT(1-$B$5)*K2244&lt;$C$9,1,0)</f>
        <v>0</v>
      </c>
      <c r="P2244" s="108" t="n">
        <f aca="false">IF(SQRT($B$5)*$I2244+SQRT(1-$B$5)*L2244&lt;$C$10,1,0)</f>
        <v>0</v>
      </c>
      <c r="Q2244" s="108" t="n">
        <f aca="false">IF(SQRT($B$5)*$I2244+SQRT(1-$B$5)*M2244&lt;$C$11,1,0)</f>
        <v>0</v>
      </c>
      <c r="R2244" s="110" t="n">
        <f aca="false">N2244*$D$8+O2244*$D$9+P2244*$D$10+Q2244*$D$11</f>
        <v>0</v>
      </c>
      <c r="S2244" s="108" t="n">
        <f aca="false">SUM(N2244:Q2244)</f>
        <v>0</v>
      </c>
    </row>
    <row r="2245" customFormat="false" ht="15" hidden="false" customHeight="false" outlineLevel="0" collapsed="false">
      <c r="H2245" s="108" t="n">
        <v>2237</v>
      </c>
      <c r="I2245" s="109" t="n">
        <v>-0.4846</v>
      </c>
      <c r="J2245" s="109" t="n">
        <v>1.44</v>
      </c>
      <c r="K2245" s="109" t="n">
        <v>0.2275</v>
      </c>
      <c r="L2245" s="109" t="n">
        <v>-0.5944</v>
      </c>
      <c r="M2245" s="109" t="n">
        <v>-0.4154</v>
      </c>
      <c r="N2245" s="108" t="n">
        <f aca="false">IF(SQRT($B$5)*$I2245+SQRT(1-$B$5)*J2245&lt;$C$8,1,0)</f>
        <v>0</v>
      </c>
      <c r="O2245" s="108" t="n">
        <f aca="false">IF(SQRT($B$5)*$I2245+SQRT(1-$B$5)*K2245&lt;$C$9,1,0)</f>
        <v>0</v>
      </c>
      <c r="P2245" s="108" t="n">
        <f aca="false">IF(SQRT($B$5)*$I2245+SQRT(1-$B$5)*L2245&lt;$C$10,1,0)</f>
        <v>0</v>
      </c>
      <c r="Q2245" s="108" t="n">
        <f aca="false">IF(SQRT($B$5)*$I2245+SQRT(1-$B$5)*M2245&lt;$C$11,1,0)</f>
        <v>0</v>
      </c>
      <c r="R2245" s="110" t="n">
        <f aca="false">N2245*$D$8+O2245*$D$9+P2245*$D$10+Q2245*$D$11</f>
        <v>0</v>
      </c>
      <c r="S2245" s="108" t="n">
        <f aca="false">SUM(N2245:Q2245)</f>
        <v>0</v>
      </c>
    </row>
    <row r="2246" customFormat="false" ht="15" hidden="false" customHeight="false" outlineLevel="0" collapsed="false">
      <c r="H2246" s="108" t="n">
        <v>2238</v>
      </c>
      <c r="I2246" s="109" t="n">
        <v>1.4837</v>
      </c>
      <c r="J2246" s="109" t="n">
        <v>-0.5229</v>
      </c>
      <c r="K2246" s="109" t="n">
        <v>0.9783</v>
      </c>
      <c r="L2246" s="109" t="n">
        <v>1.4424</v>
      </c>
      <c r="M2246" s="109" t="n">
        <v>0.1191</v>
      </c>
      <c r="N2246" s="108" t="n">
        <f aca="false">IF(SQRT($B$5)*$I2246+SQRT(1-$B$5)*J2246&lt;$C$8,1,0)</f>
        <v>0</v>
      </c>
      <c r="O2246" s="108" t="n">
        <f aca="false">IF(SQRT($B$5)*$I2246+SQRT(1-$B$5)*K2246&lt;$C$9,1,0)</f>
        <v>0</v>
      </c>
      <c r="P2246" s="108" t="n">
        <f aca="false">IF(SQRT($B$5)*$I2246+SQRT(1-$B$5)*L2246&lt;$C$10,1,0)</f>
        <v>0</v>
      </c>
      <c r="Q2246" s="108" t="n">
        <f aca="false">IF(SQRT($B$5)*$I2246+SQRT(1-$B$5)*M2246&lt;$C$11,1,0)</f>
        <v>0</v>
      </c>
      <c r="R2246" s="110" t="n">
        <f aca="false">N2246*$D$8+O2246*$D$9+P2246*$D$10+Q2246*$D$11</f>
        <v>0</v>
      </c>
      <c r="S2246" s="108" t="n">
        <f aca="false">SUM(N2246:Q2246)</f>
        <v>0</v>
      </c>
    </row>
    <row r="2247" customFormat="false" ht="15" hidden="false" customHeight="false" outlineLevel="0" collapsed="false">
      <c r="H2247" s="108" t="n">
        <v>2239</v>
      </c>
      <c r="I2247" s="109" t="n">
        <v>-1.04</v>
      </c>
      <c r="J2247" s="109" t="n">
        <v>0.7911</v>
      </c>
      <c r="K2247" s="109" t="n">
        <v>-0.9268</v>
      </c>
      <c r="L2247" s="109" t="n">
        <v>-0.7651</v>
      </c>
      <c r="M2247" s="109" t="n">
        <v>0.652</v>
      </c>
      <c r="N2247" s="108" t="n">
        <f aca="false">IF(SQRT($B$5)*$I2247+SQRT(1-$B$5)*J2247&lt;$C$8,1,0)</f>
        <v>0</v>
      </c>
      <c r="O2247" s="108" t="n">
        <f aca="false">IF(SQRT($B$5)*$I2247+SQRT(1-$B$5)*K2247&lt;$C$9,1,0)</f>
        <v>0</v>
      </c>
      <c r="P2247" s="108" t="n">
        <f aca="false">IF(SQRT($B$5)*$I2247+SQRT(1-$B$5)*L2247&lt;$C$10,1,0)</f>
        <v>0</v>
      </c>
      <c r="Q2247" s="108" t="n">
        <f aca="false">IF(SQRT($B$5)*$I2247+SQRT(1-$B$5)*M2247&lt;$C$11,1,0)</f>
        <v>0</v>
      </c>
      <c r="R2247" s="110" t="n">
        <f aca="false">N2247*$D$8+O2247*$D$9+P2247*$D$10+Q2247*$D$11</f>
        <v>0</v>
      </c>
      <c r="S2247" s="108" t="n">
        <f aca="false">SUM(N2247:Q2247)</f>
        <v>0</v>
      </c>
    </row>
    <row r="2248" customFormat="false" ht="15" hidden="false" customHeight="false" outlineLevel="0" collapsed="false">
      <c r="H2248" s="108" t="n">
        <v>2240</v>
      </c>
      <c r="I2248" s="109" t="n">
        <v>0.2066</v>
      </c>
      <c r="J2248" s="109" t="n">
        <v>0.1281</v>
      </c>
      <c r="K2248" s="109" t="n">
        <v>-0.0938</v>
      </c>
      <c r="L2248" s="109" t="n">
        <v>-0.0679</v>
      </c>
      <c r="M2248" s="109" t="n">
        <v>-1.3818</v>
      </c>
      <c r="N2248" s="108" t="n">
        <f aca="false">IF(SQRT($B$5)*$I2248+SQRT(1-$B$5)*J2248&lt;$C$8,1,0)</f>
        <v>0</v>
      </c>
      <c r="O2248" s="108" t="n">
        <f aca="false">IF(SQRT($B$5)*$I2248+SQRT(1-$B$5)*K2248&lt;$C$9,1,0)</f>
        <v>0</v>
      </c>
      <c r="P2248" s="108" t="n">
        <f aca="false">IF(SQRT($B$5)*$I2248+SQRT(1-$B$5)*L2248&lt;$C$10,1,0)</f>
        <v>0</v>
      </c>
      <c r="Q2248" s="108" t="n">
        <f aca="false">IF(SQRT($B$5)*$I2248+SQRT(1-$B$5)*M2248&lt;$C$11,1,0)</f>
        <v>0</v>
      </c>
      <c r="R2248" s="110" t="n">
        <f aca="false">N2248*$D$8+O2248*$D$9+P2248*$D$10+Q2248*$D$11</f>
        <v>0</v>
      </c>
      <c r="S2248" s="108" t="n">
        <f aca="false">SUM(N2248:Q2248)</f>
        <v>0</v>
      </c>
    </row>
    <row r="2249" customFormat="false" ht="15" hidden="false" customHeight="false" outlineLevel="0" collapsed="false">
      <c r="H2249" s="108" t="n">
        <v>2241</v>
      </c>
      <c r="I2249" s="109" t="n">
        <v>-0.2464</v>
      </c>
      <c r="J2249" s="109" t="n">
        <v>-0.7877</v>
      </c>
      <c r="K2249" s="109" t="n">
        <v>-1.0168</v>
      </c>
      <c r="L2249" s="109" t="n">
        <v>-0.3189</v>
      </c>
      <c r="M2249" s="109" t="n">
        <v>-0.5061</v>
      </c>
      <c r="N2249" s="108" t="n">
        <f aca="false">IF(SQRT($B$5)*$I2249+SQRT(1-$B$5)*J2249&lt;$C$8,1,0)</f>
        <v>0</v>
      </c>
      <c r="O2249" s="108" t="n">
        <f aca="false">IF(SQRT($B$5)*$I2249+SQRT(1-$B$5)*K2249&lt;$C$9,1,0)</f>
        <v>0</v>
      </c>
      <c r="P2249" s="108" t="n">
        <f aca="false">IF(SQRT($B$5)*$I2249+SQRT(1-$B$5)*L2249&lt;$C$10,1,0)</f>
        <v>0</v>
      </c>
      <c r="Q2249" s="108" t="n">
        <f aca="false">IF(SQRT($B$5)*$I2249+SQRT(1-$B$5)*M2249&lt;$C$11,1,0)</f>
        <v>0</v>
      </c>
      <c r="R2249" s="110" t="n">
        <f aca="false">N2249*$D$8+O2249*$D$9+P2249*$D$10+Q2249*$D$11</f>
        <v>0</v>
      </c>
      <c r="S2249" s="108" t="n">
        <f aca="false">SUM(N2249:Q2249)</f>
        <v>0</v>
      </c>
    </row>
    <row r="2250" customFormat="false" ht="15" hidden="false" customHeight="false" outlineLevel="0" collapsed="false">
      <c r="H2250" s="108" t="n">
        <v>2242</v>
      </c>
      <c r="I2250" s="109" t="n">
        <v>1.3281</v>
      </c>
      <c r="J2250" s="109" t="n">
        <v>0.7723</v>
      </c>
      <c r="K2250" s="109" t="n">
        <v>1.5224</v>
      </c>
      <c r="L2250" s="109" t="n">
        <v>0.203</v>
      </c>
      <c r="M2250" s="109" t="n">
        <v>0.8589</v>
      </c>
      <c r="N2250" s="108" t="n">
        <f aca="false">IF(SQRT($B$5)*$I2250+SQRT(1-$B$5)*J2250&lt;$C$8,1,0)</f>
        <v>0</v>
      </c>
      <c r="O2250" s="108" t="n">
        <f aca="false">IF(SQRT($B$5)*$I2250+SQRT(1-$B$5)*K2250&lt;$C$9,1,0)</f>
        <v>0</v>
      </c>
      <c r="P2250" s="108" t="n">
        <f aca="false">IF(SQRT($B$5)*$I2250+SQRT(1-$B$5)*L2250&lt;$C$10,1,0)</f>
        <v>0</v>
      </c>
      <c r="Q2250" s="108" t="n">
        <f aca="false">IF(SQRT($B$5)*$I2250+SQRT(1-$B$5)*M2250&lt;$C$11,1,0)</f>
        <v>0</v>
      </c>
      <c r="R2250" s="110" t="n">
        <f aca="false">N2250*$D$8+O2250*$D$9+P2250*$D$10+Q2250*$D$11</f>
        <v>0</v>
      </c>
      <c r="S2250" s="108" t="n">
        <f aca="false">SUM(N2250:Q2250)</f>
        <v>0</v>
      </c>
    </row>
    <row r="2251" customFormat="false" ht="15" hidden="false" customHeight="false" outlineLevel="0" collapsed="false">
      <c r="H2251" s="108" t="n">
        <v>2243</v>
      </c>
      <c r="I2251" s="109" t="n">
        <v>0.4222</v>
      </c>
      <c r="J2251" s="109" t="n">
        <v>1.3806</v>
      </c>
      <c r="K2251" s="109" t="n">
        <v>0.8432</v>
      </c>
      <c r="L2251" s="109" t="n">
        <v>0.4729</v>
      </c>
      <c r="M2251" s="109" t="n">
        <v>0.5061</v>
      </c>
      <c r="N2251" s="108" t="n">
        <f aca="false">IF(SQRT($B$5)*$I2251+SQRT(1-$B$5)*J2251&lt;$C$8,1,0)</f>
        <v>0</v>
      </c>
      <c r="O2251" s="108" t="n">
        <f aca="false">IF(SQRT($B$5)*$I2251+SQRT(1-$B$5)*K2251&lt;$C$9,1,0)</f>
        <v>0</v>
      </c>
      <c r="P2251" s="108" t="n">
        <f aca="false">IF(SQRT($B$5)*$I2251+SQRT(1-$B$5)*L2251&lt;$C$10,1,0)</f>
        <v>0</v>
      </c>
      <c r="Q2251" s="108" t="n">
        <f aca="false">IF(SQRT($B$5)*$I2251+SQRT(1-$B$5)*M2251&lt;$C$11,1,0)</f>
        <v>0</v>
      </c>
      <c r="R2251" s="110" t="n">
        <f aca="false">N2251*$D$8+O2251*$D$9+P2251*$D$10+Q2251*$D$11</f>
        <v>0</v>
      </c>
      <c r="S2251" s="108" t="n">
        <f aca="false">SUM(N2251:Q2251)</f>
        <v>0</v>
      </c>
    </row>
    <row r="2252" customFormat="false" ht="15" hidden="false" customHeight="false" outlineLevel="0" collapsed="false">
      <c r="H2252" s="108" t="n">
        <v>2244</v>
      </c>
      <c r="I2252" s="109" t="n">
        <v>-0.1455</v>
      </c>
      <c r="J2252" s="109" t="n">
        <v>1.4817</v>
      </c>
      <c r="K2252" s="109" t="n">
        <v>0.1327</v>
      </c>
      <c r="L2252" s="109" t="n">
        <v>-0.8013</v>
      </c>
      <c r="M2252" s="109" t="n">
        <v>-0.0722</v>
      </c>
      <c r="N2252" s="108" t="n">
        <f aca="false">IF(SQRT($B$5)*$I2252+SQRT(1-$B$5)*J2252&lt;$C$8,1,0)</f>
        <v>0</v>
      </c>
      <c r="O2252" s="108" t="n">
        <f aca="false">IF(SQRT($B$5)*$I2252+SQRT(1-$B$5)*K2252&lt;$C$9,1,0)</f>
        <v>0</v>
      </c>
      <c r="P2252" s="108" t="n">
        <f aca="false">IF(SQRT($B$5)*$I2252+SQRT(1-$B$5)*L2252&lt;$C$10,1,0)</f>
        <v>0</v>
      </c>
      <c r="Q2252" s="108" t="n">
        <f aca="false">IF(SQRT($B$5)*$I2252+SQRT(1-$B$5)*M2252&lt;$C$11,1,0)</f>
        <v>0</v>
      </c>
      <c r="R2252" s="110" t="n">
        <f aca="false">N2252*$D$8+O2252*$D$9+P2252*$D$10+Q2252*$D$11</f>
        <v>0</v>
      </c>
      <c r="S2252" s="108" t="n">
        <f aca="false">SUM(N2252:Q2252)</f>
        <v>0</v>
      </c>
    </row>
    <row r="2253" customFormat="false" ht="15" hidden="false" customHeight="false" outlineLevel="0" collapsed="false">
      <c r="H2253" s="108" t="n">
        <v>2245</v>
      </c>
      <c r="I2253" s="109" t="n">
        <v>1.3609</v>
      </c>
      <c r="J2253" s="109" t="n">
        <v>1.212</v>
      </c>
      <c r="K2253" s="109" t="n">
        <v>0.3777</v>
      </c>
      <c r="L2253" s="109" t="n">
        <v>0.8453</v>
      </c>
      <c r="M2253" s="109" t="n">
        <v>1.4914</v>
      </c>
      <c r="N2253" s="108" t="n">
        <f aca="false">IF(SQRT($B$5)*$I2253+SQRT(1-$B$5)*J2253&lt;$C$8,1,0)</f>
        <v>0</v>
      </c>
      <c r="O2253" s="108" t="n">
        <f aca="false">IF(SQRT($B$5)*$I2253+SQRT(1-$B$5)*K2253&lt;$C$9,1,0)</f>
        <v>0</v>
      </c>
      <c r="P2253" s="108" t="n">
        <f aca="false">IF(SQRT($B$5)*$I2253+SQRT(1-$B$5)*L2253&lt;$C$10,1,0)</f>
        <v>0</v>
      </c>
      <c r="Q2253" s="108" t="n">
        <f aca="false">IF(SQRT($B$5)*$I2253+SQRT(1-$B$5)*M2253&lt;$C$11,1,0)</f>
        <v>0</v>
      </c>
      <c r="R2253" s="110" t="n">
        <f aca="false">N2253*$D$8+O2253*$D$9+P2253*$D$10+Q2253*$D$11</f>
        <v>0</v>
      </c>
      <c r="S2253" s="108" t="n">
        <f aca="false">SUM(N2253:Q2253)</f>
        <v>0</v>
      </c>
    </row>
    <row r="2254" customFormat="false" ht="15" hidden="false" customHeight="false" outlineLevel="0" collapsed="false">
      <c r="H2254" s="108" t="n">
        <v>2246</v>
      </c>
      <c r="I2254" s="109" t="n">
        <v>1.8436</v>
      </c>
      <c r="J2254" s="109" t="n">
        <v>-0.6652</v>
      </c>
      <c r="K2254" s="109" t="n">
        <v>-0.0644</v>
      </c>
      <c r="L2254" s="109" t="n">
        <v>0.2719</v>
      </c>
      <c r="M2254" s="109" t="n">
        <v>1.2273</v>
      </c>
      <c r="N2254" s="108" t="n">
        <f aca="false">IF(SQRT($B$5)*$I2254+SQRT(1-$B$5)*J2254&lt;$C$8,1,0)</f>
        <v>0</v>
      </c>
      <c r="O2254" s="108" t="n">
        <f aca="false">IF(SQRT($B$5)*$I2254+SQRT(1-$B$5)*K2254&lt;$C$9,1,0)</f>
        <v>0</v>
      </c>
      <c r="P2254" s="108" t="n">
        <f aca="false">IF(SQRT($B$5)*$I2254+SQRT(1-$B$5)*L2254&lt;$C$10,1,0)</f>
        <v>0</v>
      </c>
      <c r="Q2254" s="108" t="n">
        <f aca="false">IF(SQRT($B$5)*$I2254+SQRT(1-$B$5)*M2254&lt;$C$11,1,0)</f>
        <v>0</v>
      </c>
      <c r="R2254" s="110" t="n">
        <f aca="false">N2254*$D$8+O2254*$D$9+P2254*$D$10+Q2254*$D$11</f>
        <v>0</v>
      </c>
      <c r="S2254" s="108" t="n">
        <f aca="false">SUM(N2254:Q2254)</f>
        <v>0</v>
      </c>
    </row>
    <row r="2255" customFormat="false" ht="15" hidden="false" customHeight="false" outlineLevel="0" collapsed="false">
      <c r="H2255" s="108" t="n">
        <v>2247</v>
      </c>
      <c r="I2255" s="109" t="n">
        <v>-1.0669</v>
      </c>
      <c r="J2255" s="109" t="n">
        <v>1.09</v>
      </c>
      <c r="K2255" s="109" t="n">
        <v>0.7959</v>
      </c>
      <c r="L2255" s="109" t="n">
        <v>1.1643</v>
      </c>
      <c r="M2255" s="109" t="n">
        <v>-0.2987</v>
      </c>
      <c r="N2255" s="108" t="n">
        <f aca="false">IF(SQRT($B$5)*$I2255+SQRT(1-$B$5)*J2255&lt;$C$8,1,0)</f>
        <v>0</v>
      </c>
      <c r="O2255" s="108" t="n">
        <f aca="false">IF(SQRT($B$5)*$I2255+SQRT(1-$B$5)*K2255&lt;$C$9,1,0)</f>
        <v>0</v>
      </c>
      <c r="P2255" s="108" t="n">
        <f aca="false">IF(SQRT($B$5)*$I2255+SQRT(1-$B$5)*L2255&lt;$C$10,1,0)</f>
        <v>0</v>
      </c>
      <c r="Q2255" s="108" t="n">
        <f aca="false">IF(SQRT($B$5)*$I2255+SQRT(1-$B$5)*M2255&lt;$C$11,1,0)</f>
        <v>0</v>
      </c>
      <c r="R2255" s="110" t="n">
        <f aca="false">N2255*$D$8+O2255*$D$9+P2255*$D$10+Q2255*$D$11</f>
        <v>0</v>
      </c>
      <c r="S2255" s="108" t="n">
        <f aca="false">SUM(N2255:Q2255)</f>
        <v>0</v>
      </c>
    </row>
    <row r="2256" customFormat="false" ht="15" hidden="false" customHeight="false" outlineLevel="0" collapsed="false">
      <c r="H2256" s="108" t="n">
        <v>2248</v>
      </c>
      <c r="I2256" s="109" t="n">
        <v>1.8665</v>
      </c>
      <c r="J2256" s="109" t="n">
        <v>0.0798</v>
      </c>
      <c r="K2256" s="109" t="n">
        <v>0.2124</v>
      </c>
      <c r="L2256" s="109" t="n">
        <v>-0.3548</v>
      </c>
      <c r="M2256" s="109" t="n">
        <v>0.5484</v>
      </c>
      <c r="N2256" s="108" t="n">
        <f aca="false">IF(SQRT($B$5)*$I2256+SQRT(1-$B$5)*J2256&lt;$C$8,1,0)</f>
        <v>0</v>
      </c>
      <c r="O2256" s="108" t="n">
        <f aca="false">IF(SQRT($B$5)*$I2256+SQRT(1-$B$5)*K2256&lt;$C$9,1,0)</f>
        <v>0</v>
      </c>
      <c r="P2256" s="108" t="n">
        <f aca="false">IF(SQRT($B$5)*$I2256+SQRT(1-$B$5)*L2256&lt;$C$10,1,0)</f>
        <v>0</v>
      </c>
      <c r="Q2256" s="108" t="n">
        <f aca="false">IF(SQRT($B$5)*$I2256+SQRT(1-$B$5)*M2256&lt;$C$11,1,0)</f>
        <v>0</v>
      </c>
      <c r="R2256" s="110" t="n">
        <f aca="false">N2256*$D$8+O2256*$D$9+P2256*$D$10+Q2256*$D$11</f>
        <v>0</v>
      </c>
      <c r="S2256" s="108" t="n">
        <f aca="false">SUM(N2256:Q2256)</f>
        <v>0</v>
      </c>
    </row>
    <row r="2257" customFormat="false" ht="15" hidden="false" customHeight="false" outlineLevel="0" collapsed="false">
      <c r="H2257" s="108" t="n">
        <v>2249</v>
      </c>
      <c r="I2257" s="109" t="n">
        <v>1.1715</v>
      </c>
      <c r="J2257" s="109" t="n">
        <v>1.8145</v>
      </c>
      <c r="K2257" s="109" t="n">
        <v>-0.7903</v>
      </c>
      <c r="L2257" s="109" t="n">
        <v>-0.3352</v>
      </c>
      <c r="M2257" s="109" t="n">
        <v>0.0887</v>
      </c>
      <c r="N2257" s="108" t="n">
        <f aca="false">IF(SQRT($B$5)*$I2257+SQRT(1-$B$5)*J2257&lt;$C$8,1,0)</f>
        <v>0</v>
      </c>
      <c r="O2257" s="108" t="n">
        <f aca="false">IF(SQRT($B$5)*$I2257+SQRT(1-$B$5)*K2257&lt;$C$9,1,0)</f>
        <v>0</v>
      </c>
      <c r="P2257" s="108" t="n">
        <f aca="false">IF(SQRT($B$5)*$I2257+SQRT(1-$B$5)*L2257&lt;$C$10,1,0)</f>
        <v>0</v>
      </c>
      <c r="Q2257" s="108" t="n">
        <f aca="false">IF(SQRT($B$5)*$I2257+SQRT(1-$B$5)*M2257&lt;$C$11,1,0)</f>
        <v>0</v>
      </c>
      <c r="R2257" s="110" t="n">
        <f aca="false">N2257*$D$8+O2257*$D$9+P2257*$D$10+Q2257*$D$11</f>
        <v>0</v>
      </c>
      <c r="S2257" s="108" t="n">
        <f aca="false">SUM(N2257:Q2257)</f>
        <v>0</v>
      </c>
    </row>
    <row r="2258" customFormat="false" ht="15" hidden="false" customHeight="false" outlineLevel="0" collapsed="false">
      <c r="H2258" s="108" t="n">
        <v>2250</v>
      </c>
      <c r="I2258" s="109" t="n">
        <v>-0.4246</v>
      </c>
      <c r="J2258" s="109" t="n">
        <v>-0.2773</v>
      </c>
      <c r="K2258" s="109" t="n">
        <v>-0.8358</v>
      </c>
      <c r="L2258" s="109" t="n">
        <v>1.5575</v>
      </c>
      <c r="M2258" s="109" t="n">
        <v>-0.0102</v>
      </c>
      <c r="N2258" s="108" t="n">
        <f aca="false">IF(SQRT($B$5)*$I2258+SQRT(1-$B$5)*J2258&lt;$C$8,1,0)</f>
        <v>0</v>
      </c>
      <c r="O2258" s="108" t="n">
        <f aca="false">IF(SQRT($B$5)*$I2258+SQRT(1-$B$5)*K2258&lt;$C$9,1,0)</f>
        <v>0</v>
      </c>
      <c r="P2258" s="108" t="n">
        <f aca="false">IF(SQRT($B$5)*$I2258+SQRT(1-$B$5)*L2258&lt;$C$10,1,0)</f>
        <v>0</v>
      </c>
      <c r="Q2258" s="108" t="n">
        <f aca="false">IF(SQRT($B$5)*$I2258+SQRT(1-$B$5)*M2258&lt;$C$11,1,0)</f>
        <v>0</v>
      </c>
      <c r="R2258" s="110" t="n">
        <f aca="false">N2258*$D$8+O2258*$D$9+P2258*$D$10+Q2258*$D$11</f>
        <v>0</v>
      </c>
      <c r="S2258" s="108" t="n">
        <f aca="false">SUM(N2258:Q2258)</f>
        <v>0</v>
      </c>
    </row>
    <row r="2259" customFormat="false" ht="15" hidden="false" customHeight="false" outlineLevel="0" collapsed="false">
      <c r="H2259" s="108" t="n">
        <v>2251</v>
      </c>
      <c r="I2259" s="109" t="n">
        <v>0.9874</v>
      </c>
      <c r="J2259" s="109" t="n">
        <v>-0.994</v>
      </c>
      <c r="K2259" s="109" t="n">
        <v>0.7082</v>
      </c>
      <c r="L2259" s="109" t="n">
        <v>0.2414</v>
      </c>
      <c r="M2259" s="109" t="n">
        <v>0.2505</v>
      </c>
      <c r="N2259" s="108" t="n">
        <f aca="false">IF(SQRT($B$5)*$I2259+SQRT(1-$B$5)*J2259&lt;$C$8,1,0)</f>
        <v>0</v>
      </c>
      <c r="O2259" s="108" t="n">
        <f aca="false">IF(SQRT($B$5)*$I2259+SQRT(1-$B$5)*K2259&lt;$C$9,1,0)</f>
        <v>0</v>
      </c>
      <c r="P2259" s="108" t="n">
        <f aca="false">IF(SQRT($B$5)*$I2259+SQRT(1-$B$5)*L2259&lt;$C$10,1,0)</f>
        <v>0</v>
      </c>
      <c r="Q2259" s="108" t="n">
        <f aca="false">IF(SQRT($B$5)*$I2259+SQRT(1-$B$5)*M2259&lt;$C$11,1,0)</f>
        <v>0</v>
      </c>
      <c r="R2259" s="110" t="n">
        <f aca="false">N2259*$D$8+O2259*$D$9+P2259*$D$10+Q2259*$D$11</f>
        <v>0</v>
      </c>
      <c r="S2259" s="108" t="n">
        <f aca="false">SUM(N2259:Q2259)</f>
        <v>0</v>
      </c>
    </row>
    <row r="2260" customFormat="false" ht="15" hidden="false" customHeight="false" outlineLevel="0" collapsed="false">
      <c r="H2260" s="108" t="n">
        <v>2252</v>
      </c>
      <c r="I2260" s="109" t="n">
        <v>1.7934</v>
      </c>
      <c r="J2260" s="109" t="n">
        <v>0.0952</v>
      </c>
      <c r="K2260" s="109" t="n">
        <v>-1.1898</v>
      </c>
      <c r="L2260" s="109" t="n">
        <v>-1.959</v>
      </c>
      <c r="M2260" s="109" t="n">
        <v>-0.3133</v>
      </c>
      <c r="N2260" s="108" t="n">
        <f aca="false">IF(SQRT($B$5)*$I2260+SQRT(1-$B$5)*J2260&lt;$C$8,1,0)</f>
        <v>0</v>
      </c>
      <c r="O2260" s="108" t="n">
        <f aca="false">IF(SQRT($B$5)*$I2260+SQRT(1-$B$5)*K2260&lt;$C$9,1,0)</f>
        <v>0</v>
      </c>
      <c r="P2260" s="108" t="n">
        <f aca="false">IF(SQRT($B$5)*$I2260+SQRT(1-$B$5)*L2260&lt;$C$10,1,0)</f>
        <v>0</v>
      </c>
      <c r="Q2260" s="108" t="n">
        <f aca="false">IF(SQRT($B$5)*$I2260+SQRT(1-$B$5)*M2260&lt;$C$11,1,0)</f>
        <v>0</v>
      </c>
      <c r="R2260" s="110" t="n">
        <f aca="false">N2260*$D$8+O2260*$D$9+P2260*$D$10+Q2260*$D$11</f>
        <v>0</v>
      </c>
      <c r="S2260" s="108" t="n">
        <f aca="false">SUM(N2260:Q2260)</f>
        <v>0</v>
      </c>
    </row>
    <row r="2261" customFormat="false" ht="15" hidden="false" customHeight="false" outlineLevel="0" collapsed="false">
      <c r="H2261" s="108" t="n">
        <v>2253</v>
      </c>
      <c r="I2261" s="109" t="n">
        <v>1.0596</v>
      </c>
      <c r="J2261" s="109" t="n">
        <v>-0.7496</v>
      </c>
      <c r="K2261" s="109" t="n">
        <v>-1.0836</v>
      </c>
      <c r="L2261" s="109" t="n">
        <v>-0.0776</v>
      </c>
      <c r="M2261" s="109" t="n">
        <v>0.0265</v>
      </c>
      <c r="N2261" s="108" t="n">
        <f aca="false">IF(SQRT($B$5)*$I2261+SQRT(1-$B$5)*J2261&lt;$C$8,1,0)</f>
        <v>0</v>
      </c>
      <c r="O2261" s="108" t="n">
        <f aca="false">IF(SQRT($B$5)*$I2261+SQRT(1-$B$5)*K2261&lt;$C$9,1,0)</f>
        <v>0</v>
      </c>
      <c r="P2261" s="108" t="n">
        <f aca="false">IF(SQRT($B$5)*$I2261+SQRT(1-$B$5)*L2261&lt;$C$10,1,0)</f>
        <v>0</v>
      </c>
      <c r="Q2261" s="108" t="n">
        <f aca="false">IF(SQRT($B$5)*$I2261+SQRT(1-$B$5)*M2261&lt;$C$11,1,0)</f>
        <v>0</v>
      </c>
      <c r="R2261" s="110" t="n">
        <f aca="false">N2261*$D$8+O2261*$D$9+P2261*$D$10+Q2261*$D$11</f>
        <v>0</v>
      </c>
      <c r="S2261" s="108" t="n">
        <f aca="false">SUM(N2261:Q2261)</f>
        <v>0</v>
      </c>
    </row>
    <row r="2262" customFormat="false" ht="15" hidden="false" customHeight="false" outlineLevel="0" collapsed="false">
      <c r="H2262" s="108" t="n">
        <v>2254</v>
      </c>
      <c r="I2262" s="109" t="n">
        <v>0.0627</v>
      </c>
      <c r="J2262" s="109" t="n">
        <v>1.3066</v>
      </c>
      <c r="K2262" s="109" t="n">
        <v>-0.3076</v>
      </c>
      <c r="L2262" s="109" t="n">
        <v>0.1569</v>
      </c>
      <c r="M2262" s="109" t="n">
        <v>0.3289</v>
      </c>
      <c r="N2262" s="108" t="n">
        <f aca="false">IF(SQRT($B$5)*$I2262+SQRT(1-$B$5)*J2262&lt;$C$8,1,0)</f>
        <v>0</v>
      </c>
      <c r="O2262" s="108" t="n">
        <f aca="false">IF(SQRT($B$5)*$I2262+SQRT(1-$B$5)*K2262&lt;$C$9,1,0)</f>
        <v>0</v>
      </c>
      <c r="P2262" s="108" t="n">
        <f aca="false">IF(SQRT($B$5)*$I2262+SQRT(1-$B$5)*L2262&lt;$C$10,1,0)</f>
        <v>0</v>
      </c>
      <c r="Q2262" s="108" t="n">
        <f aca="false">IF(SQRT($B$5)*$I2262+SQRT(1-$B$5)*M2262&lt;$C$11,1,0)</f>
        <v>0</v>
      </c>
      <c r="R2262" s="110" t="n">
        <f aca="false">N2262*$D$8+O2262*$D$9+P2262*$D$10+Q2262*$D$11</f>
        <v>0</v>
      </c>
      <c r="S2262" s="108" t="n">
        <f aca="false">SUM(N2262:Q2262)</f>
        <v>0</v>
      </c>
    </row>
    <row r="2263" customFormat="false" ht="15" hidden="false" customHeight="false" outlineLevel="0" collapsed="false">
      <c r="H2263" s="108" t="n">
        <v>2255</v>
      </c>
      <c r="I2263" s="109" t="n">
        <v>0.8232</v>
      </c>
      <c r="J2263" s="109" t="n">
        <v>0.6262</v>
      </c>
      <c r="K2263" s="109" t="n">
        <v>-0.6206</v>
      </c>
      <c r="L2263" s="109" t="n">
        <v>-0.7236</v>
      </c>
      <c r="M2263" s="109" t="n">
        <v>1.7809</v>
      </c>
      <c r="N2263" s="108" t="n">
        <f aca="false">IF(SQRT($B$5)*$I2263+SQRT(1-$B$5)*J2263&lt;$C$8,1,0)</f>
        <v>0</v>
      </c>
      <c r="O2263" s="108" t="n">
        <f aca="false">IF(SQRT($B$5)*$I2263+SQRT(1-$B$5)*K2263&lt;$C$9,1,0)</f>
        <v>0</v>
      </c>
      <c r="P2263" s="108" t="n">
        <f aca="false">IF(SQRT($B$5)*$I2263+SQRT(1-$B$5)*L2263&lt;$C$10,1,0)</f>
        <v>0</v>
      </c>
      <c r="Q2263" s="108" t="n">
        <f aca="false">IF(SQRT($B$5)*$I2263+SQRT(1-$B$5)*M2263&lt;$C$11,1,0)</f>
        <v>0</v>
      </c>
      <c r="R2263" s="110" t="n">
        <f aca="false">N2263*$D$8+O2263*$D$9+P2263*$D$10+Q2263*$D$11</f>
        <v>0</v>
      </c>
      <c r="S2263" s="108" t="n">
        <f aca="false">SUM(N2263:Q2263)</f>
        <v>0</v>
      </c>
    </row>
    <row r="2264" customFormat="false" ht="15" hidden="false" customHeight="false" outlineLevel="0" collapsed="false">
      <c r="H2264" s="108" t="n">
        <v>2256</v>
      </c>
      <c r="I2264" s="109" t="n">
        <v>0.113</v>
      </c>
      <c r="J2264" s="109" t="n">
        <v>-0.6975</v>
      </c>
      <c r="K2264" s="109" t="n">
        <v>0.159</v>
      </c>
      <c r="L2264" s="109" t="n">
        <v>0.4578</v>
      </c>
      <c r="M2264" s="109" t="n">
        <v>0.4479</v>
      </c>
      <c r="N2264" s="108" t="n">
        <f aca="false">IF(SQRT($B$5)*$I2264+SQRT(1-$B$5)*J2264&lt;$C$8,1,0)</f>
        <v>0</v>
      </c>
      <c r="O2264" s="108" t="n">
        <f aca="false">IF(SQRT($B$5)*$I2264+SQRT(1-$B$5)*K2264&lt;$C$9,1,0)</f>
        <v>0</v>
      </c>
      <c r="P2264" s="108" t="n">
        <f aca="false">IF(SQRT($B$5)*$I2264+SQRT(1-$B$5)*L2264&lt;$C$10,1,0)</f>
        <v>0</v>
      </c>
      <c r="Q2264" s="108" t="n">
        <f aca="false">IF(SQRT($B$5)*$I2264+SQRT(1-$B$5)*M2264&lt;$C$11,1,0)</f>
        <v>0</v>
      </c>
      <c r="R2264" s="110" t="n">
        <f aca="false">N2264*$D$8+O2264*$D$9+P2264*$D$10+Q2264*$D$11</f>
        <v>0</v>
      </c>
      <c r="S2264" s="108" t="n">
        <f aca="false">SUM(N2264:Q2264)</f>
        <v>0</v>
      </c>
    </row>
    <row r="2265" customFormat="false" ht="15" hidden="false" customHeight="false" outlineLevel="0" collapsed="false">
      <c r="H2265" s="108" t="n">
        <v>2257</v>
      </c>
      <c r="I2265" s="109" t="n">
        <v>-1.3207</v>
      </c>
      <c r="J2265" s="109" t="n">
        <v>0.4828</v>
      </c>
      <c r="K2265" s="109" t="n">
        <v>-1.9688</v>
      </c>
      <c r="L2265" s="109" t="n">
        <v>-0.4422</v>
      </c>
      <c r="M2265" s="109" t="n">
        <v>-0.9363</v>
      </c>
      <c r="N2265" s="108" t="n">
        <f aca="false">IF(SQRT($B$5)*$I2265+SQRT(1-$B$5)*J2265&lt;$C$8,1,0)</f>
        <v>0</v>
      </c>
      <c r="O2265" s="108" t="n">
        <f aca="false">IF(SQRT($B$5)*$I2265+SQRT(1-$B$5)*K2265&lt;$C$9,1,0)</f>
        <v>0</v>
      </c>
      <c r="P2265" s="108" t="n">
        <f aca="false">IF(SQRT($B$5)*$I2265+SQRT(1-$B$5)*L2265&lt;$C$10,1,0)</f>
        <v>0</v>
      </c>
      <c r="Q2265" s="108" t="n">
        <f aca="false">IF(SQRT($B$5)*$I2265+SQRT(1-$B$5)*M2265&lt;$C$11,1,0)</f>
        <v>0</v>
      </c>
      <c r="R2265" s="110" t="n">
        <f aca="false">N2265*$D$8+O2265*$D$9+P2265*$D$10+Q2265*$D$11</f>
        <v>0</v>
      </c>
      <c r="S2265" s="108" t="n">
        <f aca="false">SUM(N2265:Q2265)</f>
        <v>0</v>
      </c>
    </row>
    <row r="2266" customFormat="false" ht="15" hidden="false" customHeight="false" outlineLevel="0" collapsed="false">
      <c r="H2266" s="108" t="n">
        <v>2258</v>
      </c>
      <c r="I2266" s="109" t="n">
        <v>-1.0504</v>
      </c>
      <c r="J2266" s="109" t="n">
        <v>-0.9356</v>
      </c>
      <c r="K2266" s="109" t="n">
        <v>0.1571</v>
      </c>
      <c r="L2266" s="109" t="n">
        <v>-0.13</v>
      </c>
      <c r="M2266" s="109" t="n">
        <v>-2.1772</v>
      </c>
      <c r="N2266" s="108" t="n">
        <f aca="false">IF(SQRT($B$5)*$I2266+SQRT(1-$B$5)*J2266&lt;$C$8,1,0)</f>
        <v>0</v>
      </c>
      <c r="O2266" s="108" t="n">
        <f aca="false">IF(SQRT($B$5)*$I2266+SQRT(1-$B$5)*K2266&lt;$C$9,1,0)</f>
        <v>0</v>
      </c>
      <c r="P2266" s="108" t="n">
        <f aca="false">IF(SQRT($B$5)*$I2266+SQRT(1-$B$5)*L2266&lt;$C$10,1,0)</f>
        <v>0</v>
      </c>
      <c r="Q2266" s="108" t="n">
        <f aca="false">IF(SQRT($B$5)*$I2266+SQRT(1-$B$5)*M2266&lt;$C$11,1,0)</f>
        <v>1</v>
      </c>
      <c r="R2266" s="110" t="n">
        <f aca="false">N2266*$D$8+O2266*$D$9+P2266*$D$10+Q2266*$D$11</f>
        <v>17.5</v>
      </c>
      <c r="S2266" s="108" t="n">
        <f aca="false">SUM(N2266:Q2266)</f>
        <v>1</v>
      </c>
    </row>
    <row r="2267" customFormat="false" ht="15" hidden="false" customHeight="false" outlineLevel="0" collapsed="false">
      <c r="H2267" s="108" t="n">
        <v>2259</v>
      </c>
      <c r="I2267" s="109" t="n">
        <v>-1.4697</v>
      </c>
      <c r="J2267" s="109" t="n">
        <v>-1.2205</v>
      </c>
      <c r="K2267" s="109" t="n">
        <v>-0.4543</v>
      </c>
      <c r="L2267" s="109" t="n">
        <v>-2.0559</v>
      </c>
      <c r="M2267" s="109" t="n">
        <v>0.9097</v>
      </c>
      <c r="N2267" s="108" t="n">
        <f aca="false">IF(SQRT($B$5)*$I2267+SQRT(1-$B$5)*J2267&lt;$C$8,1,0)</f>
        <v>0</v>
      </c>
      <c r="O2267" s="108" t="n">
        <f aca="false">IF(SQRT($B$5)*$I2267+SQRT(1-$B$5)*K2267&lt;$C$9,1,0)</f>
        <v>0</v>
      </c>
      <c r="P2267" s="108" t="n">
        <f aca="false">IF(SQRT($B$5)*$I2267+SQRT(1-$B$5)*L2267&lt;$C$10,1,0)</f>
        <v>1</v>
      </c>
      <c r="Q2267" s="108" t="n">
        <f aca="false">IF(SQRT($B$5)*$I2267+SQRT(1-$B$5)*M2267&lt;$C$11,1,0)</f>
        <v>0</v>
      </c>
      <c r="R2267" s="110" t="n">
        <f aca="false">N2267*$D$8+O2267*$D$9+P2267*$D$10+Q2267*$D$11</f>
        <v>14</v>
      </c>
      <c r="S2267" s="108" t="n">
        <f aca="false">SUM(N2267:Q2267)</f>
        <v>1</v>
      </c>
    </row>
    <row r="2268" customFormat="false" ht="15" hidden="false" customHeight="false" outlineLevel="0" collapsed="false">
      <c r="H2268" s="108" t="n">
        <v>2260</v>
      </c>
      <c r="I2268" s="109" t="n">
        <v>-1.6623</v>
      </c>
      <c r="J2268" s="109" t="n">
        <v>0.5392</v>
      </c>
      <c r="K2268" s="109" t="n">
        <v>-2.0378</v>
      </c>
      <c r="L2268" s="109" t="n">
        <v>0.3881</v>
      </c>
      <c r="M2268" s="109" t="n">
        <v>-0.3811</v>
      </c>
      <c r="N2268" s="108" t="n">
        <f aca="false">IF(SQRT($B$5)*$I2268+SQRT(1-$B$5)*J2268&lt;$C$8,1,0)</f>
        <v>0</v>
      </c>
      <c r="O2268" s="108" t="n">
        <f aca="false">IF(SQRT($B$5)*$I2268+SQRT(1-$B$5)*K2268&lt;$C$9,1,0)</f>
        <v>1</v>
      </c>
      <c r="P2268" s="108" t="n">
        <f aca="false">IF(SQRT($B$5)*$I2268+SQRT(1-$B$5)*L2268&lt;$C$10,1,0)</f>
        <v>0</v>
      </c>
      <c r="Q2268" s="108" t="n">
        <f aca="false">IF(SQRT($B$5)*$I2268+SQRT(1-$B$5)*M2268&lt;$C$11,1,0)</f>
        <v>0</v>
      </c>
      <c r="R2268" s="110" t="n">
        <f aca="false">N2268*$D$8+O2268*$D$9+P2268*$D$10+Q2268*$D$11</f>
        <v>40</v>
      </c>
      <c r="S2268" s="108" t="n">
        <f aca="false">SUM(N2268:Q2268)</f>
        <v>1</v>
      </c>
    </row>
    <row r="2269" customFormat="false" ht="15" hidden="false" customHeight="false" outlineLevel="0" collapsed="false">
      <c r="H2269" s="108" t="n">
        <v>2261</v>
      </c>
      <c r="I2269" s="109" t="n">
        <v>0.8315</v>
      </c>
      <c r="J2269" s="109" t="n">
        <v>-0.1266</v>
      </c>
      <c r="K2269" s="109" t="n">
        <v>0.1941</v>
      </c>
      <c r="L2269" s="109" t="n">
        <v>0.1824</v>
      </c>
      <c r="M2269" s="109" t="n">
        <v>-0.84</v>
      </c>
      <c r="N2269" s="108" t="n">
        <f aca="false">IF(SQRT($B$5)*$I2269+SQRT(1-$B$5)*J2269&lt;$C$8,1,0)</f>
        <v>0</v>
      </c>
      <c r="O2269" s="108" t="n">
        <f aca="false">IF(SQRT($B$5)*$I2269+SQRT(1-$B$5)*K2269&lt;$C$9,1,0)</f>
        <v>0</v>
      </c>
      <c r="P2269" s="108" t="n">
        <f aca="false">IF(SQRT($B$5)*$I2269+SQRT(1-$B$5)*L2269&lt;$C$10,1,0)</f>
        <v>0</v>
      </c>
      <c r="Q2269" s="108" t="n">
        <f aca="false">IF(SQRT($B$5)*$I2269+SQRT(1-$B$5)*M2269&lt;$C$11,1,0)</f>
        <v>0</v>
      </c>
      <c r="R2269" s="110" t="n">
        <f aca="false">N2269*$D$8+O2269*$D$9+P2269*$D$10+Q2269*$D$11</f>
        <v>0</v>
      </c>
      <c r="S2269" s="108" t="n">
        <f aca="false">SUM(N2269:Q2269)</f>
        <v>0</v>
      </c>
    </row>
    <row r="2270" customFormat="false" ht="15" hidden="false" customHeight="false" outlineLevel="0" collapsed="false">
      <c r="H2270" s="108" t="n">
        <v>2262</v>
      </c>
      <c r="I2270" s="109" t="n">
        <v>-0.5139</v>
      </c>
      <c r="J2270" s="109" t="n">
        <v>0.4869</v>
      </c>
      <c r="K2270" s="109" t="n">
        <v>0.6656</v>
      </c>
      <c r="L2270" s="109" t="n">
        <v>0.0808</v>
      </c>
      <c r="M2270" s="109" t="n">
        <v>-0.5496</v>
      </c>
      <c r="N2270" s="108" t="n">
        <f aca="false">IF(SQRT($B$5)*$I2270+SQRT(1-$B$5)*J2270&lt;$C$8,1,0)</f>
        <v>0</v>
      </c>
      <c r="O2270" s="108" t="n">
        <f aca="false">IF(SQRT($B$5)*$I2270+SQRT(1-$B$5)*K2270&lt;$C$9,1,0)</f>
        <v>0</v>
      </c>
      <c r="P2270" s="108" t="n">
        <f aca="false">IF(SQRT($B$5)*$I2270+SQRT(1-$B$5)*L2270&lt;$C$10,1,0)</f>
        <v>0</v>
      </c>
      <c r="Q2270" s="108" t="n">
        <f aca="false">IF(SQRT($B$5)*$I2270+SQRT(1-$B$5)*M2270&lt;$C$11,1,0)</f>
        <v>0</v>
      </c>
      <c r="R2270" s="110" t="n">
        <f aca="false">N2270*$D$8+O2270*$D$9+P2270*$D$10+Q2270*$D$11</f>
        <v>0</v>
      </c>
      <c r="S2270" s="108" t="n">
        <f aca="false">SUM(N2270:Q2270)</f>
        <v>0</v>
      </c>
    </row>
    <row r="2271" customFormat="false" ht="15" hidden="false" customHeight="false" outlineLevel="0" collapsed="false">
      <c r="H2271" s="108" t="n">
        <v>2263</v>
      </c>
      <c r="I2271" s="109" t="n">
        <v>0.7977</v>
      </c>
      <c r="J2271" s="109" t="n">
        <v>1.1939</v>
      </c>
      <c r="K2271" s="109" t="n">
        <v>0.4164</v>
      </c>
      <c r="L2271" s="109" t="n">
        <v>-0.1417</v>
      </c>
      <c r="M2271" s="109" t="n">
        <v>-1.8006</v>
      </c>
      <c r="N2271" s="108" t="n">
        <f aca="false">IF(SQRT($B$5)*$I2271+SQRT(1-$B$5)*J2271&lt;$C$8,1,0)</f>
        <v>0</v>
      </c>
      <c r="O2271" s="108" t="n">
        <f aca="false">IF(SQRT($B$5)*$I2271+SQRT(1-$B$5)*K2271&lt;$C$9,1,0)</f>
        <v>0</v>
      </c>
      <c r="P2271" s="108" t="n">
        <f aca="false">IF(SQRT($B$5)*$I2271+SQRT(1-$B$5)*L2271&lt;$C$10,1,0)</f>
        <v>0</v>
      </c>
      <c r="Q2271" s="108" t="n">
        <f aca="false">IF(SQRT($B$5)*$I2271+SQRT(1-$B$5)*M2271&lt;$C$11,1,0)</f>
        <v>0</v>
      </c>
      <c r="R2271" s="110" t="n">
        <f aca="false">N2271*$D$8+O2271*$D$9+P2271*$D$10+Q2271*$D$11</f>
        <v>0</v>
      </c>
      <c r="S2271" s="108" t="n">
        <f aca="false">SUM(N2271:Q2271)</f>
        <v>0</v>
      </c>
    </row>
    <row r="2272" customFormat="false" ht="15" hidden="false" customHeight="false" outlineLevel="0" collapsed="false">
      <c r="H2272" s="108" t="n">
        <v>2264</v>
      </c>
      <c r="I2272" s="109" t="n">
        <v>-1.4644</v>
      </c>
      <c r="J2272" s="109" t="n">
        <v>0.1364</v>
      </c>
      <c r="K2272" s="109" t="n">
        <v>0.397</v>
      </c>
      <c r="L2272" s="109" t="n">
        <v>0.0208</v>
      </c>
      <c r="M2272" s="109" t="n">
        <v>-0.2707</v>
      </c>
      <c r="N2272" s="108" t="n">
        <f aca="false">IF(SQRT($B$5)*$I2272+SQRT(1-$B$5)*J2272&lt;$C$8,1,0)</f>
        <v>0</v>
      </c>
      <c r="O2272" s="108" t="n">
        <f aca="false">IF(SQRT($B$5)*$I2272+SQRT(1-$B$5)*K2272&lt;$C$9,1,0)</f>
        <v>0</v>
      </c>
      <c r="P2272" s="108" t="n">
        <f aca="false">IF(SQRT($B$5)*$I2272+SQRT(1-$B$5)*L2272&lt;$C$10,1,0)</f>
        <v>0</v>
      </c>
      <c r="Q2272" s="108" t="n">
        <f aca="false">IF(SQRT($B$5)*$I2272+SQRT(1-$B$5)*M2272&lt;$C$11,1,0)</f>
        <v>0</v>
      </c>
      <c r="R2272" s="110" t="n">
        <f aca="false">N2272*$D$8+O2272*$D$9+P2272*$D$10+Q2272*$D$11</f>
        <v>0</v>
      </c>
      <c r="S2272" s="108" t="n">
        <f aca="false">SUM(N2272:Q2272)</f>
        <v>0</v>
      </c>
    </row>
    <row r="2273" customFormat="false" ht="15" hidden="false" customHeight="false" outlineLevel="0" collapsed="false">
      <c r="H2273" s="108" t="n">
        <v>2265</v>
      </c>
      <c r="I2273" s="109" t="n">
        <v>-1.3298</v>
      </c>
      <c r="J2273" s="109" t="n">
        <v>-0.7024</v>
      </c>
      <c r="K2273" s="109" t="n">
        <v>0.0821</v>
      </c>
      <c r="L2273" s="109" t="n">
        <v>0.949</v>
      </c>
      <c r="M2273" s="109" t="n">
        <v>-0.7932</v>
      </c>
      <c r="N2273" s="108" t="n">
        <f aca="false">IF(SQRT($B$5)*$I2273+SQRT(1-$B$5)*J2273&lt;$C$8,1,0)</f>
        <v>0</v>
      </c>
      <c r="O2273" s="108" t="n">
        <f aca="false">IF(SQRT($B$5)*$I2273+SQRT(1-$B$5)*K2273&lt;$C$9,1,0)</f>
        <v>0</v>
      </c>
      <c r="P2273" s="108" t="n">
        <f aca="false">IF(SQRT($B$5)*$I2273+SQRT(1-$B$5)*L2273&lt;$C$10,1,0)</f>
        <v>0</v>
      </c>
      <c r="Q2273" s="108" t="n">
        <f aca="false">IF(SQRT($B$5)*$I2273+SQRT(1-$B$5)*M2273&lt;$C$11,1,0)</f>
        <v>0</v>
      </c>
      <c r="R2273" s="110" t="n">
        <f aca="false">N2273*$D$8+O2273*$D$9+P2273*$D$10+Q2273*$D$11</f>
        <v>0</v>
      </c>
      <c r="S2273" s="108" t="n">
        <f aca="false">SUM(N2273:Q2273)</f>
        <v>0</v>
      </c>
    </row>
    <row r="2274" customFormat="false" ht="15" hidden="false" customHeight="false" outlineLevel="0" collapsed="false">
      <c r="H2274" s="108" t="n">
        <v>2266</v>
      </c>
      <c r="I2274" s="109" t="n">
        <v>-0.7552</v>
      </c>
      <c r="J2274" s="109" t="n">
        <v>1.8368</v>
      </c>
      <c r="K2274" s="109" t="n">
        <v>-0.2736</v>
      </c>
      <c r="L2274" s="109" t="n">
        <v>0.9529</v>
      </c>
      <c r="M2274" s="109" t="n">
        <v>0.7889</v>
      </c>
      <c r="N2274" s="108" t="n">
        <f aca="false">IF(SQRT($B$5)*$I2274+SQRT(1-$B$5)*J2274&lt;$C$8,1,0)</f>
        <v>0</v>
      </c>
      <c r="O2274" s="108" t="n">
        <f aca="false">IF(SQRT($B$5)*$I2274+SQRT(1-$B$5)*K2274&lt;$C$9,1,0)</f>
        <v>0</v>
      </c>
      <c r="P2274" s="108" t="n">
        <f aca="false">IF(SQRT($B$5)*$I2274+SQRT(1-$B$5)*L2274&lt;$C$10,1,0)</f>
        <v>0</v>
      </c>
      <c r="Q2274" s="108" t="n">
        <f aca="false">IF(SQRT($B$5)*$I2274+SQRT(1-$B$5)*M2274&lt;$C$11,1,0)</f>
        <v>0</v>
      </c>
      <c r="R2274" s="110" t="n">
        <f aca="false">N2274*$D$8+O2274*$D$9+P2274*$D$10+Q2274*$D$11</f>
        <v>0</v>
      </c>
      <c r="S2274" s="108" t="n">
        <f aca="false">SUM(N2274:Q2274)</f>
        <v>0</v>
      </c>
    </row>
    <row r="2275" customFormat="false" ht="15" hidden="false" customHeight="false" outlineLevel="0" collapsed="false">
      <c r="H2275" s="108" t="n">
        <v>2267</v>
      </c>
      <c r="I2275" s="109" t="n">
        <v>0.4093</v>
      </c>
      <c r="J2275" s="109" t="n">
        <v>-0.0204</v>
      </c>
      <c r="K2275" s="109" t="n">
        <v>-0.3707</v>
      </c>
      <c r="L2275" s="109" t="n">
        <v>1.1789</v>
      </c>
      <c r="M2275" s="109" t="n">
        <v>1.0938</v>
      </c>
      <c r="N2275" s="108" t="n">
        <f aca="false">IF(SQRT($B$5)*$I2275+SQRT(1-$B$5)*J2275&lt;$C$8,1,0)</f>
        <v>0</v>
      </c>
      <c r="O2275" s="108" t="n">
        <f aca="false">IF(SQRT($B$5)*$I2275+SQRT(1-$B$5)*K2275&lt;$C$9,1,0)</f>
        <v>0</v>
      </c>
      <c r="P2275" s="108" t="n">
        <f aca="false">IF(SQRT($B$5)*$I2275+SQRT(1-$B$5)*L2275&lt;$C$10,1,0)</f>
        <v>0</v>
      </c>
      <c r="Q2275" s="108" t="n">
        <f aca="false">IF(SQRT($B$5)*$I2275+SQRT(1-$B$5)*M2275&lt;$C$11,1,0)</f>
        <v>0</v>
      </c>
      <c r="R2275" s="110" t="n">
        <f aca="false">N2275*$D$8+O2275*$D$9+P2275*$D$10+Q2275*$D$11</f>
        <v>0</v>
      </c>
      <c r="S2275" s="108" t="n">
        <f aca="false">SUM(N2275:Q2275)</f>
        <v>0</v>
      </c>
    </row>
    <row r="2276" customFormat="false" ht="15" hidden="false" customHeight="false" outlineLevel="0" collapsed="false">
      <c r="H2276" s="108" t="n">
        <v>2268</v>
      </c>
      <c r="I2276" s="109" t="n">
        <v>-2.5228</v>
      </c>
      <c r="J2276" s="109" t="n">
        <v>-1.1336</v>
      </c>
      <c r="K2276" s="109" t="n">
        <v>-0.5034</v>
      </c>
      <c r="L2276" s="109" t="n">
        <v>-0.6313</v>
      </c>
      <c r="M2276" s="109" t="n">
        <v>0.2523</v>
      </c>
      <c r="N2276" s="108" t="n">
        <f aca="false">IF(SQRT($B$5)*$I2276+SQRT(1-$B$5)*J2276&lt;$C$8,1,0)</f>
        <v>0</v>
      </c>
      <c r="O2276" s="108" t="n">
        <f aca="false">IF(SQRT($B$5)*$I2276+SQRT(1-$B$5)*K2276&lt;$C$9,1,0)</f>
        <v>0</v>
      </c>
      <c r="P2276" s="108" t="n">
        <f aca="false">IF(SQRT($B$5)*$I2276+SQRT(1-$B$5)*L2276&lt;$C$10,1,0)</f>
        <v>0</v>
      </c>
      <c r="Q2276" s="108" t="n">
        <f aca="false">IF(SQRT($B$5)*$I2276+SQRT(1-$B$5)*M2276&lt;$C$11,1,0)</f>
        <v>0</v>
      </c>
      <c r="R2276" s="110" t="n">
        <f aca="false">N2276*$D$8+O2276*$D$9+P2276*$D$10+Q2276*$D$11</f>
        <v>0</v>
      </c>
      <c r="S2276" s="108" t="n">
        <f aca="false">SUM(N2276:Q2276)</f>
        <v>0</v>
      </c>
    </row>
    <row r="2277" customFormat="false" ht="15" hidden="false" customHeight="false" outlineLevel="0" collapsed="false">
      <c r="H2277" s="108" t="n">
        <v>2269</v>
      </c>
      <c r="I2277" s="109" t="n">
        <v>0.0358</v>
      </c>
      <c r="J2277" s="109" t="n">
        <v>0.4675</v>
      </c>
      <c r="K2277" s="109" t="n">
        <v>-1.0646</v>
      </c>
      <c r="L2277" s="109" t="n">
        <v>-0.2445</v>
      </c>
      <c r="M2277" s="109" t="n">
        <v>0.0964</v>
      </c>
      <c r="N2277" s="108" t="n">
        <f aca="false">IF(SQRT($B$5)*$I2277+SQRT(1-$B$5)*J2277&lt;$C$8,1,0)</f>
        <v>0</v>
      </c>
      <c r="O2277" s="108" t="n">
        <f aca="false">IF(SQRT($B$5)*$I2277+SQRT(1-$B$5)*K2277&lt;$C$9,1,0)</f>
        <v>0</v>
      </c>
      <c r="P2277" s="108" t="n">
        <f aca="false">IF(SQRT($B$5)*$I2277+SQRT(1-$B$5)*L2277&lt;$C$10,1,0)</f>
        <v>0</v>
      </c>
      <c r="Q2277" s="108" t="n">
        <f aca="false">IF(SQRT($B$5)*$I2277+SQRT(1-$B$5)*M2277&lt;$C$11,1,0)</f>
        <v>0</v>
      </c>
      <c r="R2277" s="110" t="n">
        <f aca="false">N2277*$D$8+O2277*$D$9+P2277*$D$10+Q2277*$D$11</f>
        <v>0</v>
      </c>
      <c r="S2277" s="108" t="n">
        <f aca="false">SUM(N2277:Q2277)</f>
        <v>0</v>
      </c>
    </row>
    <row r="2278" customFormat="false" ht="15" hidden="false" customHeight="false" outlineLevel="0" collapsed="false">
      <c r="H2278" s="108" t="n">
        <v>2270</v>
      </c>
      <c r="I2278" s="109" t="n">
        <v>1.2063</v>
      </c>
      <c r="J2278" s="109" t="n">
        <v>0.0447</v>
      </c>
      <c r="K2278" s="109" t="n">
        <v>1.2803</v>
      </c>
      <c r="L2278" s="109" t="n">
        <v>0.2396</v>
      </c>
      <c r="M2278" s="109" t="n">
        <v>-0.3798</v>
      </c>
      <c r="N2278" s="108" t="n">
        <f aca="false">IF(SQRT($B$5)*$I2278+SQRT(1-$B$5)*J2278&lt;$C$8,1,0)</f>
        <v>0</v>
      </c>
      <c r="O2278" s="108" t="n">
        <f aca="false">IF(SQRT($B$5)*$I2278+SQRT(1-$B$5)*K2278&lt;$C$9,1,0)</f>
        <v>0</v>
      </c>
      <c r="P2278" s="108" t="n">
        <f aca="false">IF(SQRT($B$5)*$I2278+SQRT(1-$B$5)*L2278&lt;$C$10,1,0)</f>
        <v>0</v>
      </c>
      <c r="Q2278" s="108" t="n">
        <f aca="false">IF(SQRT($B$5)*$I2278+SQRT(1-$B$5)*M2278&lt;$C$11,1,0)</f>
        <v>0</v>
      </c>
      <c r="R2278" s="110" t="n">
        <f aca="false">N2278*$D$8+O2278*$D$9+P2278*$D$10+Q2278*$D$11</f>
        <v>0</v>
      </c>
      <c r="S2278" s="108" t="n">
        <f aca="false">SUM(N2278:Q2278)</f>
        <v>0</v>
      </c>
    </row>
    <row r="2279" customFormat="false" ht="15" hidden="false" customHeight="false" outlineLevel="0" collapsed="false">
      <c r="H2279" s="108" t="n">
        <v>2271</v>
      </c>
      <c r="I2279" s="109" t="n">
        <v>-0.6232</v>
      </c>
      <c r="J2279" s="109" t="n">
        <v>0.8988</v>
      </c>
      <c r="K2279" s="109" t="n">
        <v>-0.2848</v>
      </c>
      <c r="L2279" s="109" t="n">
        <v>1.4553</v>
      </c>
      <c r="M2279" s="109" t="n">
        <v>-0.3825</v>
      </c>
      <c r="N2279" s="108" t="n">
        <f aca="false">IF(SQRT($B$5)*$I2279+SQRT(1-$B$5)*J2279&lt;$C$8,1,0)</f>
        <v>0</v>
      </c>
      <c r="O2279" s="108" t="n">
        <f aca="false">IF(SQRT($B$5)*$I2279+SQRT(1-$B$5)*K2279&lt;$C$9,1,0)</f>
        <v>0</v>
      </c>
      <c r="P2279" s="108" t="n">
        <f aca="false">IF(SQRT($B$5)*$I2279+SQRT(1-$B$5)*L2279&lt;$C$10,1,0)</f>
        <v>0</v>
      </c>
      <c r="Q2279" s="108" t="n">
        <f aca="false">IF(SQRT($B$5)*$I2279+SQRT(1-$B$5)*M2279&lt;$C$11,1,0)</f>
        <v>0</v>
      </c>
      <c r="R2279" s="110" t="n">
        <f aca="false">N2279*$D$8+O2279*$D$9+P2279*$D$10+Q2279*$D$11</f>
        <v>0</v>
      </c>
      <c r="S2279" s="108" t="n">
        <f aca="false">SUM(N2279:Q2279)</f>
        <v>0</v>
      </c>
    </row>
    <row r="2280" customFormat="false" ht="15" hidden="false" customHeight="false" outlineLevel="0" collapsed="false">
      <c r="H2280" s="108" t="n">
        <v>2272</v>
      </c>
      <c r="I2280" s="109" t="n">
        <v>1.4438</v>
      </c>
      <c r="J2280" s="109" t="n">
        <v>-0.8783</v>
      </c>
      <c r="K2280" s="109" t="n">
        <v>0.8955</v>
      </c>
      <c r="L2280" s="109" t="n">
        <v>0.1465</v>
      </c>
      <c r="M2280" s="109" t="n">
        <v>-1.1929</v>
      </c>
      <c r="N2280" s="108" t="n">
        <f aca="false">IF(SQRT($B$5)*$I2280+SQRT(1-$B$5)*J2280&lt;$C$8,1,0)</f>
        <v>0</v>
      </c>
      <c r="O2280" s="108" t="n">
        <f aca="false">IF(SQRT($B$5)*$I2280+SQRT(1-$B$5)*K2280&lt;$C$9,1,0)</f>
        <v>0</v>
      </c>
      <c r="P2280" s="108" t="n">
        <f aca="false">IF(SQRT($B$5)*$I2280+SQRT(1-$B$5)*L2280&lt;$C$10,1,0)</f>
        <v>0</v>
      </c>
      <c r="Q2280" s="108" t="n">
        <f aca="false">IF(SQRT($B$5)*$I2280+SQRT(1-$B$5)*M2280&lt;$C$11,1,0)</f>
        <v>0</v>
      </c>
      <c r="R2280" s="110" t="n">
        <f aca="false">N2280*$D$8+O2280*$D$9+P2280*$D$10+Q2280*$D$11</f>
        <v>0</v>
      </c>
      <c r="S2280" s="108" t="n">
        <f aca="false">SUM(N2280:Q2280)</f>
        <v>0</v>
      </c>
    </row>
    <row r="2281" customFormat="false" ht="15" hidden="false" customHeight="false" outlineLevel="0" collapsed="false">
      <c r="H2281" s="108" t="n">
        <v>2273</v>
      </c>
      <c r="I2281" s="109" t="n">
        <v>0.4463</v>
      </c>
      <c r="J2281" s="109" t="n">
        <v>-1.3404</v>
      </c>
      <c r="K2281" s="109" t="n">
        <v>-1.4544</v>
      </c>
      <c r="L2281" s="109" t="n">
        <v>-1.2439</v>
      </c>
      <c r="M2281" s="109" t="n">
        <v>1.0008</v>
      </c>
      <c r="N2281" s="108" t="n">
        <f aca="false">IF(SQRT($B$5)*$I2281+SQRT(1-$B$5)*J2281&lt;$C$8,1,0)</f>
        <v>0</v>
      </c>
      <c r="O2281" s="108" t="n">
        <f aca="false">IF(SQRT($B$5)*$I2281+SQRT(1-$B$5)*K2281&lt;$C$9,1,0)</f>
        <v>0</v>
      </c>
      <c r="P2281" s="108" t="n">
        <f aca="false">IF(SQRT($B$5)*$I2281+SQRT(1-$B$5)*L2281&lt;$C$10,1,0)</f>
        <v>0</v>
      </c>
      <c r="Q2281" s="108" t="n">
        <f aca="false">IF(SQRT($B$5)*$I2281+SQRT(1-$B$5)*M2281&lt;$C$11,1,0)</f>
        <v>0</v>
      </c>
      <c r="R2281" s="110" t="n">
        <f aca="false">N2281*$D$8+O2281*$D$9+P2281*$D$10+Q2281*$D$11</f>
        <v>0</v>
      </c>
      <c r="S2281" s="108" t="n">
        <f aca="false">SUM(N2281:Q2281)</f>
        <v>0</v>
      </c>
    </row>
    <row r="2282" customFormat="false" ht="15" hidden="false" customHeight="false" outlineLevel="0" collapsed="false">
      <c r="H2282" s="108" t="n">
        <v>2274</v>
      </c>
      <c r="I2282" s="109" t="n">
        <v>-0.1827</v>
      </c>
      <c r="J2282" s="109" t="n">
        <v>-0.7578</v>
      </c>
      <c r="K2282" s="109" t="n">
        <v>-0.7925</v>
      </c>
      <c r="L2282" s="109" t="n">
        <v>1.1653</v>
      </c>
      <c r="M2282" s="109" t="n">
        <v>0.9495</v>
      </c>
      <c r="N2282" s="108" t="n">
        <f aca="false">IF(SQRT($B$5)*$I2282+SQRT(1-$B$5)*J2282&lt;$C$8,1,0)</f>
        <v>0</v>
      </c>
      <c r="O2282" s="108" t="n">
        <f aca="false">IF(SQRT($B$5)*$I2282+SQRT(1-$B$5)*K2282&lt;$C$9,1,0)</f>
        <v>0</v>
      </c>
      <c r="P2282" s="108" t="n">
        <f aca="false">IF(SQRT($B$5)*$I2282+SQRT(1-$B$5)*L2282&lt;$C$10,1,0)</f>
        <v>0</v>
      </c>
      <c r="Q2282" s="108" t="n">
        <f aca="false">IF(SQRT($B$5)*$I2282+SQRT(1-$B$5)*M2282&lt;$C$11,1,0)</f>
        <v>0</v>
      </c>
      <c r="R2282" s="110" t="n">
        <f aca="false">N2282*$D$8+O2282*$D$9+P2282*$D$10+Q2282*$D$11</f>
        <v>0</v>
      </c>
      <c r="S2282" s="108" t="n">
        <f aca="false">SUM(N2282:Q2282)</f>
        <v>0</v>
      </c>
    </row>
    <row r="2283" customFormat="false" ht="15" hidden="false" customHeight="false" outlineLevel="0" collapsed="false">
      <c r="H2283" s="108" t="n">
        <v>2275</v>
      </c>
      <c r="I2283" s="109" t="n">
        <v>0.5635</v>
      </c>
      <c r="J2283" s="109" t="n">
        <v>-2.2959</v>
      </c>
      <c r="K2283" s="109" t="n">
        <v>-0.4095</v>
      </c>
      <c r="L2283" s="109" t="n">
        <v>-0.8673</v>
      </c>
      <c r="M2283" s="109" t="n">
        <v>0.8804</v>
      </c>
      <c r="N2283" s="108" t="n">
        <f aca="false">IF(SQRT($B$5)*$I2283+SQRT(1-$B$5)*J2283&lt;$C$8,1,0)</f>
        <v>0</v>
      </c>
      <c r="O2283" s="108" t="n">
        <f aca="false">IF(SQRT($B$5)*$I2283+SQRT(1-$B$5)*K2283&lt;$C$9,1,0)</f>
        <v>0</v>
      </c>
      <c r="P2283" s="108" t="n">
        <f aca="false">IF(SQRT($B$5)*$I2283+SQRT(1-$B$5)*L2283&lt;$C$10,1,0)</f>
        <v>0</v>
      </c>
      <c r="Q2283" s="108" t="n">
        <f aca="false">IF(SQRT($B$5)*$I2283+SQRT(1-$B$5)*M2283&lt;$C$11,1,0)</f>
        <v>0</v>
      </c>
      <c r="R2283" s="110" t="n">
        <f aca="false">N2283*$D$8+O2283*$D$9+P2283*$D$10+Q2283*$D$11</f>
        <v>0</v>
      </c>
      <c r="S2283" s="108" t="n">
        <f aca="false">SUM(N2283:Q2283)</f>
        <v>0</v>
      </c>
    </row>
    <row r="2284" customFormat="false" ht="15" hidden="false" customHeight="false" outlineLevel="0" collapsed="false">
      <c r="H2284" s="108" t="n">
        <v>2276</v>
      </c>
      <c r="I2284" s="109" t="n">
        <v>1.6541</v>
      </c>
      <c r="J2284" s="109" t="n">
        <v>0.5432</v>
      </c>
      <c r="K2284" s="109" t="n">
        <v>0.1888</v>
      </c>
      <c r="L2284" s="109" t="n">
        <v>0.3159</v>
      </c>
      <c r="M2284" s="109" t="n">
        <v>0.689</v>
      </c>
      <c r="N2284" s="108" t="n">
        <f aca="false">IF(SQRT($B$5)*$I2284+SQRT(1-$B$5)*J2284&lt;$C$8,1,0)</f>
        <v>0</v>
      </c>
      <c r="O2284" s="108" t="n">
        <f aca="false">IF(SQRT($B$5)*$I2284+SQRT(1-$B$5)*K2284&lt;$C$9,1,0)</f>
        <v>0</v>
      </c>
      <c r="P2284" s="108" t="n">
        <f aca="false">IF(SQRT($B$5)*$I2284+SQRT(1-$B$5)*L2284&lt;$C$10,1,0)</f>
        <v>0</v>
      </c>
      <c r="Q2284" s="108" t="n">
        <f aca="false">IF(SQRT($B$5)*$I2284+SQRT(1-$B$5)*M2284&lt;$C$11,1,0)</f>
        <v>0</v>
      </c>
      <c r="R2284" s="110" t="n">
        <f aca="false">N2284*$D$8+O2284*$D$9+P2284*$D$10+Q2284*$D$11</f>
        <v>0</v>
      </c>
      <c r="S2284" s="108" t="n">
        <f aca="false">SUM(N2284:Q2284)</f>
        <v>0</v>
      </c>
    </row>
    <row r="2285" customFormat="false" ht="15" hidden="false" customHeight="false" outlineLevel="0" collapsed="false">
      <c r="H2285" s="108" t="n">
        <v>2277</v>
      </c>
      <c r="I2285" s="109" t="n">
        <v>0.7057</v>
      </c>
      <c r="J2285" s="109" t="n">
        <v>1.2947</v>
      </c>
      <c r="K2285" s="109" t="n">
        <v>-0.3173</v>
      </c>
      <c r="L2285" s="109" t="n">
        <v>1.402</v>
      </c>
      <c r="M2285" s="109" t="n">
        <v>0.6466</v>
      </c>
      <c r="N2285" s="108" t="n">
        <f aca="false">IF(SQRT($B$5)*$I2285+SQRT(1-$B$5)*J2285&lt;$C$8,1,0)</f>
        <v>0</v>
      </c>
      <c r="O2285" s="108" t="n">
        <f aca="false">IF(SQRT($B$5)*$I2285+SQRT(1-$B$5)*K2285&lt;$C$9,1,0)</f>
        <v>0</v>
      </c>
      <c r="P2285" s="108" t="n">
        <f aca="false">IF(SQRT($B$5)*$I2285+SQRT(1-$B$5)*L2285&lt;$C$10,1,0)</f>
        <v>0</v>
      </c>
      <c r="Q2285" s="108" t="n">
        <f aca="false">IF(SQRT($B$5)*$I2285+SQRT(1-$B$5)*M2285&lt;$C$11,1,0)</f>
        <v>0</v>
      </c>
      <c r="R2285" s="110" t="n">
        <f aca="false">N2285*$D$8+O2285*$D$9+P2285*$D$10+Q2285*$D$11</f>
        <v>0</v>
      </c>
      <c r="S2285" s="108" t="n">
        <f aca="false">SUM(N2285:Q2285)</f>
        <v>0</v>
      </c>
    </row>
    <row r="2286" customFormat="false" ht="15" hidden="false" customHeight="false" outlineLevel="0" collapsed="false">
      <c r="H2286" s="108" t="n">
        <v>2278</v>
      </c>
      <c r="I2286" s="109" t="n">
        <v>0.155</v>
      </c>
      <c r="J2286" s="109" t="n">
        <v>0.1367</v>
      </c>
      <c r="K2286" s="109" t="n">
        <v>2.1064</v>
      </c>
      <c r="L2286" s="109" t="n">
        <v>-0.4646</v>
      </c>
      <c r="M2286" s="109" t="n">
        <v>-0.0512</v>
      </c>
      <c r="N2286" s="108" t="n">
        <f aca="false">IF(SQRT($B$5)*$I2286+SQRT(1-$B$5)*J2286&lt;$C$8,1,0)</f>
        <v>0</v>
      </c>
      <c r="O2286" s="108" t="n">
        <f aca="false">IF(SQRT($B$5)*$I2286+SQRT(1-$B$5)*K2286&lt;$C$9,1,0)</f>
        <v>0</v>
      </c>
      <c r="P2286" s="108" t="n">
        <f aca="false">IF(SQRT($B$5)*$I2286+SQRT(1-$B$5)*L2286&lt;$C$10,1,0)</f>
        <v>0</v>
      </c>
      <c r="Q2286" s="108" t="n">
        <f aca="false">IF(SQRT($B$5)*$I2286+SQRT(1-$B$5)*M2286&lt;$C$11,1,0)</f>
        <v>0</v>
      </c>
      <c r="R2286" s="110" t="n">
        <f aca="false">N2286*$D$8+O2286*$D$9+P2286*$D$10+Q2286*$D$11</f>
        <v>0</v>
      </c>
      <c r="S2286" s="108" t="n">
        <f aca="false">SUM(N2286:Q2286)</f>
        <v>0</v>
      </c>
    </row>
    <row r="2287" customFormat="false" ht="15" hidden="false" customHeight="false" outlineLevel="0" collapsed="false">
      <c r="H2287" s="108" t="n">
        <v>2279</v>
      </c>
      <c r="I2287" s="109" t="n">
        <v>-0.0033</v>
      </c>
      <c r="J2287" s="109" t="n">
        <v>0.4917</v>
      </c>
      <c r="K2287" s="109" t="n">
        <v>0.2409</v>
      </c>
      <c r="L2287" s="109" t="n">
        <v>0.1923</v>
      </c>
      <c r="M2287" s="109" t="n">
        <v>-1.1921</v>
      </c>
      <c r="N2287" s="108" t="n">
        <f aca="false">IF(SQRT($B$5)*$I2287+SQRT(1-$B$5)*J2287&lt;$C$8,1,0)</f>
        <v>0</v>
      </c>
      <c r="O2287" s="108" t="n">
        <f aca="false">IF(SQRT($B$5)*$I2287+SQRT(1-$B$5)*K2287&lt;$C$9,1,0)</f>
        <v>0</v>
      </c>
      <c r="P2287" s="108" t="n">
        <f aca="false">IF(SQRT($B$5)*$I2287+SQRT(1-$B$5)*L2287&lt;$C$10,1,0)</f>
        <v>0</v>
      </c>
      <c r="Q2287" s="108" t="n">
        <f aca="false">IF(SQRT($B$5)*$I2287+SQRT(1-$B$5)*M2287&lt;$C$11,1,0)</f>
        <v>0</v>
      </c>
      <c r="R2287" s="110" t="n">
        <f aca="false">N2287*$D$8+O2287*$D$9+P2287*$D$10+Q2287*$D$11</f>
        <v>0</v>
      </c>
      <c r="S2287" s="108" t="n">
        <f aca="false">SUM(N2287:Q2287)</f>
        <v>0</v>
      </c>
    </row>
    <row r="2288" customFormat="false" ht="15" hidden="false" customHeight="false" outlineLevel="0" collapsed="false">
      <c r="H2288" s="108" t="n">
        <v>2280</v>
      </c>
      <c r="I2288" s="109" t="n">
        <v>-0.4786</v>
      </c>
      <c r="J2288" s="109" t="n">
        <v>-0.9272</v>
      </c>
      <c r="K2288" s="109" t="n">
        <v>0.133</v>
      </c>
      <c r="L2288" s="109" t="n">
        <v>0.7036</v>
      </c>
      <c r="M2288" s="109" t="n">
        <v>-0.2594</v>
      </c>
      <c r="N2288" s="108" t="n">
        <f aca="false">IF(SQRT($B$5)*$I2288+SQRT(1-$B$5)*J2288&lt;$C$8,1,0)</f>
        <v>0</v>
      </c>
      <c r="O2288" s="108" t="n">
        <f aca="false">IF(SQRT($B$5)*$I2288+SQRT(1-$B$5)*K2288&lt;$C$9,1,0)</f>
        <v>0</v>
      </c>
      <c r="P2288" s="108" t="n">
        <f aca="false">IF(SQRT($B$5)*$I2288+SQRT(1-$B$5)*L2288&lt;$C$10,1,0)</f>
        <v>0</v>
      </c>
      <c r="Q2288" s="108" t="n">
        <f aca="false">IF(SQRT($B$5)*$I2288+SQRT(1-$B$5)*M2288&lt;$C$11,1,0)</f>
        <v>0</v>
      </c>
      <c r="R2288" s="110" t="n">
        <f aca="false">N2288*$D$8+O2288*$D$9+P2288*$D$10+Q2288*$D$11</f>
        <v>0</v>
      </c>
      <c r="S2288" s="108" t="n">
        <f aca="false">SUM(N2288:Q2288)</f>
        <v>0</v>
      </c>
    </row>
    <row r="2289" customFormat="false" ht="15" hidden="false" customHeight="false" outlineLevel="0" collapsed="false">
      <c r="H2289" s="108" t="n">
        <v>2281</v>
      </c>
      <c r="I2289" s="109" t="n">
        <v>-0.2106</v>
      </c>
      <c r="J2289" s="109" t="n">
        <v>1.3535</v>
      </c>
      <c r="K2289" s="109" t="n">
        <v>0.5465</v>
      </c>
      <c r="L2289" s="109" t="n">
        <v>-0.7962</v>
      </c>
      <c r="M2289" s="109" t="n">
        <v>0.8028</v>
      </c>
      <c r="N2289" s="108" t="n">
        <f aca="false">IF(SQRT($B$5)*$I2289+SQRT(1-$B$5)*J2289&lt;$C$8,1,0)</f>
        <v>0</v>
      </c>
      <c r="O2289" s="108" t="n">
        <f aca="false">IF(SQRT($B$5)*$I2289+SQRT(1-$B$5)*K2289&lt;$C$9,1,0)</f>
        <v>0</v>
      </c>
      <c r="P2289" s="108" t="n">
        <f aca="false">IF(SQRT($B$5)*$I2289+SQRT(1-$B$5)*L2289&lt;$C$10,1,0)</f>
        <v>0</v>
      </c>
      <c r="Q2289" s="108" t="n">
        <f aca="false">IF(SQRT($B$5)*$I2289+SQRT(1-$B$5)*M2289&lt;$C$11,1,0)</f>
        <v>0</v>
      </c>
      <c r="R2289" s="110" t="n">
        <f aca="false">N2289*$D$8+O2289*$D$9+P2289*$D$10+Q2289*$D$11</f>
        <v>0</v>
      </c>
      <c r="S2289" s="108" t="n">
        <f aca="false">SUM(N2289:Q2289)</f>
        <v>0</v>
      </c>
    </row>
    <row r="2290" customFormat="false" ht="15" hidden="false" customHeight="false" outlineLevel="0" collapsed="false">
      <c r="H2290" s="108" t="n">
        <v>2282</v>
      </c>
      <c r="I2290" s="109" t="n">
        <v>0.1288</v>
      </c>
      <c r="J2290" s="109" t="n">
        <v>0.3192</v>
      </c>
      <c r="K2290" s="109" t="n">
        <v>0.5614</v>
      </c>
      <c r="L2290" s="109" t="n">
        <v>0.3917</v>
      </c>
      <c r="M2290" s="109" t="n">
        <v>0.0784</v>
      </c>
      <c r="N2290" s="108" t="n">
        <f aca="false">IF(SQRT($B$5)*$I2290+SQRT(1-$B$5)*J2290&lt;$C$8,1,0)</f>
        <v>0</v>
      </c>
      <c r="O2290" s="108" t="n">
        <f aca="false">IF(SQRT($B$5)*$I2290+SQRT(1-$B$5)*K2290&lt;$C$9,1,0)</f>
        <v>0</v>
      </c>
      <c r="P2290" s="108" t="n">
        <f aca="false">IF(SQRT($B$5)*$I2290+SQRT(1-$B$5)*L2290&lt;$C$10,1,0)</f>
        <v>0</v>
      </c>
      <c r="Q2290" s="108" t="n">
        <f aca="false">IF(SQRT($B$5)*$I2290+SQRT(1-$B$5)*M2290&lt;$C$11,1,0)</f>
        <v>0</v>
      </c>
      <c r="R2290" s="110" t="n">
        <f aca="false">N2290*$D$8+O2290*$D$9+P2290*$D$10+Q2290*$D$11</f>
        <v>0</v>
      </c>
      <c r="S2290" s="108" t="n">
        <f aca="false">SUM(N2290:Q2290)</f>
        <v>0</v>
      </c>
    </row>
    <row r="2291" customFormat="false" ht="15" hidden="false" customHeight="false" outlineLevel="0" collapsed="false">
      <c r="H2291" s="108" t="n">
        <v>2283</v>
      </c>
      <c r="I2291" s="109" t="n">
        <v>-0.8512</v>
      </c>
      <c r="J2291" s="109" t="n">
        <v>0.2521</v>
      </c>
      <c r="K2291" s="109" t="n">
        <v>-1.3508</v>
      </c>
      <c r="L2291" s="109" t="n">
        <v>-0.565</v>
      </c>
      <c r="M2291" s="109" t="n">
        <v>0.6593</v>
      </c>
      <c r="N2291" s="108" t="n">
        <f aca="false">IF(SQRT($B$5)*$I2291+SQRT(1-$B$5)*J2291&lt;$C$8,1,0)</f>
        <v>0</v>
      </c>
      <c r="O2291" s="108" t="n">
        <f aca="false">IF(SQRT($B$5)*$I2291+SQRT(1-$B$5)*K2291&lt;$C$9,1,0)</f>
        <v>0</v>
      </c>
      <c r="P2291" s="108" t="n">
        <f aca="false">IF(SQRT($B$5)*$I2291+SQRT(1-$B$5)*L2291&lt;$C$10,1,0)</f>
        <v>0</v>
      </c>
      <c r="Q2291" s="108" t="n">
        <f aca="false">IF(SQRT($B$5)*$I2291+SQRT(1-$B$5)*M2291&lt;$C$11,1,0)</f>
        <v>0</v>
      </c>
      <c r="R2291" s="110" t="n">
        <f aca="false">N2291*$D$8+O2291*$D$9+P2291*$D$10+Q2291*$D$11</f>
        <v>0</v>
      </c>
      <c r="S2291" s="108" t="n">
        <f aca="false">SUM(N2291:Q2291)</f>
        <v>0</v>
      </c>
    </row>
    <row r="2292" customFormat="false" ht="15" hidden="false" customHeight="false" outlineLevel="0" collapsed="false">
      <c r="H2292" s="108" t="n">
        <v>2284</v>
      </c>
      <c r="I2292" s="109" t="n">
        <v>-0.5708</v>
      </c>
      <c r="J2292" s="109" t="n">
        <v>-0.152</v>
      </c>
      <c r="K2292" s="109" t="n">
        <v>0.7665</v>
      </c>
      <c r="L2292" s="109" t="n">
        <v>-0.539</v>
      </c>
      <c r="M2292" s="109" t="n">
        <v>-0.1957</v>
      </c>
      <c r="N2292" s="108" t="n">
        <f aca="false">IF(SQRT($B$5)*$I2292+SQRT(1-$B$5)*J2292&lt;$C$8,1,0)</f>
        <v>0</v>
      </c>
      <c r="O2292" s="108" t="n">
        <f aca="false">IF(SQRT($B$5)*$I2292+SQRT(1-$B$5)*K2292&lt;$C$9,1,0)</f>
        <v>0</v>
      </c>
      <c r="P2292" s="108" t="n">
        <f aca="false">IF(SQRT($B$5)*$I2292+SQRT(1-$B$5)*L2292&lt;$C$10,1,0)</f>
        <v>0</v>
      </c>
      <c r="Q2292" s="108" t="n">
        <f aca="false">IF(SQRT($B$5)*$I2292+SQRT(1-$B$5)*M2292&lt;$C$11,1,0)</f>
        <v>0</v>
      </c>
      <c r="R2292" s="110" t="n">
        <f aca="false">N2292*$D$8+O2292*$D$9+P2292*$D$10+Q2292*$D$11</f>
        <v>0</v>
      </c>
      <c r="S2292" s="108" t="n">
        <f aca="false">SUM(N2292:Q2292)</f>
        <v>0</v>
      </c>
    </row>
    <row r="2293" customFormat="false" ht="15" hidden="false" customHeight="false" outlineLevel="0" collapsed="false">
      <c r="H2293" s="108" t="n">
        <v>2285</v>
      </c>
      <c r="I2293" s="109" t="n">
        <v>-0.9806</v>
      </c>
      <c r="J2293" s="109" t="n">
        <v>-0.7262</v>
      </c>
      <c r="K2293" s="109" t="n">
        <v>1.001</v>
      </c>
      <c r="L2293" s="109" t="n">
        <v>0.6311</v>
      </c>
      <c r="M2293" s="109" t="n">
        <v>0.4794</v>
      </c>
      <c r="N2293" s="108" t="n">
        <f aca="false">IF(SQRT($B$5)*$I2293+SQRT(1-$B$5)*J2293&lt;$C$8,1,0)</f>
        <v>0</v>
      </c>
      <c r="O2293" s="108" t="n">
        <f aca="false">IF(SQRT($B$5)*$I2293+SQRT(1-$B$5)*K2293&lt;$C$9,1,0)</f>
        <v>0</v>
      </c>
      <c r="P2293" s="108" t="n">
        <f aca="false">IF(SQRT($B$5)*$I2293+SQRT(1-$B$5)*L2293&lt;$C$10,1,0)</f>
        <v>0</v>
      </c>
      <c r="Q2293" s="108" t="n">
        <f aca="false">IF(SQRT($B$5)*$I2293+SQRT(1-$B$5)*M2293&lt;$C$11,1,0)</f>
        <v>0</v>
      </c>
      <c r="R2293" s="110" t="n">
        <f aca="false">N2293*$D$8+O2293*$D$9+P2293*$D$10+Q2293*$D$11</f>
        <v>0</v>
      </c>
      <c r="S2293" s="108" t="n">
        <f aca="false">SUM(N2293:Q2293)</f>
        <v>0</v>
      </c>
    </row>
    <row r="2294" customFormat="false" ht="15" hidden="false" customHeight="false" outlineLevel="0" collapsed="false">
      <c r="H2294" s="108" t="n">
        <v>2286</v>
      </c>
      <c r="I2294" s="109" t="n">
        <v>-1.9715</v>
      </c>
      <c r="J2294" s="109" t="n">
        <v>1.5478</v>
      </c>
      <c r="K2294" s="109" t="n">
        <v>0.5412</v>
      </c>
      <c r="L2294" s="109" t="n">
        <v>-0.3925</v>
      </c>
      <c r="M2294" s="109" t="n">
        <v>-0.0453</v>
      </c>
      <c r="N2294" s="108" t="n">
        <f aca="false">IF(SQRT($B$5)*$I2294+SQRT(1-$B$5)*J2294&lt;$C$8,1,0)</f>
        <v>0</v>
      </c>
      <c r="O2294" s="108" t="n">
        <f aca="false">IF(SQRT($B$5)*$I2294+SQRT(1-$B$5)*K2294&lt;$C$9,1,0)</f>
        <v>0</v>
      </c>
      <c r="P2294" s="108" t="n">
        <f aca="false">IF(SQRT($B$5)*$I2294+SQRT(1-$B$5)*L2294&lt;$C$10,1,0)</f>
        <v>0</v>
      </c>
      <c r="Q2294" s="108" t="n">
        <f aca="false">IF(SQRT($B$5)*$I2294+SQRT(1-$B$5)*M2294&lt;$C$11,1,0)</f>
        <v>0</v>
      </c>
      <c r="R2294" s="110" t="n">
        <f aca="false">N2294*$D$8+O2294*$D$9+P2294*$D$10+Q2294*$D$11</f>
        <v>0</v>
      </c>
      <c r="S2294" s="108" t="n">
        <f aca="false">SUM(N2294:Q2294)</f>
        <v>0</v>
      </c>
    </row>
    <row r="2295" customFormat="false" ht="15" hidden="false" customHeight="false" outlineLevel="0" collapsed="false">
      <c r="H2295" s="108" t="n">
        <v>2287</v>
      </c>
      <c r="I2295" s="109" t="n">
        <v>0.9905</v>
      </c>
      <c r="J2295" s="109" t="n">
        <v>0.4977</v>
      </c>
      <c r="K2295" s="109" t="n">
        <v>-0.2078</v>
      </c>
      <c r="L2295" s="109" t="n">
        <v>0.827</v>
      </c>
      <c r="M2295" s="109" t="n">
        <v>-2.1085</v>
      </c>
      <c r="N2295" s="108" t="n">
        <f aca="false">IF(SQRT($B$5)*$I2295+SQRT(1-$B$5)*J2295&lt;$C$8,1,0)</f>
        <v>0</v>
      </c>
      <c r="O2295" s="108" t="n">
        <f aca="false">IF(SQRT($B$5)*$I2295+SQRT(1-$B$5)*K2295&lt;$C$9,1,0)</f>
        <v>0</v>
      </c>
      <c r="P2295" s="108" t="n">
        <f aca="false">IF(SQRT($B$5)*$I2295+SQRT(1-$B$5)*L2295&lt;$C$10,1,0)</f>
        <v>0</v>
      </c>
      <c r="Q2295" s="108" t="n">
        <f aca="false">IF(SQRT($B$5)*$I2295+SQRT(1-$B$5)*M2295&lt;$C$11,1,0)</f>
        <v>0</v>
      </c>
      <c r="R2295" s="110" t="n">
        <f aca="false">N2295*$D$8+O2295*$D$9+P2295*$D$10+Q2295*$D$11</f>
        <v>0</v>
      </c>
      <c r="S2295" s="108" t="n">
        <f aca="false">SUM(N2295:Q2295)</f>
        <v>0</v>
      </c>
    </row>
    <row r="2296" customFormat="false" ht="15" hidden="false" customHeight="false" outlineLevel="0" collapsed="false">
      <c r="H2296" s="108" t="n">
        <v>2288</v>
      </c>
      <c r="I2296" s="109" t="n">
        <v>-0.5565</v>
      </c>
      <c r="J2296" s="109" t="n">
        <v>0.9653</v>
      </c>
      <c r="K2296" s="109" t="n">
        <v>-2.3288</v>
      </c>
      <c r="L2296" s="109" t="n">
        <v>-0.4695</v>
      </c>
      <c r="M2296" s="109" t="n">
        <v>-0.9249</v>
      </c>
      <c r="N2296" s="108" t="n">
        <f aca="false">IF(SQRT($B$5)*$I2296+SQRT(1-$B$5)*J2296&lt;$C$8,1,0)</f>
        <v>0</v>
      </c>
      <c r="O2296" s="108" t="n">
        <f aca="false">IF(SQRT($B$5)*$I2296+SQRT(1-$B$5)*K2296&lt;$C$9,1,0)</f>
        <v>0</v>
      </c>
      <c r="P2296" s="108" t="n">
        <f aca="false">IF(SQRT($B$5)*$I2296+SQRT(1-$B$5)*L2296&lt;$C$10,1,0)</f>
        <v>0</v>
      </c>
      <c r="Q2296" s="108" t="n">
        <f aca="false">IF(SQRT($B$5)*$I2296+SQRT(1-$B$5)*M2296&lt;$C$11,1,0)</f>
        <v>0</v>
      </c>
      <c r="R2296" s="110" t="n">
        <f aca="false">N2296*$D$8+O2296*$D$9+P2296*$D$10+Q2296*$D$11</f>
        <v>0</v>
      </c>
      <c r="S2296" s="108" t="n">
        <f aca="false">SUM(N2296:Q2296)</f>
        <v>0</v>
      </c>
    </row>
    <row r="2297" customFormat="false" ht="15" hidden="false" customHeight="false" outlineLevel="0" collapsed="false">
      <c r="H2297" s="108" t="n">
        <v>2289</v>
      </c>
      <c r="I2297" s="109" t="n">
        <v>-1.0087</v>
      </c>
      <c r="J2297" s="109" t="n">
        <v>0.7349</v>
      </c>
      <c r="K2297" s="109" t="n">
        <v>-0.6426</v>
      </c>
      <c r="L2297" s="109" t="n">
        <v>-0.5455</v>
      </c>
      <c r="M2297" s="109" t="n">
        <v>-1.7452</v>
      </c>
      <c r="N2297" s="108" t="n">
        <f aca="false">IF(SQRT($B$5)*$I2297+SQRT(1-$B$5)*J2297&lt;$C$8,1,0)</f>
        <v>0</v>
      </c>
      <c r="O2297" s="108" t="n">
        <f aca="false">IF(SQRT($B$5)*$I2297+SQRT(1-$B$5)*K2297&lt;$C$9,1,0)</f>
        <v>0</v>
      </c>
      <c r="P2297" s="108" t="n">
        <f aca="false">IF(SQRT($B$5)*$I2297+SQRT(1-$B$5)*L2297&lt;$C$10,1,0)</f>
        <v>0</v>
      </c>
      <c r="Q2297" s="108" t="n">
        <f aca="false">IF(SQRT($B$5)*$I2297+SQRT(1-$B$5)*M2297&lt;$C$11,1,0)</f>
        <v>1</v>
      </c>
      <c r="R2297" s="110" t="n">
        <f aca="false">N2297*$D$8+O2297*$D$9+P2297*$D$10+Q2297*$D$11</f>
        <v>17.5</v>
      </c>
      <c r="S2297" s="108" t="n">
        <f aca="false">SUM(N2297:Q2297)</f>
        <v>1</v>
      </c>
    </row>
    <row r="2298" customFormat="false" ht="15" hidden="false" customHeight="false" outlineLevel="0" collapsed="false">
      <c r="H2298" s="108" t="n">
        <v>2290</v>
      </c>
      <c r="I2298" s="109" t="n">
        <v>1.1251</v>
      </c>
      <c r="J2298" s="109" t="n">
        <v>0.2066</v>
      </c>
      <c r="K2298" s="109" t="n">
        <v>-1.5488</v>
      </c>
      <c r="L2298" s="109" t="n">
        <v>-0.1076</v>
      </c>
      <c r="M2298" s="109" t="n">
        <v>0.0209</v>
      </c>
      <c r="N2298" s="108" t="n">
        <f aca="false">IF(SQRT($B$5)*$I2298+SQRT(1-$B$5)*J2298&lt;$C$8,1,0)</f>
        <v>0</v>
      </c>
      <c r="O2298" s="108" t="n">
        <f aca="false">IF(SQRT($B$5)*$I2298+SQRT(1-$B$5)*K2298&lt;$C$9,1,0)</f>
        <v>0</v>
      </c>
      <c r="P2298" s="108" t="n">
        <f aca="false">IF(SQRT($B$5)*$I2298+SQRT(1-$B$5)*L2298&lt;$C$10,1,0)</f>
        <v>0</v>
      </c>
      <c r="Q2298" s="108" t="n">
        <f aca="false">IF(SQRT($B$5)*$I2298+SQRT(1-$B$5)*M2298&lt;$C$11,1,0)</f>
        <v>0</v>
      </c>
      <c r="R2298" s="110" t="n">
        <f aca="false">N2298*$D$8+O2298*$D$9+P2298*$D$10+Q2298*$D$11</f>
        <v>0</v>
      </c>
      <c r="S2298" s="108" t="n">
        <f aca="false">SUM(N2298:Q2298)</f>
        <v>0</v>
      </c>
    </row>
    <row r="2299" customFormat="false" ht="15" hidden="false" customHeight="false" outlineLevel="0" collapsed="false">
      <c r="H2299" s="108" t="n">
        <v>2291</v>
      </c>
      <c r="I2299" s="109" t="n">
        <v>1.2216</v>
      </c>
      <c r="J2299" s="109" t="n">
        <v>0.5252</v>
      </c>
      <c r="K2299" s="109" t="n">
        <v>1.0904</v>
      </c>
      <c r="L2299" s="109" t="n">
        <v>0.6453</v>
      </c>
      <c r="M2299" s="109" t="n">
        <v>-2.0193</v>
      </c>
      <c r="N2299" s="108" t="n">
        <f aca="false">IF(SQRT($B$5)*$I2299+SQRT(1-$B$5)*J2299&lt;$C$8,1,0)</f>
        <v>0</v>
      </c>
      <c r="O2299" s="108" t="n">
        <f aca="false">IF(SQRT($B$5)*$I2299+SQRT(1-$B$5)*K2299&lt;$C$9,1,0)</f>
        <v>0</v>
      </c>
      <c r="P2299" s="108" t="n">
        <f aca="false">IF(SQRT($B$5)*$I2299+SQRT(1-$B$5)*L2299&lt;$C$10,1,0)</f>
        <v>0</v>
      </c>
      <c r="Q2299" s="108" t="n">
        <f aca="false">IF(SQRT($B$5)*$I2299+SQRT(1-$B$5)*M2299&lt;$C$11,1,0)</f>
        <v>0</v>
      </c>
      <c r="R2299" s="110" t="n">
        <f aca="false">N2299*$D$8+O2299*$D$9+P2299*$D$10+Q2299*$D$11</f>
        <v>0</v>
      </c>
      <c r="S2299" s="108" t="n">
        <f aca="false">SUM(N2299:Q2299)</f>
        <v>0</v>
      </c>
    </row>
    <row r="2300" customFormat="false" ht="15" hidden="false" customHeight="false" outlineLevel="0" collapsed="false">
      <c r="H2300" s="108" t="n">
        <v>2292</v>
      </c>
      <c r="I2300" s="109" t="n">
        <v>0.5719</v>
      </c>
      <c r="J2300" s="109" t="n">
        <v>0.1289</v>
      </c>
      <c r="K2300" s="109" t="n">
        <v>-0.5037</v>
      </c>
      <c r="L2300" s="109" t="n">
        <v>-0.008</v>
      </c>
      <c r="M2300" s="109" t="n">
        <v>-1.3231</v>
      </c>
      <c r="N2300" s="108" t="n">
        <f aca="false">IF(SQRT($B$5)*$I2300+SQRT(1-$B$5)*J2300&lt;$C$8,1,0)</f>
        <v>0</v>
      </c>
      <c r="O2300" s="108" t="n">
        <f aca="false">IF(SQRT($B$5)*$I2300+SQRT(1-$B$5)*K2300&lt;$C$9,1,0)</f>
        <v>0</v>
      </c>
      <c r="P2300" s="108" t="n">
        <f aca="false">IF(SQRT($B$5)*$I2300+SQRT(1-$B$5)*L2300&lt;$C$10,1,0)</f>
        <v>0</v>
      </c>
      <c r="Q2300" s="108" t="n">
        <f aca="false">IF(SQRT($B$5)*$I2300+SQRT(1-$B$5)*M2300&lt;$C$11,1,0)</f>
        <v>0</v>
      </c>
      <c r="R2300" s="110" t="n">
        <f aca="false">N2300*$D$8+O2300*$D$9+P2300*$D$10+Q2300*$D$11</f>
        <v>0</v>
      </c>
      <c r="S2300" s="108" t="n">
        <f aca="false">SUM(N2300:Q2300)</f>
        <v>0</v>
      </c>
    </row>
    <row r="2301" customFormat="false" ht="15" hidden="false" customHeight="false" outlineLevel="0" collapsed="false">
      <c r="H2301" s="108" t="n">
        <v>2293</v>
      </c>
      <c r="I2301" s="109" t="n">
        <v>1.0194</v>
      </c>
      <c r="J2301" s="109" t="n">
        <v>-1.3004</v>
      </c>
      <c r="K2301" s="109" t="n">
        <v>0.0139</v>
      </c>
      <c r="L2301" s="109" t="n">
        <v>0.324</v>
      </c>
      <c r="M2301" s="109" t="n">
        <v>-1.2485</v>
      </c>
      <c r="N2301" s="108" t="n">
        <f aca="false">IF(SQRT($B$5)*$I2301+SQRT(1-$B$5)*J2301&lt;$C$8,1,0)</f>
        <v>0</v>
      </c>
      <c r="O2301" s="108" t="n">
        <f aca="false">IF(SQRT($B$5)*$I2301+SQRT(1-$B$5)*K2301&lt;$C$9,1,0)</f>
        <v>0</v>
      </c>
      <c r="P2301" s="108" t="n">
        <f aca="false">IF(SQRT($B$5)*$I2301+SQRT(1-$B$5)*L2301&lt;$C$10,1,0)</f>
        <v>0</v>
      </c>
      <c r="Q2301" s="108" t="n">
        <f aca="false">IF(SQRT($B$5)*$I2301+SQRT(1-$B$5)*M2301&lt;$C$11,1,0)</f>
        <v>0</v>
      </c>
      <c r="R2301" s="110" t="n">
        <f aca="false">N2301*$D$8+O2301*$D$9+P2301*$D$10+Q2301*$D$11</f>
        <v>0</v>
      </c>
      <c r="S2301" s="108" t="n">
        <f aca="false">SUM(N2301:Q2301)</f>
        <v>0</v>
      </c>
    </row>
    <row r="2302" customFormat="false" ht="15" hidden="false" customHeight="false" outlineLevel="0" collapsed="false">
      <c r="H2302" s="108" t="n">
        <v>2294</v>
      </c>
      <c r="I2302" s="109" t="n">
        <v>-0.4345</v>
      </c>
      <c r="J2302" s="109" t="n">
        <v>-0.0696</v>
      </c>
      <c r="K2302" s="109" t="n">
        <v>-0.8771</v>
      </c>
      <c r="L2302" s="109" t="n">
        <v>-0.7519</v>
      </c>
      <c r="M2302" s="109" t="n">
        <v>1.0217</v>
      </c>
      <c r="N2302" s="108" t="n">
        <f aca="false">IF(SQRT($B$5)*$I2302+SQRT(1-$B$5)*J2302&lt;$C$8,1,0)</f>
        <v>0</v>
      </c>
      <c r="O2302" s="108" t="n">
        <f aca="false">IF(SQRT($B$5)*$I2302+SQRT(1-$B$5)*K2302&lt;$C$9,1,0)</f>
        <v>0</v>
      </c>
      <c r="P2302" s="108" t="n">
        <f aca="false">IF(SQRT($B$5)*$I2302+SQRT(1-$B$5)*L2302&lt;$C$10,1,0)</f>
        <v>0</v>
      </c>
      <c r="Q2302" s="108" t="n">
        <f aca="false">IF(SQRT($B$5)*$I2302+SQRT(1-$B$5)*M2302&lt;$C$11,1,0)</f>
        <v>0</v>
      </c>
      <c r="R2302" s="110" t="n">
        <f aca="false">N2302*$D$8+O2302*$D$9+P2302*$D$10+Q2302*$D$11</f>
        <v>0</v>
      </c>
      <c r="S2302" s="108" t="n">
        <f aca="false">SUM(N2302:Q2302)</f>
        <v>0</v>
      </c>
    </row>
    <row r="2303" customFormat="false" ht="15" hidden="false" customHeight="false" outlineLevel="0" collapsed="false">
      <c r="H2303" s="108" t="n">
        <v>2295</v>
      </c>
      <c r="I2303" s="109" t="n">
        <v>-2.1491</v>
      </c>
      <c r="J2303" s="109" t="n">
        <v>-1.0191</v>
      </c>
      <c r="K2303" s="109" t="n">
        <v>0.9797</v>
      </c>
      <c r="L2303" s="109" t="n">
        <v>-0.63</v>
      </c>
      <c r="M2303" s="109" t="n">
        <v>-1.7612</v>
      </c>
      <c r="N2303" s="108" t="n">
        <f aca="false">IF(SQRT($B$5)*$I2303+SQRT(1-$B$5)*J2303&lt;$C$8,1,0)</f>
        <v>0</v>
      </c>
      <c r="O2303" s="108" t="n">
        <f aca="false">IF(SQRT($B$5)*$I2303+SQRT(1-$B$5)*K2303&lt;$C$9,1,0)</f>
        <v>0</v>
      </c>
      <c r="P2303" s="108" t="n">
        <f aca="false">IF(SQRT($B$5)*$I2303+SQRT(1-$B$5)*L2303&lt;$C$10,1,0)</f>
        <v>0</v>
      </c>
      <c r="Q2303" s="108" t="n">
        <f aca="false">IF(SQRT($B$5)*$I2303+SQRT(1-$B$5)*M2303&lt;$C$11,1,0)</f>
        <v>1</v>
      </c>
      <c r="R2303" s="110" t="n">
        <f aca="false">N2303*$D$8+O2303*$D$9+P2303*$D$10+Q2303*$D$11</f>
        <v>17.5</v>
      </c>
      <c r="S2303" s="108" t="n">
        <f aca="false">SUM(N2303:Q2303)</f>
        <v>1</v>
      </c>
    </row>
    <row r="2304" customFormat="false" ht="15" hidden="false" customHeight="false" outlineLevel="0" collapsed="false">
      <c r="H2304" s="108" t="n">
        <v>2296</v>
      </c>
      <c r="I2304" s="109" t="n">
        <v>1.5464</v>
      </c>
      <c r="J2304" s="109" t="n">
        <v>-0.3481</v>
      </c>
      <c r="K2304" s="109" t="n">
        <v>-0.8067</v>
      </c>
      <c r="L2304" s="109" t="n">
        <v>0.111</v>
      </c>
      <c r="M2304" s="109" t="n">
        <v>0.1035</v>
      </c>
      <c r="N2304" s="108" t="n">
        <f aca="false">IF(SQRT($B$5)*$I2304+SQRT(1-$B$5)*J2304&lt;$C$8,1,0)</f>
        <v>0</v>
      </c>
      <c r="O2304" s="108" t="n">
        <f aca="false">IF(SQRT($B$5)*$I2304+SQRT(1-$B$5)*K2304&lt;$C$9,1,0)</f>
        <v>0</v>
      </c>
      <c r="P2304" s="108" t="n">
        <f aca="false">IF(SQRT($B$5)*$I2304+SQRT(1-$B$5)*L2304&lt;$C$10,1,0)</f>
        <v>0</v>
      </c>
      <c r="Q2304" s="108" t="n">
        <f aca="false">IF(SQRT($B$5)*$I2304+SQRT(1-$B$5)*M2304&lt;$C$11,1,0)</f>
        <v>0</v>
      </c>
      <c r="R2304" s="110" t="n">
        <f aca="false">N2304*$D$8+O2304*$D$9+P2304*$D$10+Q2304*$D$11</f>
        <v>0</v>
      </c>
      <c r="S2304" s="108" t="n">
        <f aca="false">SUM(N2304:Q2304)</f>
        <v>0</v>
      </c>
    </row>
    <row r="2305" customFormat="false" ht="15" hidden="false" customHeight="false" outlineLevel="0" collapsed="false">
      <c r="H2305" s="108" t="n">
        <v>2297</v>
      </c>
      <c r="I2305" s="109" t="n">
        <v>-1.0386</v>
      </c>
      <c r="J2305" s="109" t="n">
        <v>-0.9077</v>
      </c>
      <c r="K2305" s="109" t="n">
        <v>-0.5963</v>
      </c>
      <c r="L2305" s="109" t="n">
        <v>-1.3909</v>
      </c>
      <c r="M2305" s="109" t="n">
        <v>-0.8061</v>
      </c>
      <c r="N2305" s="108" t="n">
        <f aca="false">IF(SQRT($B$5)*$I2305+SQRT(1-$B$5)*J2305&lt;$C$8,1,0)</f>
        <v>0</v>
      </c>
      <c r="O2305" s="108" t="n">
        <f aca="false">IF(SQRT($B$5)*$I2305+SQRT(1-$B$5)*K2305&lt;$C$9,1,0)</f>
        <v>0</v>
      </c>
      <c r="P2305" s="108" t="n">
        <f aca="false">IF(SQRT($B$5)*$I2305+SQRT(1-$B$5)*L2305&lt;$C$10,1,0)</f>
        <v>0</v>
      </c>
      <c r="Q2305" s="108" t="n">
        <f aca="false">IF(SQRT($B$5)*$I2305+SQRT(1-$B$5)*M2305&lt;$C$11,1,0)</f>
        <v>0</v>
      </c>
      <c r="R2305" s="110" t="n">
        <f aca="false">N2305*$D$8+O2305*$D$9+P2305*$D$10+Q2305*$D$11</f>
        <v>0</v>
      </c>
      <c r="S2305" s="108" t="n">
        <f aca="false">SUM(N2305:Q2305)</f>
        <v>0</v>
      </c>
    </row>
    <row r="2306" customFormat="false" ht="15" hidden="false" customHeight="false" outlineLevel="0" collapsed="false">
      <c r="H2306" s="108" t="n">
        <v>2298</v>
      </c>
      <c r="I2306" s="109" t="n">
        <v>-1.6877</v>
      </c>
      <c r="J2306" s="109" t="n">
        <v>-1.1278</v>
      </c>
      <c r="K2306" s="109" t="n">
        <v>-1.102</v>
      </c>
      <c r="L2306" s="109" t="n">
        <v>0.8349</v>
      </c>
      <c r="M2306" s="109" t="n">
        <v>0.2259</v>
      </c>
      <c r="N2306" s="108" t="n">
        <f aca="false">IF(SQRT($B$5)*$I2306+SQRT(1-$B$5)*J2306&lt;$C$8,1,0)</f>
        <v>0</v>
      </c>
      <c r="O2306" s="108" t="n">
        <f aca="false">IF(SQRT($B$5)*$I2306+SQRT(1-$B$5)*K2306&lt;$C$9,1,0)</f>
        <v>0</v>
      </c>
      <c r="P2306" s="108" t="n">
        <f aca="false">IF(SQRT($B$5)*$I2306+SQRT(1-$B$5)*L2306&lt;$C$10,1,0)</f>
        <v>0</v>
      </c>
      <c r="Q2306" s="108" t="n">
        <f aca="false">IF(SQRT($B$5)*$I2306+SQRT(1-$B$5)*M2306&lt;$C$11,1,0)</f>
        <v>0</v>
      </c>
      <c r="R2306" s="110" t="n">
        <f aca="false">N2306*$D$8+O2306*$D$9+P2306*$D$10+Q2306*$D$11</f>
        <v>0</v>
      </c>
      <c r="S2306" s="108" t="n">
        <f aca="false">SUM(N2306:Q2306)</f>
        <v>0</v>
      </c>
    </row>
    <row r="2307" customFormat="false" ht="15" hidden="false" customHeight="false" outlineLevel="0" collapsed="false">
      <c r="H2307" s="108" t="n">
        <v>2299</v>
      </c>
      <c r="I2307" s="109" t="n">
        <v>-1.0667</v>
      </c>
      <c r="J2307" s="109" t="n">
        <v>0.638</v>
      </c>
      <c r="K2307" s="109" t="n">
        <v>-0.5094</v>
      </c>
      <c r="L2307" s="109" t="n">
        <v>0.3029</v>
      </c>
      <c r="M2307" s="109" t="n">
        <v>0.8963</v>
      </c>
      <c r="N2307" s="108" t="n">
        <f aca="false">IF(SQRT($B$5)*$I2307+SQRT(1-$B$5)*J2307&lt;$C$8,1,0)</f>
        <v>0</v>
      </c>
      <c r="O2307" s="108" t="n">
        <f aca="false">IF(SQRT($B$5)*$I2307+SQRT(1-$B$5)*K2307&lt;$C$9,1,0)</f>
        <v>0</v>
      </c>
      <c r="P2307" s="108" t="n">
        <f aca="false">IF(SQRT($B$5)*$I2307+SQRT(1-$B$5)*L2307&lt;$C$10,1,0)</f>
        <v>0</v>
      </c>
      <c r="Q2307" s="108" t="n">
        <f aca="false">IF(SQRT($B$5)*$I2307+SQRT(1-$B$5)*M2307&lt;$C$11,1,0)</f>
        <v>0</v>
      </c>
      <c r="R2307" s="110" t="n">
        <f aca="false">N2307*$D$8+O2307*$D$9+P2307*$D$10+Q2307*$D$11</f>
        <v>0</v>
      </c>
      <c r="S2307" s="108" t="n">
        <f aca="false">SUM(N2307:Q2307)</f>
        <v>0</v>
      </c>
    </row>
    <row r="2308" customFormat="false" ht="15" hidden="false" customHeight="false" outlineLevel="0" collapsed="false">
      <c r="H2308" s="108" t="n">
        <v>2300</v>
      </c>
      <c r="I2308" s="109" t="n">
        <v>-1.6565</v>
      </c>
      <c r="J2308" s="109" t="n">
        <v>0.679</v>
      </c>
      <c r="K2308" s="109" t="n">
        <v>0.2631</v>
      </c>
      <c r="L2308" s="109" t="n">
        <v>-0.5324</v>
      </c>
      <c r="M2308" s="109" t="n">
        <v>-0.8731</v>
      </c>
      <c r="N2308" s="108" t="n">
        <f aca="false">IF(SQRT($B$5)*$I2308+SQRT(1-$B$5)*J2308&lt;$C$8,1,0)</f>
        <v>0</v>
      </c>
      <c r="O2308" s="108" t="n">
        <f aca="false">IF(SQRT($B$5)*$I2308+SQRT(1-$B$5)*K2308&lt;$C$9,1,0)</f>
        <v>0</v>
      </c>
      <c r="P2308" s="108" t="n">
        <f aca="false">IF(SQRT($B$5)*$I2308+SQRT(1-$B$5)*L2308&lt;$C$10,1,0)</f>
        <v>0</v>
      </c>
      <c r="Q2308" s="108" t="n">
        <f aca="false">IF(SQRT($B$5)*$I2308+SQRT(1-$B$5)*M2308&lt;$C$11,1,0)</f>
        <v>0</v>
      </c>
      <c r="R2308" s="110" t="n">
        <f aca="false">N2308*$D$8+O2308*$D$9+P2308*$D$10+Q2308*$D$11</f>
        <v>0</v>
      </c>
      <c r="S2308" s="108" t="n">
        <f aca="false">SUM(N2308:Q2308)</f>
        <v>0</v>
      </c>
    </row>
    <row r="2309" customFormat="false" ht="15" hidden="false" customHeight="false" outlineLevel="0" collapsed="false">
      <c r="H2309" s="108" t="n">
        <v>2301</v>
      </c>
      <c r="I2309" s="109" t="n">
        <v>0.1649</v>
      </c>
      <c r="J2309" s="109" t="n">
        <v>0.6257</v>
      </c>
      <c r="K2309" s="109" t="n">
        <v>-0.5722</v>
      </c>
      <c r="L2309" s="109" t="n">
        <v>1.645</v>
      </c>
      <c r="M2309" s="109" t="n">
        <v>-0.3001</v>
      </c>
      <c r="N2309" s="108" t="n">
        <f aca="false">IF(SQRT($B$5)*$I2309+SQRT(1-$B$5)*J2309&lt;$C$8,1,0)</f>
        <v>0</v>
      </c>
      <c r="O2309" s="108" t="n">
        <f aca="false">IF(SQRT($B$5)*$I2309+SQRT(1-$B$5)*K2309&lt;$C$9,1,0)</f>
        <v>0</v>
      </c>
      <c r="P2309" s="108" t="n">
        <f aca="false">IF(SQRT($B$5)*$I2309+SQRT(1-$B$5)*L2309&lt;$C$10,1,0)</f>
        <v>0</v>
      </c>
      <c r="Q2309" s="108" t="n">
        <f aca="false">IF(SQRT($B$5)*$I2309+SQRT(1-$B$5)*M2309&lt;$C$11,1,0)</f>
        <v>0</v>
      </c>
      <c r="R2309" s="110" t="n">
        <f aca="false">N2309*$D$8+O2309*$D$9+P2309*$D$10+Q2309*$D$11</f>
        <v>0</v>
      </c>
      <c r="S2309" s="108" t="n">
        <f aca="false">SUM(N2309:Q2309)</f>
        <v>0</v>
      </c>
    </row>
    <row r="2310" customFormat="false" ht="15" hidden="false" customHeight="false" outlineLevel="0" collapsed="false">
      <c r="H2310" s="108" t="n">
        <v>2302</v>
      </c>
      <c r="I2310" s="109" t="n">
        <v>-1.6428</v>
      </c>
      <c r="J2310" s="109" t="n">
        <v>-0.0779</v>
      </c>
      <c r="K2310" s="109" t="n">
        <v>0.5624</v>
      </c>
      <c r="L2310" s="109" t="n">
        <v>-0.3923</v>
      </c>
      <c r="M2310" s="109" t="n">
        <v>0.6474</v>
      </c>
      <c r="N2310" s="108" t="n">
        <f aca="false">IF(SQRT($B$5)*$I2310+SQRT(1-$B$5)*J2310&lt;$C$8,1,0)</f>
        <v>0</v>
      </c>
      <c r="O2310" s="108" t="n">
        <f aca="false">IF(SQRT($B$5)*$I2310+SQRT(1-$B$5)*K2310&lt;$C$9,1,0)</f>
        <v>0</v>
      </c>
      <c r="P2310" s="108" t="n">
        <f aca="false">IF(SQRT($B$5)*$I2310+SQRT(1-$B$5)*L2310&lt;$C$10,1,0)</f>
        <v>0</v>
      </c>
      <c r="Q2310" s="108" t="n">
        <f aca="false">IF(SQRT($B$5)*$I2310+SQRT(1-$B$5)*M2310&lt;$C$11,1,0)</f>
        <v>0</v>
      </c>
      <c r="R2310" s="110" t="n">
        <f aca="false">N2310*$D$8+O2310*$D$9+P2310*$D$10+Q2310*$D$11</f>
        <v>0</v>
      </c>
      <c r="S2310" s="108" t="n">
        <f aca="false">SUM(N2310:Q2310)</f>
        <v>0</v>
      </c>
    </row>
    <row r="2311" customFormat="false" ht="15" hidden="false" customHeight="false" outlineLevel="0" collapsed="false">
      <c r="H2311" s="108" t="n">
        <v>2303</v>
      </c>
      <c r="I2311" s="109" t="n">
        <v>-2.3409</v>
      </c>
      <c r="J2311" s="109" t="n">
        <v>0.8248</v>
      </c>
      <c r="K2311" s="109" t="n">
        <v>-0.6858</v>
      </c>
      <c r="L2311" s="109" t="n">
        <v>-0.8053</v>
      </c>
      <c r="M2311" s="109" t="n">
        <v>1.1975</v>
      </c>
      <c r="N2311" s="108" t="n">
        <f aca="false">IF(SQRT($B$5)*$I2311+SQRT(1-$B$5)*J2311&lt;$C$8,1,0)</f>
        <v>0</v>
      </c>
      <c r="O2311" s="108" t="n">
        <f aca="false">IF(SQRT($B$5)*$I2311+SQRT(1-$B$5)*K2311&lt;$C$9,1,0)</f>
        <v>0</v>
      </c>
      <c r="P2311" s="108" t="n">
        <f aca="false">IF(SQRT($B$5)*$I2311+SQRT(1-$B$5)*L2311&lt;$C$10,1,0)</f>
        <v>1</v>
      </c>
      <c r="Q2311" s="108" t="n">
        <f aca="false">IF(SQRT($B$5)*$I2311+SQRT(1-$B$5)*M2311&lt;$C$11,1,0)</f>
        <v>0</v>
      </c>
      <c r="R2311" s="110" t="n">
        <f aca="false">N2311*$D$8+O2311*$D$9+P2311*$D$10+Q2311*$D$11</f>
        <v>14</v>
      </c>
      <c r="S2311" s="108" t="n">
        <f aca="false">SUM(N2311:Q2311)</f>
        <v>1</v>
      </c>
    </row>
    <row r="2312" customFormat="false" ht="15" hidden="false" customHeight="false" outlineLevel="0" collapsed="false">
      <c r="H2312" s="108" t="n">
        <v>2304</v>
      </c>
      <c r="I2312" s="109" t="n">
        <v>-0.7676</v>
      </c>
      <c r="J2312" s="109" t="n">
        <v>0.8555</v>
      </c>
      <c r="K2312" s="109" t="n">
        <v>-0.45</v>
      </c>
      <c r="L2312" s="109" t="n">
        <v>-0.9867</v>
      </c>
      <c r="M2312" s="109" t="n">
        <v>-1.0991</v>
      </c>
      <c r="N2312" s="108" t="n">
        <f aca="false">IF(SQRT($B$5)*$I2312+SQRT(1-$B$5)*J2312&lt;$C$8,1,0)</f>
        <v>0</v>
      </c>
      <c r="O2312" s="108" t="n">
        <f aca="false">IF(SQRT($B$5)*$I2312+SQRT(1-$B$5)*K2312&lt;$C$9,1,0)</f>
        <v>0</v>
      </c>
      <c r="P2312" s="108" t="n">
        <f aca="false">IF(SQRT($B$5)*$I2312+SQRT(1-$B$5)*L2312&lt;$C$10,1,0)</f>
        <v>0</v>
      </c>
      <c r="Q2312" s="108" t="n">
        <f aca="false">IF(SQRT($B$5)*$I2312+SQRT(1-$B$5)*M2312&lt;$C$11,1,0)</f>
        <v>0</v>
      </c>
      <c r="R2312" s="110" t="n">
        <f aca="false">N2312*$D$8+O2312*$D$9+P2312*$D$10+Q2312*$D$11</f>
        <v>0</v>
      </c>
      <c r="S2312" s="108" t="n">
        <f aca="false">SUM(N2312:Q2312)</f>
        <v>0</v>
      </c>
    </row>
    <row r="2313" customFormat="false" ht="15" hidden="false" customHeight="false" outlineLevel="0" collapsed="false">
      <c r="H2313" s="108" t="n">
        <v>2305</v>
      </c>
      <c r="I2313" s="109" t="n">
        <v>-0.4433</v>
      </c>
      <c r="J2313" s="109" t="n">
        <v>-0.141</v>
      </c>
      <c r="K2313" s="109" t="n">
        <v>0.4403</v>
      </c>
      <c r="L2313" s="109" t="n">
        <v>-1.4007</v>
      </c>
      <c r="M2313" s="109" t="n">
        <v>0.1885</v>
      </c>
      <c r="N2313" s="108" t="n">
        <f aca="false">IF(SQRT($B$5)*$I2313+SQRT(1-$B$5)*J2313&lt;$C$8,1,0)</f>
        <v>0</v>
      </c>
      <c r="O2313" s="108" t="n">
        <f aca="false">IF(SQRT($B$5)*$I2313+SQRT(1-$B$5)*K2313&lt;$C$9,1,0)</f>
        <v>0</v>
      </c>
      <c r="P2313" s="108" t="n">
        <f aca="false">IF(SQRT($B$5)*$I2313+SQRT(1-$B$5)*L2313&lt;$C$10,1,0)</f>
        <v>0</v>
      </c>
      <c r="Q2313" s="108" t="n">
        <f aca="false">IF(SQRT($B$5)*$I2313+SQRT(1-$B$5)*M2313&lt;$C$11,1,0)</f>
        <v>0</v>
      </c>
      <c r="R2313" s="110" t="n">
        <f aca="false">N2313*$D$8+O2313*$D$9+P2313*$D$10+Q2313*$D$11</f>
        <v>0</v>
      </c>
      <c r="S2313" s="108" t="n">
        <f aca="false">SUM(N2313:Q2313)</f>
        <v>0</v>
      </c>
    </row>
    <row r="2314" customFormat="false" ht="15" hidden="false" customHeight="false" outlineLevel="0" collapsed="false">
      <c r="H2314" s="108" t="n">
        <v>2306</v>
      </c>
      <c r="I2314" s="109" t="n">
        <v>2.5123</v>
      </c>
      <c r="J2314" s="109" t="n">
        <v>0.1526</v>
      </c>
      <c r="K2314" s="109" t="n">
        <v>-1.7997</v>
      </c>
      <c r="L2314" s="109" t="n">
        <v>0.112</v>
      </c>
      <c r="M2314" s="109" t="n">
        <v>0.6527</v>
      </c>
      <c r="N2314" s="108" t="n">
        <f aca="false">IF(SQRT($B$5)*$I2314+SQRT(1-$B$5)*J2314&lt;$C$8,1,0)</f>
        <v>0</v>
      </c>
      <c r="O2314" s="108" t="n">
        <f aca="false">IF(SQRT($B$5)*$I2314+SQRT(1-$B$5)*K2314&lt;$C$9,1,0)</f>
        <v>0</v>
      </c>
      <c r="P2314" s="108" t="n">
        <f aca="false">IF(SQRT($B$5)*$I2314+SQRT(1-$B$5)*L2314&lt;$C$10,1,0)</f>
        <v>0</v>
      </c>
      <c r="Q2314" s="108" t="n">
        <f aca="false">IF(SQRT($B$5)*$I2314+SQRT(1-$B$5)*M2314&lt;$C$11,1,0)</f>
        <v>0</v>
      </c>
      <c r="R2314" s="110" t="n">
        <f aca="false">N2314*$D$8+O2314*$D$9+P2314*$D$10+Q2314*$D$11</f>
        <v>0</v>
      </c>
      <c r="S2314" s="108" t="n">
        <f aca="false">SUM(N2314:Q2314)</f>
        <v>0</v>
      </c>
    </row>
    <row r="2315" customFormat="false" ht="15" hidden="false" customHeight="false" outlineLevel="0" collapsed="false">
      <c r="H2315" s="108" t="n">
        <v>2307</v>
      </c>
      <c r="I2315" s="109" t="n">
        <v>0.8292</v>
      </c>
      <c r="J2315" s="109" t="n">
        <v>1.6946</v>
      </c>
      <c r="K2315" s="109" t="n">
        <v>0.3062</v>
      </c>
      <c r="L2315" s="109" t="n">
        <v>2.0303</v>
      </c>
      <c r="M2315" s="109" t="n">
        <v>0.7125</v>
      </c>
      <c r="N2315" s="108" t="n">
        <f aca="false">IF(SQRT($B$5)*$I2315+SQRT(1-$B$5)*J2315&lt;$C$8,1,0)</f>
        <v>0</v>
      </c>
      <c r="O2315" s="108" t="n">
        <f aca="false">IF(SQRT($B$5)*$I2315+SQRT(1-$B$5)*K2315&lt;$C$9,1,0)</f>
        <v>0</v>
      </c>
      <c r="P2315" s="108" t="n">
        <f aca="false">IF(SQRT($B$5)*$I2315+SQRT(1-$B$5)*L2315&lt;$C$10,1,0)</f>
        <v>0</v>
      </c>
      <c r="Q2315" s="108" t="n">
        <f aca="false">IF(SQRT($B$5)*$I2315+SQRT(1-$B$5)*M2315&lt;$C$11,1,0)</f>
        <v>0</v>
      </c>
      <c r="R2315" s="110" t="n">
        <f aca="false">N2315*$D$8+O2315*$D$9+P2315*$D$10+Q2315*$D$11</f>
        <v>0</v>
      </c>
      <c r="S2315" s="108" t="n">
        <f aca="false">SUM(N2315:Q2315)</f>
        <v>0</v>
      </c>
    </row>
    <row r="2316" customFormat="false" ht="15" hidden="false" customHeight="false" outlineLevel="0" collapsed="false">
      <c r="H2316" s="108" t="n">
        <v>2308</v>
      </c>
      <c r="I2316" s="109" t="n">
        <v>-0.0368</v>
      </c>
      <c r="J2316" s="109" t="n">
        <v>-1.6047</v>
      </c>
      <c r="K2316" s="109" t="n">
        <v>1.4565</v>
      </c>
      <c r="L2316" s="109" t="n">
        <v>-0.0897</v>
      </c>
      <c r="M2316" s="109" t="n">
        <v>-2.8721</v>
      </c>
      <c r="N2316" s="108" t="n">
        <f aca="false">IF(SQRT($B$5)*$I2316+SQRT(1-$B$5)*J2316&lt;$C$8,1,0)</f>
        <v>0</v>
      </c>
      <c r="O2316" s="108" t="n">
        <f aca="false">IF(SQRT($B$5)*$I2316+SQRT(1-$B$5)*K2316&lt;$C$9,1,0)</f>
        <v>0</v>
      </c>
      <c r="P2316" s="108" t="n">
        <f aca="false">IF(SQRT($B$5)*$I2316+SQRT(1-$B$5)*L2316&lt;$C$10,1,0)</f>
        <v>0</v>
      </c>
      <c r="Q2316" s="108" t="n">
        <f aca="false">IF(SQRT($B$5)*$I2316+SQRT(1-$B$5)*M2316&lt;$C$11,1,0)</f>
        <v>1</v>
      </c>
      <c r="R2316" s="110" t="n">
        <f aca="false">N2316*$D$8+O2316*$D$9+P2316*$D$10+Q2316*$D$11</f>
        <v>17.5</v>
      </c>
      <c r="S2316" s="108" t="n">
        <f aca="false">SUM(N2316:Q2316)</f>
        <v>1</v>
      </c>
    </row>
    <row r="2317" customFormat="false" ht="15" hidden="false" customHeight="false" outlineLevel="0" collapsed="false">
      <c r="H2317" s="108" t="n">
        <v>2309</v>
      </c>
      <c r="I2317" s="109" t="n">
        <v>1.2551</v>
      </c>
      <c r="J2317" s="109" t="n">
        <v>-1.7347</v>
      </c>
      <c r="K2317" s="109" t="n">
        <v>-0.4832</v>
      </c>
      <c r="L2317" s="109" t="n">
        <v>-0.0327</v>
      </c>
      <c r="M2317" s="109" t="n">
        <v>-1.0402</v>
      </c>
      <c r="N2317" s="108" t="n">
        <f aca="false">IF(SQRT($B$5)*$I2317+SQRT(1-$B$5)*J2317&lt;$C$8,1,0)</f>
        <v>0</v>
      </c>
      <c r="O2317" s="108" t="n">
        <f aca="false">IF(SQRT($B$5)*$I2317+SQRT(1-$B$5)*K2317&lt;$C$9,1,0)</f>
        <v>0</v>
      </c>
      <c r="P2317" s="108" t="n">
        <f aca="false">IF(SQRT($B$5)*$I2317+SQRT(1-$B$5)*L2317&lt;$C$10,1,0)</f>
        <v>0</v>
      </c>
      <c r="Q2317" s="108" t="n">
        <f aca="false">IF(SQRT($B$5)*$I2317+SQRT(1-$B$5)*M2317&lt;$C$11,1,0)</f>
        <v>0</v>
      </c>
      <c r="R2317" s="110" t="n">
        <f aca="false">N2317*$D$8+O2317*$D$9+P2317*$D$10+Q2317*$D$11</f>
        <v>0</v>
      </c>
      <c r="S2317" s="108" t="n">
        <f aca="false">SUM(N2317:Q2317)</f>
        <v>0</v>
      </c>
    </row>
    <row r="2318" customFormat="false" ht="15" hidden="false" customHeight="false" outlineLevel="0" collapsed="false">
      <c r="H2318" s="108" t="n">
        <v>2310</v>
      </c>
      <c r="I2318" s="109" t="n">
        <v>-0.68</v>
      </c>
      <c r="J2318" s="109" t="n">
        <v>0.0581</v>
      </c>
      <c r="K2318" s="109" t="n">
        <v>-1.6564</v>
      </c>
      <c r="L2318" s="109" t="n">
        <v>0.7491</v>
      </c>
      <c r="M2318" s="109" t="n">
        <v>0.2442</v>
      </c>
      <c r="N2318" s="108" t="n">
        <f aca="false">IF(SQRT($B$5)*$I2318+SQRT(1-$B$5)*J2318&lt;$C$8,1,0)</f>
        <v>0</v>
      </c>
      <c r="O2318" s="108" t="n">
        <f aca="false">IF(SQRT($B$5)*$I2318+SQRT(1-$B$5)*K2318&lt;$C$9,1,0)</f>
        <v>0</v>
      </c>
      <c r="P2318" s="108" t="n">
        <f aca="false">IF(SQRT($B$5)*$I2318+SQRT(1-$B$5)*L2318&lt;$C$10,1,0)</f>
        <v>0</v>
      </c>
      <c r="Q2318" s="108" t="n">
        <f aca="false">IF(SQRT($B$5)*$I2318+SQRT(1-$B$5)*M2318&lt;$C$11,1,0)</f>
        <v>0</v>
      </c>
      <c r="R2318" s="110" t="n">
        <f aca="false">N2318*$D$8+O2318*$D$9+P2318*$D$10+Q2318*$D$11</f>
        <v>0</v>
      </c>
      <c r="S2318" s="108" t="n">
        <f aca="false">SUM(N2318:Q2318)</f>
        <v>0</v>
      </c>
    </row>
    <row r="2319" customFormat="false" ht="15" hidden="false" customHeight="false" outlineLevel="0" collapsed="false">
      <c r="H2319" s="108" t="n">
        <v>2311</v>
      </c>
      <c r="I2319" s="109" t="n">
        <v>0.7469</v>
      </c>
      <c r="J2319" s="109" t="n">
        <v>-1.3118</v>
      </c>
      <c r="K2319" s="109" t="n">
        <v>2.6563</v>
      </c>
      <c r="L2319" s="109" t="n">
        <v>-0.9867</v>
      </c>
      <c r="M2319" s="109" t="n">
        <v>-1.728</v>
      </c>
      <c r="N2319" s="108" t="n">
        <f aca="false">IF(SQRT($B$5)*$I2319+SQRT(1-$B$5)*J2319&lt;$C$8,1,0)</f>
        <v>0</v>
      </c>
      <c r="O2319" s="108" t="n">
        <f aca="false">IF(SQRT($B$5)*$I2319+SQRT(1-$B$5)*K2319&lt;$C$9,1,0)</f>
        <v>0</v>
      </c>
      <c r="P2319" s="108" t="n">
        <f aca="false">IF(SQRT($B$5)*$I2319+SQRT(1-$B$5)*L2319&lt;$C$10,1,0)</f>
        <v>0</v>
      </c>
      <c r="Q2319" s="108" t="n">
        <f aca="false">IF(SQRT($B$5)*$I2319+SQRT(1-$B$5)*M2319&lt;$C$11,1,0)</f>
        <v>0</v>
      </c>
      <c r="R2319" s="110" t="n">
        <f aca="false">N2319*$D$8+O2319*$D$9+P2319*$D$10+Q2319*$D$11</f>
        <v>0</v>
      </c>
      <c r="S2319" s="108" t="n">
        <f aca="false">SUM(N2319:Q2319)</f>
        <v>0</v>
      </c>
    </row>
    <row r="2320" customFormat="false" ht="15" hidden="false" customHeight="false" outlineLevel="0" collapsed="false">
      <c r="H2320" s="108" t="n">
        <v>2312</v>
      </c>
      <c r="I2320" s="109" t="n">
        <v>0.4915</v>
      </c>
      <c r="J2320" s="109" t="n">
        <v>-0.0675</v>
      </c>
      <c r="K2320" s="109" t="n">
        <v>-1.1164</v>
      </c>
      <c r="L2320" s="109" t="n">
        <v>0.8807</v>
      </c>
      <c r="M2320" s="109" t="n">
        <v>-0.0987</v>
      </c>
      <c r="N2320" s="108" t="n">
        <f aca="false">IF(SQRT($B$5)*$I2320+SQRT(1-$B$5)*J2320&lt;$C$8,1,0)</f>
        <v>0</v>
      </c>
      <c r="O2320" s="108" t="n">
        <f aca="false">IF(SQRT($B$5)*$I2320+SQRT(1-$B$5)*K2320&lt;$C$9,1,0)</f>
        <v>0</v>
      </c>
      <c r="P2320" s="108" t="n">
        <f aca="false">IF(SQRT($B$5)*$I2320+SQRT(1-$B$5)*L2320&lt;$C$10,1,0)</f>
        <v>0</v>
      </c>
      <c r="Q2320" s="108" t="n">
        <f aca="false">IF(SQRT($B$5)*$I2320+SQRT(1-$B$5)*M2320&lt;$C$11,1,0)</f>
        <v>0</v>
      </c>
      <c r="R2320" s="110" t="n">
        <f aca="false">N2320*$D$8+O2320*$D$9+P2320*$D$10+Q2320*$D$11</f>
        <v>0</v>
      </c>
      <c r="S2320" s="108" t="n">
        <f aca="false">SUM(N2320:Q2320)</f>
        <v>0</v>
      </c>
    </row>
    <row r="2321" customFormat="false" ht="15" hidden="false" customHeight="false" outlineLevel="0" collapsed="false">
      <c r="H2321" s="108" t="n">
        <v>2313</v>
      </c>
      <c r="I2321" s="109" t="n">
        <v>-0.9928</v>
      </c>
      <c r="J2321" s="109" t="n">
        <v>0.1065</v>
      </c>
      <c r="K2321" s="109" t="n">
        <v>0.6226</v>
      </c>
      <c r="L2321" s="109" t="n">
        <v>-1.0429</v>
      </c>
      <c r="M2321" s="109" t="n">
        <v>-0.5386</v>
      </c>
      <c r="N2321" s="108" t="n">
        <f aca="false">IF(SQRT($B$5)*$I2321+SQRT(1-$B$5)*J2321&lt;$C$8,1,0)</f>
        <v>0</v>
      </c>
      <c r="O2321" s="108" t="n">
        <f aca="false">IF(SQRT($B$5)*$I2321+SQRT(1-$B$5)*K2321&lt;$C$9,1,0)</f>
        <v>0</v>
      </c>
      <c r="P2321" s="108" t="n">
        <f aca="false">IF(SQRT($B$5)*$I2321+SQRT(1-$B$5)*L2321&lt;$C$10,1,0)</f>
        <v>0</v>
      </c>
      <c r="Q2321" s="108" t="n">
        <f aca="false">IF(SQRT($B$5)*$I2321+SQRT(1-$B$5)*M2321&lt;$C$11,1,0)</f>
        <v>0</v>
      </c>
      <c r="R2321" s="110" t="n">
        <f aca="false">N2321*$D$8+O2321*$D$9+P2321*$D$10+Q2321*$D$11</f>
        <v>0</v>
      </c>
      <c r="S2321" s="108" t="n">
        <f aca="false">SUM(N2321:Q2321)</f>
        <v>0</v>
      </c>
    </row>
    <row r="2322" customFormat="false" ht="15" hidden="false" customHeight="false" outlineLevel="0" collapsed="false">
      <c r="H2322" s="108" t="n">
        <v>2314</v>
      </c>
      <c r="I2322" s="109" t="n">
        <v>-1.4004</v>
      </c>
      <c r="J2322" s="109" t="n">
        <v>-0.574</v>
      </c>
      <c r="K2322" s="109" t="n">
        <v>0.1852</v>
      </c>
      <c r="L2322" s="109" t="n">
        <v>-2.1233</v>
      </c>
      <c r="M2322" s="109" t="n">
        <v>0.9439</v>
      </c>
      <c r="N2322" s="108" t="n">
        <f aca="false">IF(SQRT($B$5)*$I2322+SQRT(1-$B$5)*J2322&lt;$C$8,1,0)</f>
        <v>0</v>
      </c>
      <c r="O2322" s="108" t="n">
        <f aca="false">IF(SQRT($B$5)*$I2322+SQRT(1-$B$5)*K2322&lt;$C$9,1,0)</f>
        <v>0</v>
      </c>
      <c r="P2322" s="108" t="n">
        <f aca="false">IF(SQRT($B$5)*$I2322+SQRT(1-$B$5)*L2322&lt;$C$10,1,0)</f>
        <v>1</v>
      </c>
      <c r="Q2322" s="108" t="n">
        <f aca="false">IF(SQRT($B$5)*$I2322+SQRT(1-$B$5)*M2322&lt;$C$11,1,0)</f>
        <v>0</v>
      </c>
      <c r="R2322" s="110" t="n">
        <f aca="false">N2322*$D$8+O2322*$D$9+P2322*$D$10+Q2322*$D$11</f>
        <v>14</v>
      </c>
      <c r="S2322" s="108" t="n">
        <f aca="false">SUM(N2322:Q2322)</f>
        <v>1</v>
      </c>
    </row>
    <row r="2323" customFormat="false" ht="15" hidden="false" customHeight="false" outlineLevel="0" collapsed="false">
      <c r="H2323" s="108" t="n">
        <v>2315</v>
      </c>
      <c r="I2323" s="109" t="n">
        <v>-0.2854</v>
      </c>
      <c r="J2323" s="109" t="n">
        <v>2.0008</v>
      </c>
      <c r="K2323" s="109" t="n">
        <v>-0.3262</v>
      </c>
      <c r="L2323" s="109" t="n">
        <v>-1.0259</v>
      </c>
      <c r="M2323" s="109" t="n">
        <v>0.9065</v>
      </c>
      <c r="N2323" s="108" t="n">
        <f aca="false">IF(SQRT($B$5)*$I2323+SQRT(1-$B$5)*J2323&lt;$C$8,1,0)</f>
        <v>0</v>
      </c>
      <c r="O2323" s="108" t="n">
        <f aca="false">IF(SQRT($B$5)*$I2323+SQRT(1-$B$5)*K2323&lt;$C$9,1,0)</f>
        <v>0</v>
      </c>
      <c r="P2323" s="108" t="n">
        <f aca="false">IF(SQRT($B$5)*$I2323+SQRT(1-$B$5)*L2323&lt;$C$10,1,0)</f>
        <v>0</v>
      </c>
      <c r="Q2323" s="108" t="n">
        <f aca="false">IF(SQRT($B$5)*$I2323+SQRT(1-$B$5)*M2323&lt;$C$11,1,0)</f>
        <v>0</v>
      </c>
      <c r="R2323" s="110" t="n">
        <f aca="false">N2323*$D$8+O2323*$D$9+P2323*$D$10+Q2323*$D$11</f>
        <v>0</v>
      </c>
      <c r="S2323" s="108" t="n">
        <f aca="false">SUM(N2323:Q2323)</f>
        <v>0</v>
      </c>
    </row>
    <row r="2324" customFormat="false" ht="15" hidden="false" customHeight="false" outlineLevel="0" collapsed="false">
      <c r="H2324" s="108" t="n">
        <v>2316</v>
      </c>
      <c r="I2324" s="109" t="n">
        <v>1.3391</v>
      </c>
      <c r="J2324" s="109" t="n">
        <v>0.9836</v>
      </c>
      <c r="K2324" s="109" t="n">
        <v>0.4335</v>
      </c>
      <c r="L2324" s="109" t="n">
        <v>1.8281</v>
      </c>
      <c r="M2324" s="109" t="n">
        <v>-0.4225</v>
      </c>
      <c r="N2324" s="108" t="n">
        <f aca="false">IF(SQRT($B$5)*$I2324+SQRT(1-$B$5)*J2324&lt;$C$8,1,0)</f>
        <v>0</v>
      </c>
      <c r="O2324" s="108" t="n">
        <f aca="false">IF(SQRT($B$5)*$I2324+SQRT(1-$B$5)*K2324&lt;$C$9,1,0)</f>
        <v>0</v>
      </c>
      <c r="P2324" s="108" t="n">
        <f aca="false">IF(SQRT($B$5)*$I2324+SQRT(1-$B$5)*L2324&lt;$C$10,1,0)</f>
        <v>0</v>
      </c>
      <c r="Q2324" s="108" t="n">
        <f aca="false">IF(SQRT($B$5)*$I2324+SQRT(1-$B$5)*M2324&lt;$C$11,1,0)</f>
        <v>0</v>
      </c>
      <c r="R2324" s="110" t="n">
        <f aca="false">N2324*$D$8+O2324*$D$9+P2324*$D$10+Q2324*$D$11</f>
        <v>0</v>
      </c>
      <c r="S2324" s="108" t="n">
        <f aca="false">SUM(N2324:Q2324)</f>
        <v>0</v>
      </c>
    </row>
    <row r="2325" customFormat="false" ht="15" hidden="false" customHeight="false" outlineLevel="0" collapsed="false">
      <c r="H2325" s="108" t="n">
        <v>2317</v>
      </c>
      <c r="I2325" s="109" t="n">
        <v>-0.5274</v>
      </c>
      <c r="J2325" s="109" t="n">
        <v>-0.5214</v>
      </c>
      <c r="K2325" s="109" t="n">
        <v>0.2722</v>
      </c>
      <c r="L2325" s="109" t="n">
        <v>0.9625</v>
      </c>
      <c r="M2325" s="109" t="n">
        <v>-0.2573</v>
      </c>
      <c r="N2325" s="108" t="n">
        <f aca="false">IF(SQRT($B$5)*$I2325+SQRT(1-$B$5)*J2325&lt;$C$8,1,0)</f>
        <v>0</v>
      </c>
      <c r="O2325" s="108" t="n">
        <f aca="false">IF(SQRT($B$5)*$I2325+SQRT(1-$B$5)*K2325&lt;$C$9,1,0)</f>
        <v>0</v>
      </c>
      <c r="P2325" s="108" t="n">
        <f aca="false">IF(SQRT($B$5)*$I2325+SQRT(1-$B$5)*L2325&lt;$C$10,1,0)</f>
        <v>0</v>
      </c>
      <c r="Q2325" s="108" t="n">
        <f aca="false">IF(SQRT($B$5)*$I2325+SQRT(1-$B$5)*M2325&lt;$C$11,1,0)</f>
        <v>0</v>
      </c>
      <c r="R2325" s="110" t="n">
        <f aca="false">N2325*$D$8+O2325*$D$9+P2325*$D$10+Q2325*$D$11</f>
        <v>0</v>
      </c>
      <c r="S2325" s="108" t="n">
        <f aca="false">SUM(N2325:Q2325)</f>
        <v>0</v>
      </c>
    </row>
    <row r="2326" customFormat="false" ht="15" hidden="false" customHeight="false" outlineLevel="0" collapsed="false">
      <c r="H2326" s="108" t="n">
        <v>2318</v>
      </c>
      <c r="I2326" s="109" t="n">
        <v>0.2602</v>
      </c>
      <c r="J2326" s="109" t="n">
        <v>-0.4088</v>
      </c>
      <c r="K2326" s="109" t="n">
        <v>-1.9232</v>
      </c>
      <c r="L2326" s="109" t="n">
        <v>-2.0209</v>
      </c>
      <c r="M2326" s="109" t="n">
        <v>0.131</v>
      </c>
      <c r="N2326" s="108" t="n">
        <f aca="false">IF(SQRT($B$5)*$I2326+SQRT(1-$B$5)*J2326&lt;$C$8,1,0)</f>
        <v>0</v>
      </c>
      <c r="O2326" s="108" t="n">
        <f aca="false">IF(SQRT($B$5)*$I2326+SQRT(1-$B$5)*K2326&lt;$C$9,1,0)</f>
        <v>0</v>
      </c>
      <c r="P2326" s="108" t="n">
        <f aca="false">IF(SQRT($B$5)*$I2326+SQRT(1-$B$5)*L2326&lt;$C$10,1,0)</f>
        <v>0</v>
      </c>
      <c r="Q2326" s="108" t="n">
        <f aca="false">IF(SQRT($B$5)*$I2326+SQRT(1-$B$5)*M2326&lt;$C$11,1,0)</f>
        <v>0</v>
      </c>
      <c r="R2326" s="110" t="n">
        <f aca="false">N2326*$D$8+O2326*$D$9+P2326*$D$10+Q2326*$D$11</f>
        <v>0</v>
      </c>
      <c r="S2326" s="108" t="n">
        <f aca="false">SUM(N2326:Q2326)</f>
        <v>0</v>
      </c>
    </row>
    <row r="2327" customFormat="false" ht="15" hidden="false" customHeight="false" outlineLevel="0" collapsed="false">
      <c r="H2327" s="108" t="n">
        <v>2319</v>
      </c>
      <c r="I2327" s="109" t="n">
        <v>2.7806</v>
      </c>
      <c r="J2327" s="109" t="n">
        <v>0.8987</v>
      </c>
      <c r="K2327" s="109" t="n">
        <v>-2.0356</v>
      </c>
      <c r="L2327" s="109" t="n">
        <v>-0.5729</v>
      </c>
      <c r="M2327" s="109" t="n">
        <v>0.8173</v>
      </c>
      <c r="N2327" s="108" t="n">
        <f aca="false">IF(SQRT($B$5)*$I2327+SQRT(1-$B$5)*J2327&lt;$C$8,1,0)</f>
        <v>0</v>
      </c>
      <c r="O2327" s="108" t="n">
        <f aca="false">IF(SQRT($B$5)*$I2327+SQRT(1-$B$5)*K2327&lt;$C$9,1,0)</f>
        <v>0</v>
      </c>
      <c r="P2327" s="108" t="n">
        <f aca="false">IF(SQRT($B$5)*$I2327+SQRT(1-$B$5)*L2327&lt;$C$10,1,0)</f>
        <v>0</v>
      </c>
      <c r="Q2327" s="108" t="n">
        <f aca="false">IF(SQRT($B$5)*$I2327+SQRT(1-$B$5)*M2327&lt;$C$11,1,0)</f>
        <v>0</v>
      </c>
      <c r="R2327" s="110" t="n">
        <f aca="false">N2327*$D$8+O2327*$D$9+P2327*$D$10+Q2327*$D$11</f>
        <v>0</v>
      </c>
      <c r="S2327" s="108" t="n">
        <f aca="false">SUM(N2327:Q2327)</f>
        <v>0</v>
      </c>
    </row>
    <row r="2328" customFormat="false" ht="15" hidden="false" customHeight="false" outlineLevel="0" collapsed="false">
      <c r="H2328" s="108" t="n">
        <v>2320</v>
      </c>
      <c r="I2328" s="109" t="n">
        <v>0.5567</v>
      </c>
      <c r="J2328" s="109" t="n">
        <v>-0.8038</v>
      </c>
      <c r="K2328" s="109" t="n">
        <v>0.014</v>
      </c>
      <c r="L2328" s="109" t="n">
        <v>-0.638</v>
      </c>
      <c r="M2328" s="109" t="n">
        <v>-0.3709</v>
      </c>
      <c r="N2328" s="108" t="n">
        <f aca="false">IF(SQRT($B$5)*$I2328+SQRT(1-$B$5)*J2328&lt;$C$8,1,0)</f>
        <v>0</v>
      </c>
      <c r="O2328" s="108" t="n">
        <f aca="false">IF(SQRT($B$5)*$I2328+SQRT(1-$B$5)*K2328&lt;$C$9,1,0)</f>
        <v>0</v>
      </c>
      <c r="P2328" s="108" t="n">
        <f aca="false">IF(SQRT($B$5)*$I2328+SQRT(1-$B$5)*L2328&lt;$C$10,1,0)</f>
        <v>0</v>
      </c>
      <c r="Q2328" s="108" t="n">
        <f aca="false">IF(SQRT($B$5)*$I2328+SQRT(1-$B$5)*M2328&lt;$C$11,1,0)</f>
        <v>0</v>
      </c>
      <c r="R2328" s="110" t="n">
        <f aca="false">N2328*$D$8+O2328*$D$9+P2328*$D$10+Q2328*$D$11</f>
        <v>0</v>
      </c>
      <c r="S2328" s="108" t="n">
        <f aca="false">SUM(N2328:Q2328)</f>
        <v>0</v>
      </c>
    </row>
    <row r="2329" customFormat="false" ht="15" hidden="false" customHeight="false" outlineLevel="0" collapsed="false">
      <c r="H2329" s="108" t="n">
        <v>2321</v>
      </c>
      <c r="I2329" s="109" t="n">
        <v>-0.2984</v>
      </c>
      <c r="J2329" s="109" t="n">
        <v>2.8712</v>
      </c>
      <c r="K2329" s="109" t="n">
        <v>-0.0623</v>
      </c>
      <c r="L2329" s="109" t="n">
        <v>0.1648</v>
      </c>
      <c r="M2329" s="109" t="n">
        <v>0.2149</v>
      </c>
      <c r="N2329" s="108" t="n">
        <f aca="false">IF(SQRT($B$5)*$I2329+SQRT(1-$B$5)*J2329&lt;$C$8,1,0)</f>
        <v>0</v>
      </c>
      <c r="O2329" s="108" t="n">
        <f aca="false">IF(SQRT($B$5)*$I2329+SQRT(1-$B$5)*K2329&lt;$C$9,1,0)</f>
        <v>0</v>
      </c>
      <c r="P2329" s="108" t="n">
        <f aca="false">IF(SQRT($B$5)*$I2329+SQRT(1-$B$5)*L2329&lt;$C$10,1,0)</f>
        <v>0</v>
      </c>
      <c r="Q2329" s="108" t="n">
        <f aca="false">IF(SQRT($B$5)*$I2329+SQRT(1-$B$5)*M2329&lt;$C$11,1,0)</f>
        <v>0</v>
      </c>
      <c r="R2329" s="110" t="n">
        <f aca="false">N2329*$D$8+O2329*$D$9+P2329*$D$10+Q2329*$D$11</f>
        <v>0</v>
      </c>
      <c r="S2329" s="108" t="n">
        <f aca="false">SUM(N2329:Q2329)</f>
        <v>0</v>
      </c>
    </row>
    <row r="2330" customFormat="false" ht="15" hidden="false" customHeight="false" outlineLevel="0" collapsed="false">
      <c r="H2330" s="108" t="n">
        <v>2322</v>
      </c>
      <c r="I2330" s="109" t="n">
        <v>0.6944</v>
      </c>
      <c r="J2330" s="109" t="n">
        <v>-0.0016</v>
      </c>
      <c r="K2330" s="109" t="n">
        <v>1.3412</v>
      </c>
      <c r="L2330" s="109" t="n">
        <v>0.5987</v>
      </c>
      <c r="M2330" s="109" t="n">
        <v>0.5724</v>
      </c>
      <c r="N2330" s="108" t="n">
        <f aca="false">IF(SQRT($B$5)*$I2330+SQRT(1-$B$5)*J2330&lt;$C$8,1,0)</f>
        <v>0</v>
      </c>
      <c r="O2330" s="108" t="n">
        <f aca="false">IF(SQRT($B$5)*$I2330+SQRT(1-$B$5)*K2330&lt;$C$9,1,0)</f>
        <v>0</v>
      </c>
      <c r="P2330" s="108" t="n">
        <f aca="false">IF(SQRT($B$5)*$I2330+SQRT(1-$B$5)*L2330&lt;$C$10,1,0)</f>
        <v>0</v>
      </c>
      <c r="Q2330" s="108" t="n">
        <f aca="false">IF(SQRT($B$5)*$I2330+SQRT(1-$B$5)*M2330&lt;$C$11,1,0)</f>
        <v>0</v>
      </c>
      <c r="R2330" s="110" t="n">
        <f aca="false">N2330*$D$8+O2330*$D$9+P2330*$D$10+Q2330*$D$11</f>
        <v>0</v>
      </c>
      <c r="S2330" s="108" t="n">
        <f aca="false">SUM(N2330:Q2330)</f>
        <v>0</v>
      </c>
    </row>
    <row r="2331" customFormat="false" ht="15" hidden="false" customHeight="false" outlineLevel="0" collapsed="false">
      <c r="H2331" s="108" t="n">
        <v>2323</v>
      </c>
      <c r="I2331" s="109" t="n">
        <v>0.3475</v>
      </c>
      <c r="J2331" s="109" t="n">
        <v>0.5288</v>
      </c>
      <c r="K2331" s="109" t="n">
        <v>1.3346</v>
      </c>
      <c r="L2331" s="109" t="n">
        <v>-0.4476</v>
      </c>
      <c r="M2331" s="109" t="n">
        <v>-1.5484</v>
      </c>
      <c r="N2331" s="108" t="n">
        <f aca="false">IF(SQRT($B$5)*$I2331+SQRT(1-$B$5)*J2331&lt;$C$8,1,0)</f>
        <v>0</v>
      </c>
      <c r="O2331" s="108" t="n">
        <f aca="false">IF(SQRT($B$5)*$I2331+SQRT(1-$B$5)*K2331&lt;$C$9,1,0)</f>
        <v>0</v>
      </c>
      <c r="P2331" s="108" t="n">
        <f aca="false">IF(SQRT($B$5)*$I2331+SQRT(1-$B$5)*L2331&lt;$C$10,1,0)</f>
        <v>0</v>
      </c>
      <c r="Q2331" s="108" t="n">
        <f aca="false">IF(SQRT($B$5)*$I2331+SQRT(1-$B$5)*M2331&lt;$C$11,1,0)</f>
        <v>0</v>
      </c>
      <c r="R2331" s="110" t="n">
        <f aca="false">N2331*$D$8+O2331*$D$9+P2331*$D$10+Q2331*$D$11</f>
        <v>0</v>
      </c>
      <c r="S2331" s="108" t="n">
        <f aca="false">SUM(N2331:Q2331)</f>
        <v>0</v>
      </c>
    </row>
    <row r="2332" customFormat="false" ht="15" hidden="false" customHeight="false" outlineLevel="0" collapsed="false">
      <c r="H2332" s="108" t="n">
        <v>2324</v>
      </c>
      <c r="I2332" s="109" t="n">
        <v>-0.3771</v>
      </c>
      <c r="J2332" s="109" t="n">
        <v>0.1322</v>
      </c>
      <c r="K2332" s="109" t="n">
        <v>-1.6702</v>
      </c>
      <c r="L2332" s="109" t="n">
        <v>-0.017</v>
      </c>
      <c r="M2332" s="109" t="n">
        <v>-0.6102</v>
      </c>
      <c r="N2332" s="108" t="n">
        <f aca="false">IF(SQRT($B$5)*$I2332+SQRT(1-$B$5)*J2332&lt;$C$8,1,0)</f>
        <v>0</v>
      </c>
      <c r="O2332" s="108" t="n">
        <f aca="false">IF(SQRT($B$5)*$I2332+SQRT(1-$B$5)*K2332&lt;$C$9,1,0)</f>
        <v>0</v>
      </c>
      <c r="P2332" s="108" t="n">
        <f aca="false">IF(SQRT($B$5)*$I2332+SQRT(1-$B$5)*L2332&lt;$C$10,1,0)</f>
        <v>0</v>
      </c>
      <c r="Q2332" s="108" t="n">
        <f aca="false">IF(SQRT($B$5)*$I2332+SQRT(1-$B$5)*M2332&lt;$C$11,1,0)</f>
        <v>0</v>
      </c>
      <c r="R2332" s="110" t="n">
        <f aca="false">N2332*$D$8+O2332*$D$9+P2332*$D$10+Q2332*$D$11</f>
        <v>0</v>
      </c>
      <c r="S2332" s="108" t="n">
        <f aca="false">SUM(N2332:Q2332)</f>
        <v>0</v>
      </c>
    </row>
    <row r="2333" customFormat="false" ht="15" hidden="false" customHeight="false" outlineLevel="0" collapsed="false">
      <c r="H2333" s="108" t="n">
        <v>2325</v>
      </c>
      <c r="I2333" s="109" t="n">
        <v>-1.2556</v>
      </c>
      <c r="J2333" s="109" t="n">
        <v>0.0935</v>
      </c>
      <c r="K2333" s="109" t="n">
        <v>-0.7508</v>
      </c>
      <c r="L2333" s="109" t="n">
        <v>-0.6917</v>
      </c>
      <c r="M2333" s="109" t="n">
        <v>0.3093</v>
      </c>
      <c r="N2333" s="108" t="n">
        <f aca="false">IF(SQRT($B$5)*$I2333+SQRT(1-$B$5)*J2333&lt;$C$8,1,0)</f>
        <v>0</v>
      </c>
      <c r="O2333" s="108" t="n">
        <f aca="false">IF(SQRT($B$5)*$I2333+SQRT(1-$B$5)*K2333&lt;$C$9,1,0)</f>
        <v>0</v>
      </c>
      <c r="P2333" s="108" t="n">
        <f aca="false">IF(SQRT($B$5)*$I2333+SQRT(1-$B$5)*L2333&lt;$C$10,1,0)</f>
        <v>0</v>
      </c>
      <c r="Q2333" s="108" t="n">
        <f aca="false">IF(SQRT($B$5)*$I2333+SQRT(1-$B$5)*M2333&lt;$C$11,1,0)</f>
        <v>0</v>
      </c>
      <c r="R2333" s="110" t="n">
        <f aca="false">N2333*$D$8+O2333*$D$9+P2333*$D$10+Q2333*$D$11</f>
        <v>0</v>
      </c>
      <c r="S2333" s="108" t="n">
        <f aca="false">SUM(N2333:Q2333)</f>
        <v>0</v>
      </c>
    </row>
    <row r="2334" customFormat="false" ht="15" hidden="false" customHeight="false" outlineLevel="0" collapsed="false">
      <c r="H2334" s="108" t="n">
        <v>2326</v>
      </c>
      <c r="I2334" s="109" t="n">
        <v>0.1243</v>
      </c>
      <c r="J2334" s="109" t="n">
        <v>-0.4166</v>
      </c>
      <c r="K2334" s="109" t="n">
        <v>-0.6424</v>
      </c>
      <c r="L2334" s="109" t="n">
        <v>0.3317</v>
      </c>
      <c r="M2334" s="109" t="n">
        <v>0.9794</v>
      </c>
      <c r="N2334" s="108" t="n">
        <f aca="false">IF(SQRT($B$5)*$I2334+SQRT(1-$B$5)*J2334&lt;$C$8,1,0)</f>
        <v>0</v>
      </c>
      <c r="O2334" s="108" t="n">
        <f aca="false">IF(SQRT($B$5)*$I2334+SQRT(1-$B$5)*K2334&lt;$C$9,1,0)</f>
        <v>0</v>
      </c>
      <c r="P2334" s="108" t="n">
        <f aca="false">IF(SQRT($B$5)*$I2334+SQRT(1-$B$5)*L2334&lt;$C$10,1,0)</f>
        <v>0</v>
      </c>
      <c r="Q2334" s="108" t="n">
        <f aca="false">IF(SQRT($B$5)*$I2334+SQRT(1-$B$5)*M2334&lt;$C$11,1,0)</f>
        <v>0</v>
      </c>
      <c r="R2334" s="110" t="n">
        <f aca="false">N2334*$D$8+O2334*$D$9+P2334*$D$10+Q2334*$D$11</f>
        <v>0</v>
      </c>
      <c r="S2334" s="108" t="n">
        <f aca="false">SUM(N2334:Q2334)</f>
        <v>0</v>
      </c>
    </row>
    <row r="2335" customFormat="false" ht="15" hidden="false" customHeight="false" outlineLevel="0" collapsed="false">
      <c r="H2335" s="108" t="n">
        <v>2327</v>
      </c>
      <c r="I2335" s="109" t="n">
        <v>1.5661</v>
      </c>
      <c r="J2335" s="109" t="n">
        <v>-1.2558</v>
      </c>
      <c r="K2335" s="109" t="n">
        <v>0.3102</v>
      </c>
      <c r="L2335" s="109" t="n">
        <v>-0.188</v>
      </c>
      <c r="M2335" s="109" t="n">
        <v>0.4459</v>
      </c>
      <c r="N2335" s="108" t="n">
        <f aca="false">IF(SQRT($B$5)*$I2335+SQRT(1-$B$5)*J2335&lt;$C$8,1,0)</f>
        <v>0</v>
      </c>
      <c r="O2335" s="108" t="n">
        <f aca="false">IF(SQRT($B$5)*$I2335+SQRT(1-$B$5)*K2335&lt;$C$9,1,0)</f>
        <v>0</v>
      </c>
      <c r="P2335" s="108" t="n">
        <f aca="false">IF(SQRT($B$5)*$I2335+SQRT(1-$B$5)*L2335&lt;$C$10,1,0)</f>
        <v>0</v>
      </c>
      <c r="Q2335" s="108" t="n">
        <f aca="false">IF(SQRT($B$5)*$I2335+SQRT(1-$B$5)*M2335&lt;$C$11,1,0)</f>
        <v>0</v>
      </c>
      <c r="R2335" s="110" t="n">
        <f aca="false">N2335*$D$8+O2335*$D$9+P2335*$D$10+Q2335*$D$11</f>
        <v>0</v>
      </c>
      <c r="S2335" s="108" t="n">
        <f aca="false">SUM(N2335:Q2335)</f>
        <v>0</v>
      </c>
    </row>
    <row r="2336" customFormat="false" ht="15" hidden="false" customHeight="false" outlineLevel="0" collapsed="false">
      <c r="H2336" s="108" t="n">
        <v>2328</v>
      </c>
      <c r="I2336" s="109" t="n">
        <v>1.113</v>
      </c>
      <c r="J2336" s="109" t="n">
        <v>0.0973</v>
      </c>
      <c r="K2336" s="109" t="n">
        <v>-0.1363</v>
      </c>
      <c r="L2336" s="109" t="n">
        <v>0.8395</v>
      </c>
      <c r="M2336" s="109" t="n">
        <v>0.249</v>
      </c>
      <c r="N2336" s="108" t="n">
        <f aca="false">IF(SQRT($B$5)*$I2336+SQRT(1-$B$5)*J2336&lt;$C$8,1,0)</f>
        <v>0</v>
      </c>
      <c r="O2336" s="108" t="n">
        <f aca="false">IF(SQRT($B$5)*$I2336+SQRT(1-$B$5)*K2336&lt;$C$9,1,0)</f>
        <v>0</v>
      </c>
      <c r="P2336" s="108" t="n">
        <f aca="false">IF(SQRT($B$5)*$I2336+SQRT(1-$B$5)*L2336&lt;$C$10,1,0)</f>
        <v>0</v>
      </c>
      <c r="Q2336" s="108" t="n">
        <f aca="false">IF(SQRT($B$5)*$I2336+SQRT(1-$B$5)*M2336&lt;$C$11,1,0)</f>
        <v>0</v>
      </c>
      <c r="R2336" s="110" t="n">
        <f aca="false">N2336*$D$8+O2336*$D$9+P2336*$D$10+Q2336*$D$11</f>
        <v>0</v>
      </c>
      <c r="S2336" s="108" t="n">
        <f aca="false">SUM(N2336:Q2336)</f>
        <v>0</v>
      </c>
    </row>
    <row r="2337" customFormat="false" ht="15" hidden="false" customHeight="false" outlineLevel="0" collapsed="false">
      <c r="H2337" s="108" t="n">
        <v>2329</v>
      </c>
      <c r="I2337" s="109" t="n">
        <v>-1.187</v>
      </c>
      <c r="J2337" s="109" t="n">
        <v>0.3657</v>
      </c>
      <c r="K2337" s="109" t="n">
        <v>-0.392</v>
      </c>
      <c r="L2337" s="109" t="n">
        <v>1.5965</v>
      </c>
      <c r="M2337" s="109" t="n">
        <v>0.8241</v>
      </c>
      <c r="N2337" s="108" t="n">
        <f aca="false">IF(SQRT($B$5)*$I2337+SQRT(1-$B$5)*J2337&lt;$C$8,1,0)</f>
        <v>0</v>
      </c>
      <c r="O2337" s="108" t="n">
        <f aca="false">IF(SQRT($B$5)*$I2337+SQRT(1-$B$5)*K2337&lt;$C$9,1,0)</f>
        <v>0</v>
      </c>
      <c r="P2337" s="108" t="n">
        <f aca="false">IF(SQRT($B$5)*$I2337+SQRT(1-$B$5)*L2337&lt;$C$10,1,0)</f>
        <v>0</v>
      </c>
      <c r="Q2337" s="108" t="n">
        <f aca="false">IF(SQRT($B$5)*$I2337+SQRT(1-$B$5)*M2337&lt;$C$11,1,0)</f>
        <v>0</v>
      </c>
      <c r="R2337" s="110" t="n">
        <f aca="false">N2337*$D$8+O2337*$D$9+P2337*$D$10+Q2337*$D$11</f>
        <v>0</v>
      </c>
      <c r="S2337" s="108" t="n">
        <f aca="false">SUM(N2337:Q2337)</f>
        <v>0</v>
      </c>
    </row>
    <row r="2338" customFormat="false" ht="15" hidden="false" customHeight="false" outlineLevel="0" collapsed="false">
      <c r="H2338" s="108" t="n">
        <v>2330</v>
      </c>
      <c r="I2338" s="109" t="n">
        <v>-0.0728</v>
      </c>
      <c r="J2338" s="109" t="n">
        <v>0.1926</v>
      </c>
      <c r="K2338" s="109" t="n">
        <v>-1.5194</v>
      </c>
      <c r="L2338" s="109" t="n">
        <v>-0.136</v>
      </c>
      <c r="M2338" s="109" t="n">
        <v>-0.0985</v>
      </c>
      <c r="N2338" s="108" t="n">
        <f aca="false">IF(SQRT($B$5)*$I2338+SQRT(1-$B$5)*J2338&lt;$C$8,1,0)</f>
        <v>0</v>
      </c>
      <c r="O2338" s="108" t="n">
        <f aca="false">IF(SQRT($B$5)*$I2338+SQRT(1-$B$5)*K2338&lt;$C$9,1,0)</f>
        <v>0</v>
      </c>
      <c r="P2338" s="108" t="n">
        <f aca="false">IF(SQRT($B$5)*$I2338+SQRT(1-$B$5)*L2338&lt;$C$10,1,0)</f>
        <v>0</v>
      </c>
      <c r="Q2338" s="108" t="n">
        <f aca="false">IF(SQRT($B$5)*$I2338+SQRT(1-$B$5)*M2338&lt;$C$11,1,0)</f>
        <v>0</v>
      </c>
      <c r="R2338" s="110" t="n">
        <f aca="false">N2338*$D$8+O2338*$D$9+P2338*$D$10+Q2338*$D$11</f>
        <v>0</v>
      </c>
      <c r="S2338" s="108" t="n">
        <f aca="false">SUM(N2338:Q2338)</f>
        <v>0</v>
      </c>
    </row>
    <row r="2339" customFormat="false" ht="15" hidden="false" customHeight="false" outlineLevel="0" collapsed="false">
      <c r="H2339" s="108" t="n">
        <v>2331</v>
      </c>
      <c r="I2339" s="109" t="n">
        <v>-1.4555</v>
      </c>
      <c r="J2339" s="109" t="n">
        <v>-0.8999</v>
      </c>
      <c r="K2339" s="109" t="n">
        <v>0.2838</v>
      </c>
      <c r="L2339" s="109" t="n">
        <v>1.0309</v>
      </c>
      <c r="M2339" s="109" t="n">
        <v>-1.4664</v>
      </c>
      <c r="N2339" s="108" t="n">
        <f aca="false">IF(SQRT($B$5)*$I2339+SQRT(1-$B$5)*J2339&lt;$C$8,1,0)</f>
        <v>0</v>
      </c>
      <c r="O2339" s="108" t="n">
        <f aca="false">IF(SQRT($B$5)*$I2339+SQRT(1-$B$5)*K2339&lt;$C$9,1,0)</f>
        <v>0</v>
      </c>
      <c r="P2339" s="108" t="n">
        <f aca="false">IF(SQRT($B$5)*$I2339+SQRT(1-$B$5)*L2339&lt;$C$10,1,0)</f>
        <v>0</v>
      </c>
      <c r="Q2339" s="108" t="n">
        <f aca="false">IF(SQRT($B$5)*$I2339+SQRT(1-$B$5)*M2339&lt;$C$11,1,0)</f>
        <v>1</v>
      </c>
      <c r="R2339" s="110" t="n">
        <f aca="false">N2339*$D$8+O2339*$D$9+P2339*$D$10+Q2339*$D$11</f>
        <v>17.5</v>
      </c>
      <c r="S2339" s="108" t="n">
        <f aca="false">SUM(N2339:Q2339)</f>
        <v>1</v>
      </c>
    </row>
    <row r="2340" customFormat="false" ht="15" hidden="false" customHeight="false" outlineLevel="0" collapsed="false">
      <c r="H2340" s="108" t="n">
        <v>2332</v>
      </c>
      <c r="I2340" s="109" t="n">
        <v>0.2194</v>
      </c>
      <c r="J2340" s="109" t="n">
        <v>0.7667</v>
      </c>
      <c r="K2340" s="109" t="n">
        <v>0.6187</v>
      </c>
      <c r="L2340" s="109" t="n">
        <v>-0.5239</v>
      </c>
      <c r="M2340" s="109" t="n">
        <v>0.8899</v>
      </c>
      <c r="N2340" s="108" t="n">
        <f aca="false">IF(SQRT($B$5)*$I2340+SQRT(1-$B$5)*J2340&lt;$C$8,1,0)</f>
        <v>0</v>
      </c>
      <c r="O2340" s="108" t="n">
        <f aca="false">IF(SQRT($B$5)*$I2340+SQRT(1-$B$5)*K2340&lt;$C$9,1,0)</f>
        <v>0</v>
      </c>
      <c r="P2340" s="108" t="n">
        <f aca="false">IF(SQRT($B$5)*$I2340+SQRT(1-$B$5)*L2340&lt;$C$10,1,0)</f>
        <v>0</v>
      </c>
      <c r="Q2340" s="108" t="n">
        <f aca="false">IF(SQRT($B$5)*$I2340+SQRT(1-$B$5)*M2340&lt;$C$11,1,0)</f>
        <v>0</v>
      </c>
      <c r="R2340" s="110" t="n">
        <f aca="false">N2340*$D$8+O2340*$D$9+P2340*$D$10+Q2340*$D$11</f>
        <v>0</v>
      </c>
      <c r="S2340" s="108" t="n">
        <f aca="false">SUM(N2340:Q2340)</f>
        <v>0</v>
      </c>
    </row>
    <row r="2341" customFormat="false" ht="15" hidden="false" customHeight="false" outlineLevel="0" collapsed="false">
      <c r="H2341" s="108" t="n">
        <v>2333</v>
      </c>
      <c r="I2341" s="109" t="n">
        <v>0.9316</v>
      </c>
      <c r="J2341" s="109" t="n">
        <v>0.0373</v>
      </c>
      <c r="K2341" s="109" t="n">
        <v>-1.2898</v>
      </c>
      <c r="L2341" s="109" t="n">
        <v>0.7204</v>
      </c>
      <c r="M2341" s="109" t="n">
        <v>0.3248</v>
      </c>
      <c r="N2341" s="108" t="n">
        <f aca="false">IF(SQRT($B$5)*$I2341+SQRT(1-$B$5)*J2341&lt;$C$8,1,0)</f>
        <v>0</v>
      </c>
      <c r="O2341" s="108" t="n">
        <f aca="false">IF(SQRT($B$5)*$I2341+SQRT(1-$B$5)*K2341&lt;$C$9,1,0)</f>
        <v>0</v>
      </c>
      <c r="P2341" s="108" t="n">
        <f aca="false">IF(SQRT($B$5)*$I2341+SQRT(1-$B$5)*L2341&lt;$C$10,1,0)</f>
        <v>0</v>
      </c>
      <c r="Q2341" s="108" t="n">
        <f aca="false">IF(SQRT($B$5)*$I2341+SQRT(1-$B$5)*M2341&lt;$C$11,1,0)</f>
        <v>0</v>
      </c>
      <c r="R2341" s="110" t="n">
        <f aca="false">N2341*$D$8+O2341*$D$9+P2341*$D$10+Q2341*$D$11</f>
        <v>0</v>
      </c>
      <c r="S2341" s="108" t="n">
        <f aca="false">SUM(N2341:Q2341)</f>
        <v>0</v>
      </c>
    </row>
    <row r="2342" customFormat="false" ht="15" hidden="false" customHeight="false" outlineLevel="0" collapsed="false">
      <c r="H2342" s="108" t="n">
        <v>2334</v>
      </c>
      <c r="I2342" s="109" t="n">
        <v>0.808</v>
      </c>
      <c r="J2342" s="109" t="n">
        <v>-0.544</v>
      </c>
      <c r="K2342" s="109" t="n">
        <v>0.1987</v>
      </c>
      <c r="L2342" s="109" t="n">
        <v>-0.4853</v>
      </c>
      <c r="M2342" s="109" t="n">
        <v>-2.102</v>
      </c>
      <c r="N2342" s="108" t="n">
        <f aca="false">IF(SQRT($B$5)*$I2342+SQRT(1-$B$5)*J2342&lt;$C$8,1,0)</f>
        <v>0</v>
      </c>
      <c r="O2342" s="108" t="n">
        <f aca="false">IF(SQRT($B$5)*$I2342+SQRT(1-$B$5)*K2342&lt;$C$9,1,0)</f>
        <v>0</v>
      </c>
      <c r="P2342" s="108" t="n">
        <f aca="false">IF(SQRT($B$5)*$I2342+SQRT(1-$B$5)*L2342&lt;$C$10,1,0)</f>
        <v>0</v>
      </c>
      <c r="Q2342" s="108" t="n">
        <f aca="false">IF(SQRT($B$5)*$I2342+SQRT(1-$B$5)*M2342&lt;$C$11,1,0)</f>
        <v>0</v>
      </c>
      <c r="R2342" s="110" t="n">
        <f aca="false">N2342*$D$8+O2342*$D$9+P2342*$D$10+Q2342*$D$11</f>
        <v>0</v>
      </c>
      <c r="S2342" s="108" t="n">
        <f aca="false">SUM(N2342:Q2342)</f>
        <v>0</v>
      </c>
    </row>
    <row r="2343" customFormat="false" ht="15" hidden="false" customHeight="false" outlineLevel="0" collapsed="false">
      <c r="H2343" s="108" t="n">
        <v>2335</v>
      </c>
      <c r="I2343" s="109" t="n">
        <v>0.4337</v>
      </c>
      <c r="J2343" s="109" t="n">
        <v>-0.8052</v>
      </c>
      <c r="K2343" s="109" t="n">
        <v>0.0989</v>
      </c>
      <c r="L2343" s="109" t="n">
        <v>-0.8652</v>
      </c>
      <c r="M2343" s="109" t="n">
        <v>-0.2286</v>
      </c>
      <c r="N2343" s="108" t="n">
        <f aca="false">IF(SQRT($B$5)*$I2343+SQRT(1-$B$5)*J2343&lt;$C$8,1,0)</f>
        <v>0</v>
      </c>
      <c r="O2343" s="108" t="n">
        <f aca="false">IF(SQRT($B$5)*$I2343+SQRT(1-$B$5)*K2343&lt;$C$9,1,0)</f>
        <v>0</v>
      </c>
      <c r="P2343" s="108" t="n">
        <f aca="false">IF(SQRT($B$5)*$I2343+SQRT(1-$B$5)*L2343&lt;$C$10,1,0)</f>
        <v>0</v>
      </c>
      <c r="Q2343" s="108" t="n">
        <f aca="false">IF(SQRT($B$5)*$I2343+SQRT(1-$B$5)*M2343&lt;$C$11,1,0)</f>
        <v>0</v>
      </c>
      <c r="R2343" s="110" t="n">
        <f aca="false">N2343*$D$8+O2343*$D$9+P2343*$D$10+Q2343*$D$11</f>
        <v>0</v>
      </c>
      <c r="S2343" s="108" t="n">
        <f aca="false">SUM(N2343:Q2343)</f>
        <v>0</v>
      </c>
    </row>
    <row r="2344" customFormat="false" ht="15" hidden="false" customHeight="false" outlineLevel="0" collapsed="false">
      <c r="H2344" s="108" t="n">
        <v>2336</v>
      </c>
      <c r="I2344" s="109" t="n">
        <v>-1.8264</v>
      </c>
      <c r="J2344" s="109" t="n">
        <v>0.8583</v>
      </c>
      <c r="K2344" s="109" t="n">
        <v>0.2204</v>
      </c>
      <c r="L2344" s="109" t="n">
        <v>0.2136</v>
      </c>
      <c r="M2344" s="109" t="n">
        <v>-1.4319</v>
      </c>
      <c r="N2344" s="108" t="n">
        <f aca="false">IF(SQRT($B$5)*$I2344+SQRT(1-$B$5)*J2344&lt;$C$8,1,0)</f>
        <v>0</v>
      </c>
      <c r="O2344" s="108" t="n">
        <f aca="false">IF(SQRT($B$5)*$I2344+SQRT(1-$B$5)*K2344&lt;$C$9,1,0)</f>
        <v>0</v>
      </c>
      <c r="P2344" s="108" t="n">
        <f aca="false">IF(SQRT($B$5)*$I2344+SQRT(1-$B$5)*L2344&lt;$C$10,1,0)</f>
        <v>0</v>
      </c>
      <c r="Q2344" s="108" t="n">
        <f aca="false">IF(SQRT($B$5)*$I2344+SQRT(1-$B$5)*M2344&lt;$C$11,1,0)</f>
        <v>1</v>
      </c>
      <c r="R2344" s="110" t="n">
        <f aca="false">N2344*$D$8+O2344*$D$9+P2344*$D$10+Q2344*$D$11</f>
        <v>17.5</v>
      </c>
      <c r="S2344" s="108" t="n">
        <f aca="false">SUM(N2344:Q2344)</f>
        <v>1</v>
      </c>
    </row>
    <row r="2345" customFormat="false" ht="15" hidden="false" customHeight="false" outlineLevel="0" collapsed="false">
      <c r="H2345" s="108" t="n">
        <v>2337</v>
      </c>
      <c r="I2345" s="109" t="n">
        <v>-0.2099</v>
      </c>
      <c r="J2345" s="109" t="n">
        <v>1.5914</v>
      </c>
      <c r="K2345" s="109" t="n">
        <v>-0.8483</v>
      </c>
      <c r="L2345" s="109" t="n">
        <v>-1.4941</v>
      </c>
      <c r="M2345" s="109" t="n">
        <v>-0.4149</v>
      </c>
      <c r="N2345" s="108" t="n">
        <f aca="false">IF(SQRT($B$5)*$I2345+SQRT(1-$B$5)*J2345&lt;$C$8,1,0)</f>
        <v>0</v>
      </c>
      <c r="O2345" s="108" t="n">
        <f aca="false">IF(SQRT($B$5)*$I2345+SQRT(1-$B$5)*K2345&lt;$C$9,1,0)</f>
        <v>0</v>
      </c>
      <c r="P2345" s="108" t="n">
        <f aca="false">IF(SQRT($B$5)*$I2345+SQRT(1-$B$5)*L2345&lt;$C$10,1,0)</f>
        <v>0</v>
      </c>
      <c r="Q2345" s="108" t="n">
        <f aca="false">IF(SQRT($B$5)*$I2345+SQRT(1-$B$5)*M2345&lt;$C$11,1,0)</f>
        <v>0</v>
      </c>
      <c r="R2345" s="110" t="n">
        <f aca="false">N2345*$D$8+O2345*$D$9+P2345*$D$10+Q2345*$D$11</f>
        <v>0</v>
      </c>
      <c r="S2345" s="108" t="n">
        <f aca="false">SUM(N2345:Q2345)</f>
        <v>0</v>
      </c>
    </row>
    <row r="2346" customFormat="false" ht="15" hidden="false" customHeight="false" outlineLevel="0" collapsed="false">
      <c r="H2346" s="108" t="n">
        <v>2338</v>
      </c>
      <c r="I2346" s="109" t="n">
        <v>0.2335</v>
      </c>
      <c r="J2346" s="109" t="n">
        <v>1.3754</v>
      </c>
      <c r="K2346" s="109" t="n">
        <v>1.7626</v>
      </c>
      <c r="L2346" s="109" t="n">
        <v>0.1025</v>
      </c>
      <c r="M2346" s="109" t="n">
        <v>-0.2299</v>
      </c>
      <c r="N2346" s="108" t="n">
        <f aca="false">IF(SQRT($B$5)*$I2346+SQRT(1-$B$5)*J2346&lt;$C$8,1,0)</f>
        <v>0</v>
      </c>
      <c r="O2346" s="108" t="n">
        <f aca="false">IF(SQRT($B$5)*$I2346+SQRT(1-$B$5)*K2346&lt;$C$9,1,0)</f>
        <v>0</v>
      </c>
      <c r="P2346" s="108" t="n">
        <f aca="false">IF(SQRT($B$5)*$I2346+SQRT(1-$B$5)*L2346&lt;$C$10,1,0)</f>
        <v>0</v>
      </c>
      <c r="Q2346" s="108" t="n">
        <f aca="false">IF(SQRT($B$5)*$I2346+SQRT(1-$B$5)*M2346&lt;$C$11,1,0)</f>
        <v>0</v>
      </c>
      <c r="R2346" s="110" t="n">
        <f aca="false">N2346*$D$8+O2346*$D$9+P2346*$D$10+Q2346*$D$11</f>
        <v>0</v>
      </c>
      <c r="S2346" s="108" t="n">
        <f aca="false">SUM(N2346:Q2346)</f>
        <v>0</v>
      </c>
    </row>
    <row r="2347" customFormat="false" ht="15" hidden="false" customHeight="false" outlineLevel="0" collapsed="false">
      <c r="H2347" s="108" t="n">
        <v>2339</v>
      </c>
      <c r="I2347" s="109" t="n">
        <v>1.6383</v>
      </c>
      <c r="J2347" s="109" t="n">
        <v>-0.2529</v>
      </c>
      <c r="K2347" s="109" t="n">
        <v>-0.8519</v>
      </c>
      <c r="L2347" s="109" t="n">
        <v>-0.3117</v>
      </c>
      <c r="M2347" s="109" t="n">
        <v>-0.174</v>
      </c>
      <c r="N2347" s="108" t="n">
        <f aca="false">IF(SQRT($B$5)*$I2347+SQRT(1-$B$5)*J2347&lt;$C$8,1,0)</f>
        <v>0</v>
      </c>
      <c r="O2347" s="108" t="n">
        <f aca="false">IF(SQRT($B$5)*$I2347+SQRT(1-$B$5)*K2347&lt;$C$9,1,0)</f>
        <v>0</v>
      </c>
      <c r="P2347" s="108" t="n">
        <f aca="false">IF(SQRT($B$5)*$I2347+SQRT(1-$B$5)*L2347&lt;$C$10,1,0)</f>
        <v>0</v>
      </c>
      <c r="Q2347" s="108" t="n">
        <f aca="false">IF(SQRT($B$5)*$I2347+SQRT(1-$B$5)*M2347&lt;$C$11,1,0)</f>
        <v>0</v>
      </c>
      <c r="R2347" s="110" t="n">
        <f aca="false">N2347*$D$8+O2347*$D$9+P2347*$D$10+Q2347*$D$11</f>
        <v>0</v>
      </c>
      <c r="S2347" s="108" t="n">
        <f aca="false">SUM(N2347:Q2347)</f>
        <v>0</v>
      </c>
    </row>
    <row r="2348" customFormat="false" ht="15" hidden="false" customHeight="false" outlineLevel="0" collapsed="false">
      <c r="H2348" s="108" t="n">
        <v>2340</v>
      </c>
      <c r="I2348" s="109" t="n">
        <v>0.8136</v>
      </c>
      <c r="J2348" s="109" t="n">
        <v>0.458</v>
      </c>
      <c r="K2348" s="109" t="n">
        <v>-0.1433</v>
      </c>
      <c r="L2348" s="109" t="n">
        <v>0.0835</v>
      </c>
      <c r="M2348" s="109" t="n">
        <v>1.4376</v>
      </c>
      <c r="N2348" s="108" t="n">
        <f aca="false">IF(SQRT($B$5)*$I2348+SQRT(1-$B$5)*J2348&lt;$C$8,1,0)</f>
        <v>0</v>
      </c>
      <c r="O2348" s="108" t="n">
        <f aca="false">IF(SQRT($B$5)*$I2348+SQRT(1-$B$5)*K2348&lt;$C$9,1,0)</f>
        <v>0</v>
      </c>
      <c r="P2348" s="108" t="n">
        <f aca="false">IF(SQRT($B$5)*$I2348+SQRT(1-$B$5)*L2348&lt;$C$10,1,0)</f>
        <v>0</v>
      </c>
      <c r="Q2348" s="108" t="n">
        <f aca="false">IF(SQRT($B$5)*$I2348+SQRT(1-$B$5)*M2348&lt;$C$11,1,0)</f>
        <v>0</v>
      </c>
      <c r="R2348" s="110" t="n">
        <f aca="false">N2348*$D$8+O2348*$D$9+P2348*$D$10+Q2348*$D$11</f>
        <v>0</v>
      </c>
      <c r="S2348" s="108" t="n">
        <f aca="false">SUM(N2348:Q2348)</f>
        <v>0</v>
      </c>
    </row>
    <row r="2349" customFormat="false" ht="15" hidden="false" customHeight="false" outlineLevel="0" collapsed="false">
      <c r="H2349" s="108" t="n">
        <v>2341</v>
      </c>
      <c r="I2349" s="109" t="n">
        <v>1.1588</v>
      </c>
      <c r="J2349" s="109" t="n">
        <v>0.6646</v>
      </c>
      <c r="K2349" s="109" t="n">
        <v>0.7005</v>
      </c>
      <c r="L2349" s="109" t="n">
        <v>1.3661</v>
      </c>
      <c r="M2349" s="109" t="n">
        <v>0.7301</v>
      </c>
      <c r="N2349" s="108" t="n">
        <f aca="false">IF(SQRT($B$5)*$I2349+SQRT(1-$B$5)*J2349&lt;$C$8,1,0)</f>
        <v>0</v>
      </c>
      <c r="O2349" s="108" t="n">
        <f aca="false">IF(SQRT($B$5)*$I2349+SQRT(1-$B$5)*K2349&lt;$C$9,1,0)</f>
        <v>0</v>
      </c>
      <c r="P2349" s="108" t="n">
        <f aca="false">IF(SQRT($B$5)*$I2349+SQRT(1-$B$5)*L2349&lt;$C$10,1,0)</f>
        <v>0</v>
      </c>
      <c r="Q2349" s="108" t="n">
        <f aca="false">IF(SQRT($B$5)*$I2349+SQRT(1-$B$5)*M2349&lt;$C$11,1,0)</f>
        <v>0</v>
      </c>
      <c r="R2349" s="110" t="n">
        <f aca="false">N2349*$D$8+O2349*$D$9+P2349*$D$10+Q2349*$D$11</f>
        <v>0</v>
      </c>
      <c r="S2349" s="108" t="n">
        <f aca="false">SUM(N2349:Q2349)</f>
        <v>0</v>
      </c>
    </row>
    <row r="2350" customFormat="false" ht="15" hidden="false" customHeight="false" outlineLevel="0" collapsed="false">
      <c r="H2350" s="108" t="n">
        <v>2342</v>
      </c>
      <c r="I2350" s="109" t="n">
        <v>-0.4557</v>
      </c>
      <c r="J2350" s="109" t="n">
        <v>1.4073</v>
      </c>
      <c r="K2350" s="109" t="n">
        <v>1.1204</v>
      </c>
      <c r="L2350" s="109" t="n">
        <v>0.2234</v>
      </c>
      <c r="M2350" s="109" t="n">
        <v>-0.1581</v>
      </c>
      <c r="N2350" s="108" t="n">
        <f aca="false">IF(SQRT($B$5)*$I2350+SQRT(1-$B$5)*J2350&lt;$C$8,1,0)</f>
        <v>0</v>
      </c>
      <c r="O2350" s="108" t="n">
        <f aca="false">IF(SQRT($B$5)*$I2350+SQRT(1-$B$5)*K2350&lt;$C$9,1,0)</f>
        <v>0</v>
      </c>
      <c r="P2350" s="108" t="n">
        <f aca="false">IF(SQRT($B$5)*$I2350+SQRT(1-$B$5)*L2350&lt;$C$10,1,0)</f>
        <v>0</v>
      </c>
      <c r="Q2350" s="108" t="n">
        <f aca="false">IF(SQRT($B$5)*$I2350+SQRT(1-$B$5)*M2350&lt;$C$11,1,0)</f>
        <v>0</v>
      </c>
      <c r="R2350" s="110" t="n">
        <f aca="false">N2350*$D$8+O2350*$D$9+P2350*$D$10+Q2350*$D$11</f>
        <v>0</v>
      </c>
      <c r="S2350" s="108" t="n">
        <f aca="false">SUM(N2350:Q2350)</f>
        <v>0</v>
      </c>
    </row>
    <row r="2351" customFormat="false" ht="15" hidden="false" customHeight="false" outlineLevel="0" collapsed="false">
      <c r="H2351" s="108" t="n">
        <v>2343</v>
      </c>
      <c r="I2351" s="109" t="n">
        <v>1.2123</v>
      </c>
      <c r="J2351" s="109" t="n">
        <v>0.4101</v>
      </c>
      <c r="K2351" s="109" t="n">
        <v>-1.7612</v>
      </c>
      <c r="L2351" s="109" t="n">
        <v>0.7639</v>
      </c>
      <c r="M2351" s="109" t="n">
        <v>0.1909</v>
      </c>
      <c r="N2351" s="108" t="n">
        <f aca="false">IF(SQRT($B$5)*$I2351+SQRT(1-$B$5)*J2351&lt;$C$8,1,0)</f>
        <v>0</v>
      </c>
      <c r="O2351" s="108" t="n">
        <f aca="false">IF(SQRT($B$5)*$I2351+SQRT(1-$B$5)*K2351&lt;$C$9,1,0)</f>
        <v>0</v>
      </c>
      <c r="P2351" s="108" t="n">
        <f aca="false">IF(SQRT($B$5)*$I2351+SQRT(1-$B$5)*L2351&lt;$C$10,1,0)</f>
        <v>0</v>
      </c>
      <c r="Q2351" s="108" t="n">
        <f aca="false">IF(SQRT($B$5)*$I2351+SQRT(1-$B$5)*M2351&lt;$C$11,1,0)</f>
        <v>0</v>
      </c>
      <c r="R2351" s="110" t="n">
        <f aca="false">N2351*$D$8+O2351*$D$9+P2351*$D$10+Q2351*$D$11</f>
        <v>0</v>
      </c>
      <c r="S2351" s="108" t="n">
        <f aca="false">SUM(N2351:Q2351)</f>
        <v>0</v>
      </c>
    </row>
    <row r="2352" customFormat="false" ht="15" hidden="false" customHeight="false" outlineLevel="0" collapsed="false">
      <c r="H2352" s="108" t="n">
        <v>2344</v>
      </c>
      <c r="I2352" s="109" t="n">
        <v>-0.8552</v>
      </c>
      <c r="J2352" s="109" t="n">
        <v>-0.7869</v>
      </c>
      <c r="K2352" s="109" t="n">
        <v>0.2909</v>
      </c>
      <c r="L2352" s="109" t="n">
        <v>2.0536</v>
      </c>
      <c r="M2352" s="109" t="n">
        <v>0.0095</v>
      </c>
      <c r="N2352" s="108" t="n">
        <f aca="false">IF(SQRT($B$5)*$I2352+SQRT(1-$B$5)*J2352&lt;$C$8,1,0)</f>
        <v>0</v>
      </c>
      <c r="O2352" s="108" t="n">
        <f aca="false">IF(SQRT($B$5)*$I2352+SQRT(1-$B$5)*K2352&lt;$C$9,1,0)</f>
        <v>0</v>
      </c>
      <c r="P2352" s="108" t="n">
        <f aca="false">IF(SQRT($B$5)*$I2352+SQRT(1-$B$5)*L2352&lt;$C$10,1,0)</f>
        <v>0</v>
      </c>
      <c r="Q2352" s="108" t="n">
        <f aca="false">IF(SQRT($B$5)*$I2352+SQRT(1-$B$5)*M2352&lt;$C$11,1,0)</f>
        <v>0</v>
      </c>
      <c r="R2352" s="110" t="n">
        <f aca="false">N2352*$D$8+O2352*$D$9+P2352*$D$10+Q2352*$D$11</f>
        <v>0</v>
      </c>
      <c r="S2352" s="108" t="n">
        <f aca="false">SUM(N2352:Q2352)</f>
        <v>0</v>
      </c>
    </row>
    <row r="2353" customFormat="false" ht="15" hidden="false" customHeight="false" outlineLevel="0" collapsed="false">
      <c r="H2353" s="108" t="n">
        <v>2345</v>
      </c>
      <c r="I2353" s="109" t="n">
        <v>-1.6681</v>
      </c>
      <c r="J2353" s="109" t="n">
        <v>0.8331</v>
      </c>
      <c r="K2353" s="109" t="n">
        <v>-1.015</v>
      </c>
      <c r="L2353" s="109" t="n">
        <v>-1.5253</v>
      </c>
      <c r="M2353" s="109" t="n">
        <v>-0.2639</v>
      </c>
      <c r="N2353" s="108" t="n">
        <f aca="false">IF(SQRT($B$5)*$I2353+SQRT(1-$B$5)*J2353&lt;$C$8,1,0)</f>
        <v>0</v>
      </c>
      <c r="O2353" s="108" t="n">
        <f aca="false">IF(SQRT($B$5)*$I2353+SQRT(1-$B$5)*K2353&lt;$C$9,1,0)</f>
        <v>0</v>
      </c>
      <c r="P2353" s="108" t="n">
        <f aca="false">IF(SQRT($B$5)*$I2353+SQRT(1-$B$5)*L2353&lt;$C$10,1,0)</f>
        <v>1</v>
      </c>
      <c r="Q2353" s="108" t="n">
        <f aca="false">IF(SQRT($B$5)*$I2353+SQRT(1-$B$5)*M2353&lt;$C$11,1,0)</f>
        <v>0</v>
      </c>
      <c r="R2353" s="110" t="n">
        <f aca="false">N2353*$D$8+O2353*$D$9+P2353*$D$10+Q2353*$D$11</f>
        <v>14</v>
      </c>
      <c r="S2353" s="108" t="n">
        <f aca="false">SUM(N2353:Q2353)</f>
        <v>1</v>
      </c>
    </row>
    <row r="2354" customFormat="false" ht="15" hidden="false" customHeight="false" outlineLevel="0" collapsed="false">
      <c r="H2354" s="108" t="n">
        <v>2346</v>
      </c>
      <c r="I2354" s="109" t="n">
        <v>1.1751</v>
      </c>
      <c r="J2354" s="109" t="n">
        <v>0.4482</v>
      </c>
      <c r="K2354" s="109" t="n">
        <v>1.2908</v>
      </c>
      <c r="L2354" s="109" t="n">
        <v>-0.5911</v>
      </c>
      <c r="M2354" s="109" t="n">
        <v>0.1484</v>
      </c>
      <c r="N2354" s="108" t="n">
        <f aca="false">IF(SQRT($B$5)*$I2354+SQRT(1-$B$5)*J2354&lt;$C$8,1,0)</f>
        <v>0</v>
      </c>
      <c r="O2354" s="108" t="n">
        <f aca="false">IF(SQRT($B$5)*$I2354+SQRT(1-$B$5)*K2354&lt;$C$9,1,0)</f>
        <v>0</v>
      </c>
      <c r="P2354" s="108" t="n">
        <f aca="false">IF(SQRT($B$5)*$I2354+SQRT(1-$B$5)*L2354&lt;$C$10,1,0)</f>
        <v>0</v>
      </c>
      <c r="Q2354" s="108" t="n">
        <f aca="false">IF(SQRT($B$5)*$I2354+SQRT(1-$B$5)*M2354&lt;$C$11,1,0)</f>
        <v>0</v>
      </c>
      <c r="R2354" s="110" t="n">
        <f aca="false">N2354*$D$8+O2354*$D$9+P2354*$D$10+Q2354*$D$11</f>
        <v>0</v>
      </c>
      <c r="S2354" s="108" t="n">
        <f aca="false">SUM(N2354:Q2354)</f>
        <v>0</v>
      </c>
    </row>
    <row r="2355" customFormat="false" ht="15" hidden="false" customHeight="false" outlineLevel="0" collapsed="false">
      <c r="H2355" s="108" t="n">
        <v>2347</v>
      </c>
      <c r="I2355" s="109" t="n">
        <v>0.2869</v>
      </c>
      <c r="J2355" s="109" t="n">
        <v>-0.2829</v>
      </c>
      <c r="K2355" s="109" t="n">
        <v>-0.1404</v>
      </c>
      <c r="L2355" s="109" t="n">
        <v>-0.048</v>
      </c>
      <c r="M2355" s="109" t="n">
        <v>-1.2353</v>
      </c>
      <c r="N2355" s="108" t="n">
        <f aca="false">IF(SQRT($B$5)*$I2355+SQRT(1-$B$5)*J2355&lt;$C$8,1,0)</f>
        <v>0</v>
      </c>
      <c r="O2355" s="108" t="n">
        <f aca="false">IF(SQRT($B$5)*$I2355+SQRT(1-$B$5)*K2355&lt;$C$9,1,0)</f>
        <v>0</v>
      </c>
      <c r="P2355" s="108" t="n">
        <f aca="false">IF(SQRT($B$5)*$I2355+SQRT(1-$B$5)*L2355&lt;$C$10,1,0)</f>
        <v>0</v>
      </c>
      <c r="Q2355" s="108" t="n">
        <f aca="false">IF(SQRT($B$5)*$I2355+SQRT(1-$B$5)*M2355&lt;$C$11,1,0)</f>
        <v>0</v>
      </c>
      <c r="R2355" s="110" t="n">
        <f aca="false">N2355*$D$8+O2355*$D$9+P2355*$D$10+Q2355*$D$11</f>
        <v>0</v>
      </c>
      <c r="S2355" s="108" t="n">
        <f aca="false">SUM(N2355:Q2355)</f>
        <v>0</v>
      </c>
    </row>
    <row r="2356" customFormat="false" ht="15" hidden="false" customHeight="false" outlineLevel="0" collapsed="false">
      <c r="H2356" s="108" t="n">
        <v>2348</v>
      </c>
      <c r="I2356" s="109" t="n">
        <v>-0.8324</v>
      </c>
      <c r="J2356" s="109" t="n">
        <v>-1.4054</v>
      </c>
      <c r="K2356" s="109" t="n">
        <v>-0.4199</v>
      </c>
      <c r="L2356" s="109" t="n">
        <v>0.7486</v>
      </c>
      <c r="M2356" s="109" t="n">
        <v>0.0134</v>
      </c>
      <c r="N2356" s="108" t="n">
        <f aca="false">IF(SQRT($B$5)*$I2356+SQRT(1-$B$5)*J2356&lt;$C$8,1,0)</f>
        <v>0</v>
      </c>
      <c r="O2356" s="108" t="n">
        <f aca="false">IF(SQRT($B$5)*$I2356+SQRT(1-$B$5)*K2356&lt;$C$9,1,0)</f>
        <v>0</v>
      </c>
      <c r="P2356" s="108" t="n">
        <f aca="false">IF(SQRT($B$5)*$I2356+SQRT(1-$B$5)*L2356&lt;$C$10,1,0)</f>
        <v>0</v>
      </c>
      <c r="Q2356" s="108" t="n">
        <f aca="false">IF(SQRT($B$5)*$I2356+SQRT(1-$B$5)*M2356&lt;$C$11,1,0)</f>
        <v>0</v>
      </c>
      <c r="R2356" s="110" t="n">
        <f aca="false">N2356*$D$8+O2356*$D$9+P2356*$D$10+Q2356*$D$11</f>
        <v>0</v>
      </c>
      <c r="S2356" s="108" t="n">
        <f aca="false">SUM(N2356:Q2356)</f>
        <v>0</v>
      </c>
    </row>
    <row r="2357" customFormat="false" ht="15" hidden="false" customHeight="false" outlineLevel="0" collapsed="false">
      <c r="H2357" s="108" t="n">
        <v>2349</v>
      </c>
      <c r="I2357" s="109" t="n">
        <v>-0.0687</v>
      </c>
      <c r="J2357" s="109" t="n">
        <v>0.5182</v>
      </c>
      <c r="K2357" s="109" t="n">
        <v>-1.0217</v>
      </c>
      <c r="L2357" s="109" t="n">
        <v>-0.4168</v>
      </c>
      <c r="M2357" s="109" t="n">
        <v>-0.0468</v>
      </c>
      <c r="N2357" s="108" t="n">
        <f aca="false">IF(SQRT($B$5)*$I2357+SQRT(1-$B$5)*J2357&lt;$C$8,1,0)</f>
        <v>0</v>
      </c>
      <c r="O2357" s="108" t="n">
        <f aca="false">IF(SQRT($B$5)*$I2357+SQRT(1-$B$5)*K2357&lt;$C$9,1,0)</f>
        <v>0</v>
      </c>
      <c r="P2357" s="108" t="n">
        <f aca="false">IF(SQRT($B$5)*$I2357+SQRT(1-$B$5)*L2357&lt;$C$10,1,0)</f>
        <v>0</v>
      </c>
      <c r="Q2357" s="108" t="n">
        <f aca="false">IF(SQRT($B$5)*$I2357+SQRT(1-$B$5)*M2357&lt;$C$11,1,0)</f>
        <v>0</v>
      </c>
      <c r="R2357" s="110" t="n">
        <f aca="false">N2357*$D$8+O2357*$D$9+P2357*$D$10+Q2357*$D$11</f>
        <v>0</v>
      </c>
      <c r="S2357" s="108" t="n">
        <f aca="false">SUM(N2357:Q2357)</f>
        <v>0</v>
      </c>
    </row>
    <row r="2358" customFormat="false" ht="15" hidden="false" customHeight="false" outlineLevel="0" collapsed="false">
      <c r="H2358" s="108" t="n">
        <v>2350</v>
      </c>
      <c r="I2358" s="109" t="n">
        <v>-0.3234</v>
      </c>
      <c r="J2358" s="109" t="n">
        <v>-2.5475</v>
      </c>
      <c r="K2358" s="109" t="n">
        <v>-2.2663</v>
      </c>
      <c r="L2358" s="109" t="n">
        <v>-0.3169</v>
      </c>
      <c r="M2358" s="109" t="n">
        <v>-1.107</v>
      </c>
      <c r="N2358" s="108" t="n">
        <f aca="false">IF(SQRT($B$5)*$I2358+SQRT(1-$B$5)*J2358&lt;$C$8,1,0)</f>
        <v>1</v>
      </c>
      <c r="O2358" s="108" t="n">
        <f aca="false">IF(SQRT($B$5)*$I2358+SQRT(1-$B$5)*K2358&lt;$C$9,1,0)</f>
        <v>0</v>
      </c>
      <c r="P2358" s="108" t="n">
        <f aca="false">IF(SQRT($B$5)*$I2358+SQRT(1-$B$5)*L2358&lt;$C$10,1,0)</f>
        <v>0</v>
      </c>
      <c r="Q2358" s="108" t="n">
        <f aca="false">IF(SQRT($B$5)*$I2358+SQRT(1-$B$5)*M2358&lt;$C$11,1,0)</f>
        <v>0</v>
      </c>
      <c r="R2358" s="110" t="n">
        <f aca="false">N2358*$D$8+O2358*$D$9+P2358*$D$10+Q2358*$D$11</f>
        <v>20</v>
      </c>
      <c r="S2358" s="108" t="n">
        <f aca="false">SUM(N2358:Q2358)</f>
        <v>1</v>
      </c>
    </row>
    <row r="2359" customFormat="false" ht="15" hidden="false" customHeight="false" outlineLevel="0" collapsed="false">
      <c r="H2359" s="108" t="n">
        <v>2351</v>
      </c>
      <c r="I2359" s="109" t="n">
        <v>0.1068</v>
      </c>
      <c r="J2359" s="109" t="n">
        <v>1.1415</v>
      </c>
      <c r="K2359" s="109" t="n">
        <v>-0.545</v>
      </c>
      <c r="L2359" s="109" t="n">
        <v>0.1552</v>
      </c>
      <c r="M2359" s="109" t="n">
        <v>-0.0637</v>
      </c>
      <c r="N2359" s="108" t="n">
        <f aca="false">IF(SQRT($B$5)*$I2359+SQRT(1-$B$5)*J2359&lt;$C$8,1,0)</f>
        <v>0</v>
      </c>
      <c r="O2359" s="108" t="n">
        <f aca="false">IF(SQRT($B$5)*$I2359+SQRT(1-$B$5)*K2359&lt;$C$9,1,0)</f>
        <v>0</v>
      </c>
      <c r="P2359" s="108" t="n">
        <f aca="false">IF(SQRT($B$5)*$I2359+SQRT(1-$B$5)*L2359&lt;$C$10,1,0)</f>
        <v>0</v>
      </c>
      <c r="Q2359" s="108" t="n">
        <f aca="false">IF(SQRT($B$5)*$I2359+SQRT(1-$B$5)*M2359&lt;$C$11,1,0)</f>
        <v>0</v>
      </c>
      <c r="R2359" s="110" t="n">
        <f aca="false">N2359*$D$8+O2359*$D$9+P2359*$D$10+Q2359*$D$11</f>
        <v>0</v>
      </c>
      <c r="S2359" s="108" t="n">
        <f aca="false">SUM(N2359:Q2359)</f>
        <v>0</v>
      </c>
    </row>
    <row r="2360" customFormat="false" ht="15" hidden="false" customHeight="false" outlineLevel="0" collapsed="false">
      <c r="H2360" s="108" t="n">
        <v>2352</v>
      </c>
      <c r="I2360" s="109" t="n">
        <v>-0.7264</v>
      </c>
      <c r="J2360" s="109" t="n">
        <v>-2.6493</v>
      </c>
      <c r="K2360" s="109" t="n">
        <v>-0.7283</v>
      </c>
      <c r="L2360" s="109" t="n">
        <v>-0.5866</v>
      </c>
      <c r="M2360" s="109" t="n">
        <v>0.9565</v>
      </c>
      <c r="N2360" s="108" t="n">
        <f aca="false">IF(SQRT($B$5)*$I2360+SQRT(1-$B$5)*J2360&lt;$C$8,1,0)</f>
        <v>1</v>
      </c>
      <c r="O2360" s="108" t="n">
        <f aca="false">IF(SQRT($B$5)*$I2360+SQRT(1-$B$5)*K2360&lt;$C$9,1,0)</f>
        <v>0</v>
      </c>
      <c r="P2360" s="108" t="n">
        <f aca="false">IF(SQRT($B$5)*$I2360+SQRT(1-$B$5)*L2360&lt;$C$10,1,0)</f>
        <v>0</v>
      </c>
      <c r="Q2360" s="108" t="n">
        <f aca="false">IF(SQRT($B$5)*$I2360+SQRT(1-$B$5)*M2360&lt;$C$11,1,0)</f>
        <v>0</v>
      </c>
      <c r="R2360" s="110" t="n">
        <f aca="false">N2360*$D$8+O2360*$D$9+P2360*$D$10+Q2360*$D$11</f>
        <v>20</v>
      </c>
      <c r="S2360" s="108" t="n">
        <f aca="false">SUM(N2360:Q2360)</f>
        <v>1</v>
      </c>
    </row>
    <row r="2361" customFormat="false" ht="15" hidden="false" customHeight="false" outlineLevel="0" collapsed="false">
      <c r="H2361" s="108" t="n">
        <v>2353</v>
      </c>
      <c r="I2361" s="109" t="n">
        <v>1.9158</v>
      </c>
      <c r="J2361" s="109" t="n">
        <v>-0.5847</v>
      </c>
      <c r="K2361" s="109" t="n">
        <v>-0.5505</v>
      </c>
      <c r="L2361" s="109" t="n">
        <v>-0.6367</v>
      </c>
      <c r="M2361" s="109" t="n">
        <v>-0.6441</v>
      </c>
      <c r="N2361" s="108" t="n">
        <f aca="false">IF(SQRT($B$5)*$I2361+SQRT(1-$B$5)*J2361&lt;$C$8,1,0)</f>
        <v>0</v>
      </c>
      <c r="O2361" s="108" t="n">
        <f aca="false">IF(SQRT($B$5)*$I2361+SQRT(1-$B$5)*K2361&lt;$C$9,1,0)</f>
        <v>0</v>
      </c>
      <c r="P2361" s="108" t="n">
        <f aca="false">IF(SQRT($B$5)*$I2361+SQRT(1-$B$5)*L2361&lt;$C$10,1,0)</f>
        <v>0</v>
      </c>
      <c r="Q2361" s="108" t="n">
        <f aca="false">IF(SQRT($B$5)*$I2361+SQRT(1-$B$5)*M2361&lt;$C$11,1,0)</f>
        <v>0</v>
      </c>
      <c r="R2361" s="110" t="n">
        <f aca="false">N2361*$D$8+O2361*$D$9+P2361*$D$10+Q2361*$D$11</f>
        <v>0</v>
      </c>
      <c r="S2361" s="108" t="n">
        <f aca="false">SUM(N2361:Q2361)</f>
        <v>0</v>
      </c>
    </row>
    <row r="2362" customFormat="false" ht="15" hidden="false" customHeight="false" outlineLevel="0" collapsed="false">
      <c r="H2362" s="108" t="n">
        <v>2354</v>
      </c>
      <c r="I2362" s="109" t="n">
        <v>0.2356</v>
      </c>
      <c r="J2362" s="109" t="n">
        <v>0.444</v>
      </c>
      <c r="K2362" s="109" t="n">
        <v>0.2141</v>
      </c>
      <c r="L2362" s="109" t="n">
        <v>-0.4485</v>
      </c>
      <c r="M2362" s="109" t="n">
        <v>-1.1378</v>
      </c>
      <c r="N2362" s="108" t="n">
        <f aca="false">IF(SQRT($B$5)*$I2362+SQRT(1-$B$5)*J2362&lt;$C$8,1,0)</f>
        <v>0</v>
      </c>
      <c r="O2362" s="108" t="n">
        <f aca="false">IF(SQRT($B$5)*$I2362+SQRT(1-$B$5)*K2362&lt;$C$9,1,0)</f>
        <v>0</v>
      </c>
      <c r="P2362" s="108" t="n">
        <f aca="false">IF(SQRT($B$5)*$I2362+SQRT(1-$B$5)*L2362&lt;$C$10,1,0)</f>
        <v>0</v>
      </c>
      <c r="Q2362" s="108" t="n">
        <f aca="false">IF(SQRT($B$5)*$I2362+SQRT(1-$B$5)*M2362&lt;$C$11,1,0)</f>
        <v>0</v>
      </c>
      <c r="R2362" s="110" t="n">
        <f aca="false">N2362*$D$8+O2362*$D$9+P2362*$D$10+Q2362*$D$11</f>
        <v>0</v>
      </c>
      <c r="S2362" s="108" t="n">
        <f aca="false">SUM(N2362:Q2362)</f>
        <v>0</v>
      </c>
    </row>
    <row r="2363" customFormat="false" ht="15" hidden="false" customHeight="false" outlineLevel="0" collapsed="false">
      <c r="H2363" s="108" t="n">
        <v>2355</v>
      </c>
      <c r="I2363" s="109" t="n">
        <v>-0.8221</v>
      </c>
      <c r="J2363" s="109" t="n">
        <v>0.8192</v>
      </c>
      <c r="K2363" s="109" t="n">
        <v>0.2395</v>
      </c>
      <c r="L2363" s="109" t="n">
        <v>-0.6895</v>
      </c>
      <c r="M2363" s="109" t="n">
        <v>1.1998</v>
      </c>
      <c r="N2363" s="108" t="n">
        <f aca="false">IF(SQRT($B$5)*$I2363+SQRT(1-$B$5)*J2363&lt;$C$8,1,0)</f>
        <v>0</v>
      </c>
      <c r="O2363" s="108" t="n">
        <f aca="false">IF(SQRT($B$5)*$I2363+SQRT(1-$B$5)*K2363&lt;$C$9,1,0)</f>
        <v>0</v>
      </c>
      <c r="P2363" s="108" t="n">
        <f aca="false">IF(SQRT($B$5)*$I2363+SQRT(1-$B$5)*L2363&lt;$C$10,1,0)</f>
        <v>0</v>
      </c>
      <c r="Q2363" s="108" t="n">
        <f aca="false">IF(SQRT($B$5)*$I2363+SQRT(1-$B$5)*M2363&lt;$C$11,1,0)</f>
        <v>0</v>
      </c>
      <c r="R2363" s="110" t="n">
        <f aca="false">N2363*$D$8+O2363*$D$9+P2363*$D$10+Q2363*$D$11</f>
        <v>0</v>
      </c>
      <c r="S2363" s="108" t="n">
        <f aca="false">SUM(N2363:Q2363)</f>
        <v>0</v>
      </c>
    </row>
    <row r="2364" customFormat="false" ht="15" hidden="false" customHeight="false" outlineLevel="0" collapsed="false">
      <c r="H2364" s="108" t="n">
        <v>2356</v>
      </c>
      <c r="I2364" s="109" t="n">
        <v>-1.4041</v>
      </c>
      <c r="J2364" s="109" t="n">
        <v>-0.5496</v>
      </c>
      <c r="K2364" s="109" t="n">
        <v>-1.1751</v>
      </c>
      <c r="L2364" s="109" t="n">
        <v>0.5787</v>
      </c>
      <c r="M2364" s="109" t="n">
        <v>1.2097</v>
      </c>
      <c r="N2364" s="108" t="n">
        <f aca="false">IF(SQRT($B$5)*$I2364+SQRT(1-$B$5)*J2364&lt;$C$8,1,0)</f>
        <v>0</v>
      </c>
      <c r="O2364" s="108" t="n">
        <f aca="false">IF(SQRT($B$5)*$I2364+SQRT(1-$B$5)*K2364&lt;$C$9,1,0)</f>
        <v>0</v>
      </c>
      <c r="P2364" s="108" t="n">
        <f aca="false">IF(SQRT($B$5)*$I2364+SQRT(1-$B$5)*L2364&lt;$C$10,1,0)</f>
        <v>0</v>
      </c>
      <c r="Q2364" s="108" t="n">
        <f aca="false">IF(SQRT($B$5)*$I2364+SQRT(1-$B$5)*M2364&lt;$C$11,1,0)</f>
        <v>0</v>
      </c>
      <c r="R2364" s="110" t="n">
        <f aca="false">N2364*$D$8+O2364*$D$9+P2364*$D$10+Q2364*$D$11</f>
        <v>0</v>
      </c>
      <c r="S2364" s="108" t="n">
        <f aca="false">SUM(N2364:Q2364)</f>
        <v>0</v>
      </c>
    </row>
    <row r="2365" customFormat="false" ht="15" hidden="false" customHeight="false" outlineLevel="0" collapsed="false">
      <c r="H2365" s="108" t="n">
        <v>2357</v>
      </c>
      <c r="I2365" s="109" t="n">
        <v>-0.0127</v>
      </c>
      <c r="J2365" s="109" t="n">
        <v>0.1909</v>
      </c>
      <c r="K2365" s="109" t="n">
        <v>-0.845</v>
      </c>
      <c r="L2365" s="109" t="n">
        <v>0.0892</v>
      </c>
      <c r="M2365" s="109" t="n">
        <v>0.7703</v>
      </c>
      <c r="N2365" s="108" t="n">
        <f aca="false">IF(SQRT($B$5)*$I2365+SQRT(1-$B$5)*J2365&lt;$C$8,1,0)</f>
        <v>0</v>
      </c>
      <c r="O2365" s="108" t="n">
        <f aca="false">IF(SQRT($B$5)*$I2365+SQRT(1-$B$5)*K2365&lt;$C$9,1,0)</f>
        <v>0</v>
      </c>
      <c r="P2365" s="108" t="n">
        <f aca="false">IF(SQRT($B$5)*$I2365+SQRT(1-$B$5)*L2365&lt;$C$10,1,0)</f>
        <v>0</v>
      </c>
      <c r="Q2365" s="108" t="n">
        <f aca="false">IF(SQRT($B$5)*$I2365+SQRT(1-$B$5)*M2365&lt;$C$11,1,0)</f>
        <v>0</v>
      </c>
      <c r="R2365" s="110" t="n">
        <f aca="false">N2365*$D$8+O2365*$D$9+P2365*$D$10+Q2365*$D$11</f>
        <v>0</v>
      </c>
      <c r="S2365" s="108" t="n">
        <f aca="false">SUM(N2365:Q2365)</f>
        <v>0</v>
      </c>
    </row>
    <row r="2366" customFormat="false" ht="15" hidden="false" customHeight="false" outlineLevel="0" collapsed="false">
      <c r="H2366" s="108" t="n">
        <v>2358</v>
      </c>
      <c r="I2366" s="109" t="n">
        <v>-0.3995</v>
      </c>
      <c r="J2366" s="109" t="n">
        <v>-1.4827</v>
      </c>
      <c r="K2366" s="109" t="n">
        <v>0.7654</v>
      </c>
      <c r="L2366" s="109" t="n">
        <v>-0.3565</v>
      </c>
      <c r="M2366" s="109" t="n">
        <v>0.2273</v>
      </c>
      <c r="N2366" s="108" t="n">
        <f aca="false">IF(SQRT($B$5)*$I2366+SQRT(1-$B$5)*J2366&lt;$C$8,1,0)</f>
        <v>0</v>
      </c>
      <c r="O2366" s="108" t="n">
        <f aca="false">IF(SQRT($B$5)*$I2366+SQRT(1-$B$5)*K2366&lt;$C$9,1,0)</f>
        <v>0</v>
      </c>
      <c r="P2366" s="108" t="n">
        <f aca="false">IF(SQRT($B$5)*$I2366+SQRT(1-$B$5)*L2366&lt;$C$10,1,0)</f>
        <v>0</v>
      </c>
      <c r="Q2366" s="108" t="n">
        <f aca="false">IF(SQRT($B$5)*$I2366+SQRT(1-$B$5)*M2366&lt;$C$11,1,0)</f>
        <v>0</v>
      </c>
      <c r="R2366" s="110" t="n">
        <f aca="false">N2366*$D$8+O2366*$D$9+P2366*$D$10+Q2366*$D$11</f>
        <v>0</v>
      </c>
      <c r="S2366" s="108" t="n">
        <f aca="false">SUM(N2366:Q2366)</f>
        <v>0</v>
      </c>
    </row>
    <row r="2367" customFormat="false" ht="15" hidden="false" customHeight="false" outlineLevel="0" collapsed="false">
      <c r="H2367" s="108" t="n">
        <v>2359</v>
      </c>
      <c r="I2367" s="109" t="n">
        <v>0.9301</v>
      </c>
      <c r="J2367" s="109" t="n">
        <v>-0.4913</v>
      </c>
      <c r="K2367" s="109" t="n">
        <v>0.4853</v>
      </c>
      <c r="L2367" s="109" t="n">
        <v>-1.0604</v>
      </c>
      <c r="M2367" s="109" t="n">
        <v>0.9354</v>
      </c>
      <c r="N2367" s="108" t="n">
        <f aca="false">IF(SQRT($B$5)*$I2367+SQRT(1-$B$5)*J2367&lt;$C$8,1,0)</f>
        <v>0</v>
      </c>
      <c r="O2367" s="108" t="n">
        <f aca="false">IF(SQRT($B$5)*$I2367+SQRT(1-$B$5)*K2367&lt;$C$9,1,0)</f>
        <v>0</v>
      </c>
      <c r="P2367" s="108" t="n">
        <f aca="false">IF(SQRT($B$5)*$I2367+SQRT(1-$B$5)*L2367&lt;$C$10,1,0)</f>
        <v>0</v>
      </c>
      <c r="Q2367" s="108" t="n">
        <f aca="false">IF(SQRT($B$5)*$I2367+SQRT(1-$B$5)*M2367&lt;$C$11,1,0)</f>
        <v>0</v>
      </c>
      <c r="R2367" s="110" t="n">
        <f aca="false">N2367*$D$8+O2367*$D$9+P2367*$D$10+Q2367*$D$11</f>
        <v>0</v>
      </c>
      <c r="S2367" s="108" t="n">
        <f aca="false">SUM(N2367:Q2367)</f>
        <v>0</v>
      </c>
    </row>
    <row r="2368" customFormat="false" ht="15" hidden="false" customHeight="false" outlineLevel="0" collapsed="false">
      <c r="H2368" s="108" t="n">
        <v>2360</v>
      </c>
      <c r="I2368" s="109" t="n">
        <v>0.9393</v>
      </c>
      <c r="J2368" s="109" t="n">
        <v>-0.6111</v>
      </c>
      <c r="K2368" s="109" t="n">
        <v>-1.7782</v>
      </c>
      <c r="L2368" s="109" t="n">
        <v>-1.6243</v>
      </c>
      <c r="M2368" s="109" t="n">
        <v>-0.3743</v>
      </c>
      <c r="N2368" s="108" t="n">
        <f aca="false">IF(SQRT($B$5)*$I2368+SQRT(1-$B$5)*J2368&lt;$C$8,1,0)</f>
        <v>0</v>
      </c>
      <c r="O2368" s="108" t="n">
        <f aca="false">IF(SQRT($B$5)*$I2368+SQRT(1-$B$5)*K2368&lt;$C$9,1,0)</f>
        <v>0</v>
      </c>
      <c r="P2368" s="108" t="n">
        <f aca="false">IF(SQRT($B$5)*$I2368+SQRT(1-$B$5)*L2368&lt;$C$10,1,0)</f>
        <v>0</v>
      </c>
      <c r="Q2368" s="108" t="n">
        <f aca="false">IF(SQRT($B$5)*$I2368+SQRT(1-$B$5)*M2368&lt;$C$11,1,0)</f>
        <v>0</v>
      </c>
      <c r="R2368" s="110" t="n">
        <f aca="false">N2368*$D$8+O2368*$D$9+P2368*$D$10+Q2368*$D$11</f>
        <v>0</v>
      </c>
      <c r="S2368" s="108" t="n">
        <f aca="false">SUM(N2368:Q2368)</f>
        <v>0</v>
      </c>
    </row>
    <row r="2369" customFormat="false" ht="15" hidden="false" customHeight="false" outlineLevel="0" collapsed="false">
      <c r="H2369" s="108" t="n">
        <v>2361</v>
      </c>
      <c r="I2369" s="109" t="n">
        <v>0.6889</v>
      </c>
      <c r="J2369" s="109" t="n">
        <v>1.2607</v>
      </c>
      <c r="K2369" s="109" t="n">
        <v>1.5531</v>
      </c>
      <c r="L2369" s="109" t="n">
        <v>-0.7201</v>
      </c>
      <c r="M2369" s="109" t="n">
        <v>-0.1707</v>
      </c>
      <c r="N2369" s="108" t="n">
        <f aca="false">IF(SQRT($B$5)*$I2369+SQRT(1-$B$5)*J2369&lt;$C$8,1,0)</f>
        <v>0</v>
      </c>
      <c r="O2369" s="108" t="n">
        <f aca="false">IF(SQRT($B$5)*$I2369+SQRT(1-$B$5)*K2369&lt;$C$9,1,0)</f>
        <v>0</v>
      </c>
      <c r="P2369" s="108" t="n">
        <f aca="false">IF(SQRT($B$5)*$I2369+SQRT(1-$B$5)*L2369&lt;$C$10,1,0)</f>
        <v>0</v>
      </c>
      <c r="Q2369" s="108" t="n">
        <f aca="false">IF(SQRT($B$5)*$I2369+SQRT(1-$B$5)*M2369&lt;$C$11,1,0)</f>
        <v>0</v>
      </c>
      <c r="R2369" s="110" t="n">
        <f aca="false">N2369*$D$8+O2369*$D$9+P2369*$D$10+Q2369*$D$11</f>
        <v>0</v>
      </c>
      <c r="S2369" s="108" t="n">
        <f aca="false">SUM(N2369:Q2369)</f>
        <v>0</v>
      </c>
    </row>
    <row r="2370" customFormat="false" ht="15" hidden="false" customHeight="false" outlineLevel="0" collapsed="false">
      <c r="H2370" s="108" t="n">
        <v>2362</v>
      </c>
      <c r="I2370" s="109" t="n">
        <v>0.1829</v>
      </c>
      <c r="J2370" s="109" t="n">
        <v>-0.4273</v>
      </c>
      <c r="K2370" s="109" t="n">
        <v>1.3448</v>
      </c>
      <c r="L2370" s="109" t="n">
        <v>1.8978</v>
      </c>
      <c r="M2370" s="109" t="n">
        <v>-0.7164</v>
      </c>
      <c r="N2370" s="108" t="n">
        <f aca="false">IF(SQRT($B$5)*$I2370+SQRT(1-$B$5)*J2370&lt;$C$8,1,0)</f>
        <v>0</v>
      </c>
      <c r="O2370" s="108" t="n">
        <f aca="false">IF(SQRT($B$5)*$I2370+SQRT(1-$B$5)*K2370&lt;$C$9,1,0)</f>
        <v>0</v>
      </c>
      <c r="P2370" s="108" t="n">
        <f aca="false">IF(SQRT($B$5)*$I2370+SQRT(1-$B$5)*L2370&lt;$C$10,1,0)</f>
        <v>0</v>
      </c>
      <c r="Q2370" s="108" t="n">
        <f aca="false">IF(SQRT($B$5)*$I2370+SQRT(1-$B$5)*M2370&lt;$C$11,1,0)</f>
        <v>0</v>
      </c>
      <c r="R2370" s="110" t="n">
        <f aca="false">N2370*$D$8+O2370*$D$9+P2370*$D$10+Q2370*$D$11</f>
        <v>0</v>
      </c>
      <c r="S2370" s="108" t="n">
        <f aca="false">SUM(N2370:Q2370)</f>
        <v>0</v>
      </c>
    </row>
    <row r="2371" customFormat="false" ht="15" hidden="false" customHeight="false" outlineLevel="0" collapsed="false">
      <c r="H2371" s="108" t="n">
        <v>2363</v>
      </c>
      <c r="I2371" s="109" t="n">
        <v>0.7204</v>
      </c>
      <c r="J2371" s="109" t="n">
        <v>0.0531</v>
      </c>
      <c r="K2371" s="109" t="n">
        <v>0.9482</v>
      </c>
      <c r="L2371" s="109" t="n">
        <v>-0.4293</v>
      </c>
      <c r="M2371" s="109" t="n">
        <v>-1.2558</v>
      </c>
      <c r="N2371" s="108" t="n">
        <f aca="false">IF(SQRT($B$5)*$I2371+SQRT(1-$B$5)*J2371&lt;$C$8,1,0)</f>
        <v>0</v>
      </c>
      <c r="O2371" s="108" t="n">
        <f aca="false">IF(SQRT($B$5)*$I2371+SQRT(1-$B$5)*K2371&lt;$C$9,1,0)</f>
        <v>0</v>
      </c>
      <c r="P2371" s="108" t="n">
        <f aca="false">IF(SQRT($B$5)*$I2371+SQRT(1-$B$5)*L2371&lt;$C$10,1,0)</f>
        <v>0</v>
      </c>
      <c r="Q2371" s="108" t="n">
        <f aca="false">IF(SQRT($B$5)*$I2371+SQRT(1-$B$5)*M2371&lt;$C$11,1,0)</f>
        <v>0</v>
      </c>
      <c r="R2371" s="110" t="n">
        <f aca="false">N2371*$D$8+O2371*$D$9+P2371*$D$10+Q2371*$D$11</f>
        <v>0</v>
      </c>
      <c r="S2371" s="108" t="n">
        <f aca="false">SUM(N2371:Q2371)</f>
        <v>0</v>
      </c>
    </row>
    <row r="2372" customFormat="false" ht="15" hidden="false" customHeight="false" outlineLevel="0" collapsed="false">
      <c r="H2372" s="108" t="n">
        <v>2364</v>
      </c>
      <c r="I2372" s="109" t="n">
        <v>-0.7869</v>
      </c>
      <c r="J2372" s="109" t="n">
        <v>-0.4431</v>
      </c>
      <c r="K2372" s="109" t="n">
        <v>-1.0049</v>
      </c>
      <c r="L2372" s="109" t="n">
        <v>-0.6563</v>
      </c>
      <c r="M2372" s="109" t="n">
        <v>0.432</v>
      </c>
      <c r="N2372" s="108" t="n">
        <f aca="false">IF(SQRT($B$5)*$I2372+SQRT(1-$B$5)*J2372&lt;$C$8,1,0)</f>
        <v>0</v>
      </c>
      <c r="O2372" s="108" t="n">
        <f aca="false">IF(SQRT($B$5)*$I2372+SQRT(1-$B$5)*K2372&lt;$C$9,1,0)</f>
        <v>0</v>
      </c>
      <c r="P2372" s="108" t="n">
        <f aca="false">IF(SQRT($B$5)*$I2372+SQRT(1-$B$5)*L2372&lt;$C$10,1,0)</f>
        <v>0</v>
      </c>
      <c r="Q2372" s="108" t="n">
        <f aca="false">IF(SQRT($B$5)*$I2372+SQRT(1-$B$5)*M2372&lt;$C$11,1,0)</f>
        <v>0</v>
      </c>
      <c r="R2372" s="110" t="n">
        <f aca="false">N2372*$D$8+O2372*$D$9+P2372*$D$10+Q2372*$D$11</f>
        <v>0</v>
      </c>
      <c r="S2372" s="108" t="n">
        <f aca="false">SUM(N2372:Q2372)</f>
        <v>0</v>
      </c>
    </row>
    <row r="2373" customFormat="false" ht="15" hidden="false" customHeight="false" outlineLevel="0" collapsed="false">
      <c r="H2373" s="108" t="n">
        <v>2365</v>
      </c>
      <c r="I2373" s="109" t="n">
        <v>-0.3695</v>
      </c>
      <c r="J2373" s="109" t="n">
        <v>-0.4756</v>
      </c>
      <c r="K2373" s="109" t="n">
        <v>0.2903</v>
      </c>
      <c r="L2373" s="109" t="n">
        <v>-0.0204</v>
      </c>
      <c r="M2373" s="109" t="n">
        <v>-0.7003</v>
      </c>
      <c r="N2373" s="108" t="n">
        <f aca="false">IF(SQRT($B$5)*$I2373+SQRT(1-$B$5)*J2373&lt;$C$8,1,0)</f>
        <v>0</v>
      </c>
      <c r="O2373" s="108" t="n">
        <f aca="false">IF(SQRT($B$5)*$I2373+SQRT(1-$B$5)*K2373&lt;$C$9,1,0)</f>
        <v>0</v>
      </c>
      <c r="P2373" s="108" t="n">
        <f aca="false">IF(SQRT($B$5)*$I2373+SQRT(1-$B$5)*L2373&lt;$C$10,1,0)</f>
        <v>0</v>
      </c>
      <c r="Q2373" s="108" t="n">
        <f aca="false">IF(SQRT($B$5)*$I2373+SQRT(1-$B$5)*M2373&lt;$C$11,1,0)</f>
        <v>0</v>
      </c>
      <c r="R2373" s="110" t="n">
        <f aca="false">N2373*$D$8+O2373*$D$9+P2373*$D$10+Q2373*$D$11</f>
        <v>0</v>
      </c>
      <c r="S2373" s="108" t="n">
        <f aca="false">SUM(N2373:Q2373)</f>
        <v>0</v>
      </c>
    </row>
    <row r="2374" customFormat="false" ht="15" hidden="false" customHeight="false" outlineLevel="0" collapsed="false">
      <c r="H2374" s="108" t="n">
        <v>2366</v>
      </c>
      <c r="I2374" s="109" t="n">
        <v>-0.3387</v>
      </c>
      <c r="J2374" s="109" t="n">
        <v>-1.4756</v>
      </c>
      <c r="K2374" s="109" t="n">
        <v>-1.099</v>
      </c>
      <c r="L2374" s="109" t="n">
        <v>0.3739</v>
      </c>
      <c r="M2374" s="109" t="n">
        <v>0.5136</v>
      </c>
      <c r="N2374" s="108" t="n">
        <f aca="false">IF(SQRT($B$5)*$I2374+SQRT(1-$B$5)*J2374&lt;$C$8,1,0)</f>
        <v>0</v>
      </c>
      <c r="O2374" s="108" t="n">
        <f aca="false">IF(SQRT($B$5)*$I2374+SQRT(1-$B$5)*K2374&lt;$C$9,1,0)</f>
        <v>0</v>
      </c>
      <c r="P2374" s="108" t="n">
        <f aca="false">IF(SQRT($B$5)*$I2374+SQRT(1-$B$5)*L2374&lt;$C$10,1,0)</f>
        <v>0</v>
      </c>
      <c r="Q2374" s="108" t="n">
        <f aca="false">IF(SQRT($B$5)*$I2374+SQRT(1-$B$5)*M2374&lt;$C$11,1,0)</f>
        <v>0</v>
      </c>
      <c r="R2374" s="110" t="n">
        <f aca="false">N2374*$D$8+O2374*$D$9+P2374*$D$10+Q2374*$D$11</f>
        <v>0</v>
      </c>
      <c r="S2374" s="108" t="n">
        <f aca="false">SUM(N2374:Q2374)</f>
        <v>0</v>
      </c>
    </row>
    <row r="2375" customFormat="false" ht="15" hidden="false" customHeight="false" outlineLevel="0" collapsed="false">
      <c r="H2375" s="108" t="n">
        <v>2367</v>
      </c>
      <c r="I2375" s="109" t="n">
        <v>-0.2014</v>
      </c>
      <c r="J2375" s="109" t="n">
        <v>-0.8528</v>
      </c>
      <c r="K2375" s="109" t="n">
        <v>1.1452</v>
      </c>
      <c r="L2375" s="109" t="n">
        <v>2.0013</v>
      </c>
      <c r="M2375" s="109" t="n">
        <v>-0.2442</v>
      </c>
      <c r="N2375" s="108" t="n">
        <f aca="false">IF(SQRT($B$5)*$I2375+SQRT(1-$B$5)*J2375&lt;$C$8,1,0)</f>
        <v>0</v>
      </c>
      <c r="O2375" s="108" t="n">
        <f aca="false">IF(SQRT($B$5)*$I2375+SQRT(1-$B$5)*K2375&lt;$C$9,1,0)</f>
        <v>0</v>
      </c>
      <c r="P2375" s="108" t="n">
        <f aca="false">IF(SQRT($B$5)*$I2375+SQRT(1-$B$5)*L2375&lt;$C$10,1,0)</f>
        <v>0</v>
      </c>
      <c r="Q2375" s="108" t="n">
        <f aca="false">IF(SQRT($B$5)*$I2375+SQRT(1-$B$5)*M2375&lt;$C$11,1,0)</f>
        <v>0</v>
      </c>
      <c r="R2375" s="110" t="n">
        <f aca="false">N2375*$D$8+O2375*$D$9+P2375*$D$10+Q2375*$D$11</f>
        <v>0</v>
      </c>
      <c r="S2375" s="108" t="n">
        <f aca="false">SUM(N2375:Q2375)</f>
        <v>0</v>
      </c>
    </row>
    <row r="2376" customFormat="false" ht="15" hidden="false" customHeight="false" outlineLevel="0" collapsed="false">
      <c r="H2376" s="108" t="n">
        <v>2368</v>
      </c>
      <c r="I2376" s="109" t="n">
        <v>1.1995</v>
      </c>
      <c r="J2376" s="109" t="n">
        <v>0.0957</v>
      </c>
      <c r="K2376" s="109" t="n">
        <v>0.3493</v>
      </c>
      <c r="L2376" s="109" t="n">
        <v>1.0786</v>
      </c>
      <c r="M2376" s="109" t="n">
        <v>0.5171</v>
      </c>
      <c r="N2376" s="108" t="n">
        <f aca="false">IF(SQRT($B$5)*$I2376+SQRT(1-$B$5)*J2376&lt;$C$8,1,0)</f>
        <v>0</v>
      </c>
      <c r="O2376" s="108" t="n">
        <f aca="false">IF(SQRT($B$5)*$I2376+SQRT(1-$B$5)*K2376&lt;$C$9,1,0)</f>
        <v>0</v>
      </c>
      <c r="P2376" s="108" t="n">
        <f aca="false">IF(SQRT($B$5)*$I2376+SQRT(1-$B$5)*L2376&lt;$C$10,1,0)</f>
        <v>0</v>
      </c>
      <c r="Q2376" s="108" t="n">
        <f aca="false">IF(SQRT($B$5)*$I2376+SQRT(1-$B$5)*M2376&lt;$C$11,1,0)</f>
        <v>0</v>
      </c>
      <c r="R2376" s="110" t="n">
        <f aca="false">N2376*$D$8+O2376*$D$9+P2376*$D$10+Q2376*$D$11</f>
        <v>0</v>
      </c>
      <c r="S2376" s="108" t="n">
        <f aca="false">SUM(N2376:Q2376)</f>
        <v>0</v>
      </c>
    </row>
    <row r="2377" customFormat="false" ht="15" hidden="false" customHeight="false" outlineLevel="0" collapsed="false">
      <c r="H2377" s="108" t="n">
        <v>2369</v>
      </c>
      <c r="I2377" s="109" t="n">
        <v>1.2525</v>
      </c>
      <c r="J2377" s="109" t="n">
        <v>1.1601</v>
      </c>
      <c r="K2377" s="109" t="n">
        <v>-1.2803</v>
      </c>
      <c r="L2377" s="109" t="n">
        <v>-0.6726</v>
      </c>
      <c r="M2377" s="109" t="n">
        <v>-0.4692</v>
      </c>
      <c r="N2377" s="108" t="n">
        <f aca="false">IF(SQRT($B$5)*$I2377+SQRT(1-$B$5)*J2377&lt;$C$8,1,0)</f>
        <v>0</v>
      </c>
      <c r="O2377" s="108" t="n">
        <f aca="false">IF(SQRT($B$5)*$I2377+SQRT(1-$B$5)*K2377&lt;$C$9,1,0)</f>
        <v>0</v>
      </c>
      <c r="P2377" s="108" t="n">
        <f aca="false">IF(SQRT($B$5)*$I2377+SQRT(1-$B$5)*L2377&lt;$C$10,1,0)</f>
        <v>0</v>
      </c>
      <c r="Q2377" s="108" t="n">
        <f aca="false">IF(SQRT($B$5)*$I2377+SQRT(1-$B$5)*M2377&lt;$C$11,1,0)</f>
        <v>0</v>
      </c>
      <c r="R2377" s="110" t="n">
        <f aca="false">N2377*$D$8+O2377*$D$9+P2377*$D$10+Q2377*$D$11</f>
        <v>0</v>
      </c>
      <c r="S2377" s="108" t="n">
        <f aca="false">SUM(N2377:Q2377)</f>
        <v>0</v>
      </c>
    </row>
    <row r="2378" customFormat="false" ht="15" hidden="false" customHeight="false" outlineLevel="0" collapsed="false">
      <c r="H2378" s="108" t="n">
        <v>2370</v>
      </c>
      <c r="I2378" s="109" t="n">
        <v>-0.7235</v>
      </c>
      <c r="J2378" s="109" t="n">
        <v>0.9363</v>
      </c>
      <c r="K2378" s="109" t="n">
        <v>0.3463</v>
      </c>
      <c r="L2378" s="109" t="n">
        <v>0.1237</v>
      </c>
      <c r="M2378" s="109" t="n">
        <v>-1.315</v>
      </c>
      <c r="N2378" s="108" t="n">
        <f aca="false">IF(SQRT($B$5)*$I2378+SQRT(1-$B$5)*J2378&lt;$C$8,1,0)</f>
        <v>0</v>
      </c>
      <c r="O2378" s="108" t="n">
        <f aca="false">IF(SQRT($B$5)*$I2378+SQRT(1-$B$5)*K2378&lt;$C$9,1,0)</f>
        <v>0</v>
      </c>
      <c r="P2378" s="108" t="n">
        <f aca="false">IF(SQRT($B$5)*$I2378+SQRT(1-$B$5)*L2378&lt;$C$10,1,0)</f>
        <v>0</v>
      </c>
      <c r="Q2378" s="108" t="n">
        <f aca="false">IF(SQRT($B$5)*$I2378+SQRT(1-$B$5)*M2378&lt;$C$11,1,0)</f>
        <v>0</v>
      </c>
      <c r="R2378" s="110" t="n">
        <f aca="false">N2378*$D$8+O2378*$D$9+P2378*$D$10+Q2378*$D$11</f>
        <v>0</v>
      </c>
      <c r="S2378" s="108" t="n">
        <f aca="false">SUM(N2378:Q2378)</f>
        <v>0</v>
      </c>
    </row>
    <row r="2379" customFormat="false" ht="15" hidden="false" customHeight="false" outlineLevel="0" collapsed="false">
      <c r="H2379" s="108" t="n">
        <v>2371</v>
      </c>
      <c r="I2379" s="109" t="n">
        <v>-0.1027</v>
      </c>
      <c r="J2379" s="109" t="n">
        <v>1.3627</v>
      </c>
      <c r="K2379" s="109" t="n">
        <v>1.5333</v>
      </c>
      <c r="L2379" s="109" t="n">
        <v>-0.0916</v>
      </c>
      <c r="M2379" s="109" t="n">
        <v>-1.2773</v>
      </c>
      <c r="N2379" s="108" t="n">
        <f aca="false">IF(SQRT($B$5)*$I2379+SQRT(1-$B$5)*J2379&lt;$C$8,1,0)</f>
        <v>0</v>
      </c>
      <c r="O2379" s="108" t="n">
        <f aca="false">IF(SQRT($B$5)*$I2379+SQRT(1-$B$5)*K2379&lt;$C$9,1,0)</f>
        <v>0</v>
      </c>
      <c r="P2379" s="108" t="n">
        <f aca="false">IF(SQRT($B$5)*$I2379+SQRT(1-$B$5)*L2379&lt;$C$10,1,0)</f>
        <v>0</v>
      </c>
      <c r="Q2379" s="108" t="n">
        <f aca="false">IF(SQRT($B$5)*$I2379+SQRT(1-$B$5)*M2379&lt;$C$11,1,0)</f>
        <v>0</v>
      </c>
      <c r="R2379" s="110" t="n">
        <f aca="false">N2379*$D$8+O2379*$D$9+P2379*$D$10+Q2379*$D$11</f>
        <v>0</v>
      </c>
      <c r="S2379" s="108" t="n">
        <f aca="false">SUM(N2379:Q2379)</f>
        <v>0</v>
      </c>
    </row>
    <row r="2380" customFormat="false" ht="15" hidden="false" customHeight="false" outlineLevel="0" collapsed="false">
      <c r="H2380" s="108" t="n">
        <v>2372</v>
      </c>
      <c r="I2380" s="109" t="n">
        <v>1.2205</v>
      </c>
      <c r="J2380" s="109" t="n">
        <v>0.7276</v>
      </c>
      <c r="K2380" s="109" t="n">
        <v>-0.6933</v>
      </c>
      <c r="L2380" s="109" t="n">
        <v>0.4973</v>
      </c>
      <c r="M2380" s="109" t="n">
        <v>-2.0406</v>
      </c>
      <c r="N2380" s="108" t="n">
        <f aca="false">IF(SQRT($B$5)*$I2380+SQRT(1-$B$5)*J2380&lt;$C$8,1,0)</f>
        <v>0</v>
      </c>
      <c r="O2380" s="108" t="n">
        <f aca="false">IF(SQRT($B$5)*$I2380+SQRT(1-$B$5)*K2380&lt;$C$9,1,0)</f>
        <v>0</v>
      </c>
      <c r="P2380" s="108" t="n">
        <f aca="false">IF(SQRT($B$5)*$I2380+SQRT(1-$B$5)*L2380&lt;$C$10,1,0)</f>
        <v>0</v>
      </c>
      <c r="Q2380" s="108" t="n">
        <f aca="false">IF(SQRT($B$5)*$I2380+SQRT(1-$B$5)*M2380&lt;$C$11,1,0)</f>
        <v>0</v>
      </c>
      <c r="R2380" s="110" t="n">
        <f aca="false">N2380*$D$8+O2380*$D$9+P2380*$D$10+Q2380*$D$11</f>
        <v>0</v>
      </c>
      <c r="S2380" s="108" t="n">
        <f aca="false">SUM(N2380:Q2380)</f>
        <v>0</v>
      </c>
    </row>
    <row r="2381" customFormat="false" ht="15" hidden="false" customHeight="false" outlineLevel="0" collapsed="false">
      <c r="H2381" s="108" t="n">
        <v>2373</v>
      </c>
      <c r="I2381" s="109" t="n">
        <v>1.5699</v>
      </c>
      <c r="J2381" s="109" t="n">
        <v>0.0987</v>
      </c>
      <c r="K2381" s="109" t="n">
        <v>-0.8191</v>
      </c>
      <c r="L2381" s="109" t="n">
        <v>0.1536</v>
      </c>
      <c r="M2381" s="109" t="n">
        <v>-2.1037</v>
      </c>
      <c r="N2381" s="108" t="n">
        <f aca="false">IF(SQRT($B$5)*$I2381+SQRT(1-$B$5)*J2381&lt;$C$8,1,0)</f>
        <v>0</v>
      </c>
      <c r="O2381" s="108" t="n">
        <f aca="false">IF(SQRT($B$5)*$I2381+SQRT(1-$B$5)*K2381&lt;$C$9,1,0)</f>
        <v>0</v>
      </c>
      <c r="P2381" s="108" t="n">
        <f aca="false">IF(SQRT($B$5)*$I2381+SQRT(1-$B$5)*L2381&lt;$C$10,1,0)</f>
        <v>0</v>
      </c>
      <c r="Q2381" s="108" t="n">
        <f aca="false">IF(SQRT($B$5)*$I2381+SQRT(1-$B$5)*M2381&lt;$C$11,1,0)</f>
        <v>0</v>
      </c>
      <c r="R2381" s="110" t="n">
        <f aca="false">N2381*$D$8+O2381*$D$9+P2381*$D$10+Q2381*$D$11</f>
        <v>0</v>
      </c>
      <c r="S2381" s="108" t="n">
        <f aca="false">SUM(N2381:Q2381)</f>
        <v>0</v>
      </c>
    </row>
    <row r="2382" customFormat="false" ht="15" hidden="false" customHeight="false" outlineLevel="0" collapsed="false">
      <c r="H2382" s="108" t="n">
        <v>2374</v>
      </c>
      <c r="I2382" s="109" t="n">
        <v>0.848</v>
      </c>
      <c r="J2382" s="109" t="n">
        <v>1.9136</v>
      </c>
      <c r="K2382" s="109" t="n">
        <v>0.146</v>
      </c>
      <c r="L2382" s="109" t="n">
        <v>-0.8756</v>
      </c>
      <c r="M2382" s="109" t="n">
        <v>-0.2419</v>
      </c>
      <c r="N2382" s="108" t="n">
        <f aca="false">IF(SQRT($B$5)*$I2382+SQRT(1-$B$5)*J2382&lt;$C$8,1,0)</f>
        <v>0</v>
      </c>
      <c r="O2382" s="108" t="n">
        <f aca="false">IF(SQRT($B$5)*$I2382+SQRT(1-$B$5)*K2382&lt;$C$9,1,0)</f>
        <v>0</v>
      </c>
      <c r="P2382" s="108" t="n">
        <f aca="false">IF(SQRT($B$5)*$I2382+SQRT(1-$B$5)*L2382&lt;$C$10,1,0)</f>
        <v>0</v>
      </c>
      <c r="Q2382" s="108" t="n">
        <f aca="false">IF(SQRT($B$5)*$I2382+SQRT(1-$B$5)*M2382&lt;$C$11,1,0)</f>
        <v>0</v>
      </c>
      <c r="R2382" s="110" t="n">
        <f aca="false">N2382*$D$8+O2382*$D$9+P2382*$D$10+Q2382*$D$11</f>
        <v>0</v>
      </c>
      <c r="S2382" s="108" t="n">
        <f aca="false">SUM(N2382:Q2382)</f>
        <v>0</v>
      </c>
    </row>
    <row r="2383" customFormat="false" ht="15" hidden="false" customHeight="false" outlineLevel="0" collapsed="false">
      <c r="H2383" s="108" t="n">
        <v>2375</v>
      </c>
      <c r="I2383" s="109" t="n">
        <v>0.6411</v>
      </c>
      <c r="J2383" s="109" t="n">
        <v>-0.1917</v>
      </c>
      <c r="K2383" s="109" t="n">
        <v>-0.2241</v>
      </c>
      <c r="L2383" s="109" t="n">
        <v>0.2568</v>
      </c>
      <c r="M2383" s="109" t="n">
        <v>-0.3509</v>
      </c>
      <c r="N2383" s="108" t="n">
        <f aca="false">IF(SQRT($B$5)*$I2383+SQRT(1-$B$5)*J2383&lt;$C$8,1,0)</f>
        <v>0</v>
      </c>
      <c r="O2383" s="108" t="n">
        <f aca="false">IF(SQRT($B$5)*$I2383+SQRT(1-$B$5)*K2383&lt;$C$9,1,0)</f>
        <v>0</v>
      </c>
      <c r="P2383" s="108" t="n">
        <f aca="false">IF(SQRT($B$5)*$I2383+SQRT(1-$B$5)*L2383&lt;$C$10,1,0)</f>
        <v>0</v>
      </c>
      <c r="Q2383" s="108" t="n">
        <f aca="false">IF(SQRT($B$5)*$I2383+SQRT(1-$B$5)*M2383&lt;$C$11,1,0)</f>
        <v>0</v>
      </c>
      <c r="R2383" s="110" t="n">
        <f aca="false">N2383*$D$8+O2383*$D$9+P2383*$D$10+Q2383*$D$11</f>
        <v>0</v>
      </c>
      <c r="S2383" s="108" t="n">
        <f aca="false">SUM(N2383:Q2383)</f>
        <v>0</v>
      </c>
    </row>
    <row r="2384" customFormat="false" ht="15" hidden="false" customHeight="false" outlineLevel="0" collapsed="false">
      <c r="H2384" s="108" t="n">
        <v>2376</v>
      </c>
      <c r="I2384" s="109" t="n">
        <v>0.5716</v>
      </c>
      <c r="J2384" s="109" t="n">
        <v>0.1797</v>
      </c>
      <c r="K2384" s="109" t="n">
        <v>-0.7476</v>
      </c>
      <c r="L2384" s="109" t="n">
        <v>1.8201</v>
      </c>
      <c r="M2384" s="109" t="n">
        <v>0.0629</v>
      </c>
      <c r="N2384" s="108" t="n">
        <f aca="false">IF(SQRT($B$5)*$I2384+SQRT(1-$B$5)*J2384&lt;$C$8,1,0)</f>
        <v>0</v>
      </c>
      <c r="O2384" s="108" t="n">
        <f aca="false">IF(SQRT($B$5)*$I2384+SQRT(1-$B$5)*K2384&lt;$C$9,1,0)</f>
        <v>0</v>
      </c>
      <c r="P2384" s="108" t="n">
        <f aca="false">IF(SQRT($B$5)*$I2384+SQRT(1-$B$5)*L2384&lt;$C$10,1,0)</f>
        <v>0</v>
      </c>
      <c r="Q2384" s="108" t="n">
        <f aca="false">IF(SQRT($B$5)*$I2384+SQRT(1-$B$5)*M2384&lt;$C$11,1,0)</f>
        <v>0</v>
      </c>
      <c r="R2384" s="110" t="n">
        <f aca="false">N2384*$D$8+O2384*$D$9+P2384*$D$10+Q2384*$D$11</f>
        <v>0</v>
      </c>
      <c r="S2384" s="108" t="n">
        <f aca="false">SUM(N2384:Q2384)</f>
        <v>0</v>
      </c>
    </row>
    <row r="2385" customFormat="false" ht="15" hidden="false" customHeight="false" outlineLevel="0" collapsed="false">
      <c r="H2385" s="108" t="n">
        <v>2377</v>
      </c>
      <c r="I2385" s="109" t="n">
        <v>-0.0286</v>
      </c>
      <c r="J2385" s="109" t="n">
        <v>0.9805</v>
      </c>
      <c r="K2385" s="109" t="n">
        <v>-0.2786</v>
      </c>
      <c r="L2385" s="109" t="n">
        <v>0.1411</v>
      </c>
      <c r="M2385" s="109" t="n">
        <v>0.5138</v>
      </c>
      <c r="N2385" s="108" t="n">
        <f aca="false">IF(SQRT($B$5)*$I2385+SQRT(1-$B$5)*J2385&lt;$C$8,1,0)</f>
        <v>0</v>
      </c>
      <c r="O2385" s="108" t="n">
        <f aca="false">IF(SQRT($B$5)*$I2385+SQRT(1-$B$5)*K2385&lt;$C$9,1,0)</f>
        <v>0</v>
      </c>
      <c r="P2385" s="108" t="n">
        <f aca="false">IF(SQRT($B$5)*$I2385+SQRT(1-$B$5)*L2385&lt;$C$10,1,0)</f>
        <v>0</v>
      </c>
      <c r="Q2385" s="108" t="n">
        <f aca="false">IF(SQRT($B$5)*$I2385+SQRT(1-$B$5)*M2385&lt;$C$11,1,0)</f>
        <v>0</v>
      </c>
      <c r="R2385" s="110" t="n">
        <f aca="false">N2385*$D$8+O2385*$D$9+P2385*$D$10+Q2385*$D$11</f>
        <v>0</v>
      </c>
      <c r="S2385" s="108" t="n">
        <f aca="false">SUM(N2385:Q2385)</f>
        <v>0</v>
      </c>
    </row>
    <row r="2386" customFormat="false" ht="15" hidden="false" customHeight="false" outlineLevel="0" collapsed="false">
      <c r="H2386" s="108" t="n">
        <v>2378</v>
      </c>
      <c r="I2386" s="109" t="n">
        <v>0.2234</v>
      </c>
      <c r="J2386" s="109" t="n">
        <v>2.1624</v>
      </c>
      <c r="K2386" s="109" t="n">
        <v>-0.7207</v>
      </c>
      <c r="L2386" s="109" t="n">
        <v>-0.8559</v>
      </c>
      <c r="M2386" s="109" t="n">
        <v>-0.4718</v>
      </c>
      <c r="N2386" s="108" t="n">
        <f aca="false">IF(SQRT($B$5)*$I2386+SQRT(1-$B$5)*J2386&lt;$C$8,1,0)</f>
        <v>0</v>
      </c>
      <c r="O2386" s="108" t="n">
        <f aca="false">IF(SQRT($B$5)*$I2386+SQRT(1-$B$5)*K2386&lt;$C$9,1,0)</f>
        <v>0</v>
      </c>
      <c r="P2386" s="108" t="n">
        <f aca="false">IF(SQRT($B$5)*$I2386+SQRT(1-$B$5)*L2386&lt;$C$10,1,0)</f>
        <v>0</v>
      </c>
      <c r="Q2386" s="108" t="n">
        <f aca="false">IF(SQRT($B$5)*$I2386+SQRT(1-$B$5)*M2386&lt;$C$11,1,0)</f>
        <v>0</v>
      </c>
      <c r="R2386" s="110" t="n">
        <f aca="false">N2386*$D$8+O2386*$D$9+P2386*$D$10+Q2386*$D$11</f>
        <v>0</v>
      </c>
      <c r="S2386" s="108" t="n">
        <f aca="false">SUM(N2386:Q2386)</f>
        <v>0</v>
      </c>
    </row>
    <row r="2387" customFormat="false" ht="15" hidden="false" customHeight="false" outlineLevel="0" collapsed="false">
      <c r="H2387" s="108" t="n">
        <v>2379</v>
      </c>
      <c r="I2387" s="109" t="n">
        <v>0.2231</v>
      </c>
      <c r="J2387" s="109" t="n">
        <v>-0.0014</v>
      </c>
      <c r="K2387" s="109" t="n">
        <v>1.4091</v>
      </c>
      <c r="L2387" s="109" t="n">
        <v>0.3104</v>
      </c>
      <c r="M2387" s="109" t="n">
        <v>1.6358</v>
      </c>
      <c r="N2387" s="108" t="n">
        <f aca="false">IF(SQRT($B$5)*$I2387+SQRT(1-$B$5)*J2387&lt;$C$8,1,0)</f>
        <v>0</v>
      </c>
      <c r="O2387" s="108" t="n">
        <f aca="false">IF(SQRT($B$5)*$I2387+SQRT(1-$B$5)*K2387&lt;$C$9,1,0)</f>
        <v>0</v>
      </c>
      <c r="P2387" s="108" t="n">
        <f aca="false">IF(SQRT($B$5)*$I2387+SQRT(1-$B$5)*L2387&lt;$C$10,1,0)</f>
        <v>0</v>
      </c>
      <c r="Q2387" s="108" t="n">
        <f aca="false">IF(SQRT($B$5)*$I2387+SQRT(1-$B$5)*M2387&lt;$C$11,1,0)</f>
        <v>0</v>
      </c>
      <c r="R2387" s="110" t="n">
        <f aca="false">N2387*$D$8+O2387*$D$9+P2387*$D$10+Q2387*$D$11</f>
        <v>0</v>
      </c>
      <c r="S2387" s="108" t="n">
        <f aca="false">SUM(N2387:Q2387)</f>
        <v>0</v>
      </c>
    </row>
    <row r="2388" customFormat="false" ht="15" hidden="false" customHeight="false" outlineLevel="0" collapsed="false">
      <c r="H2388" s="108" t="n">
        <v>2380</v>
      </c>
      <c r="I2388" s="109" t="n">
        <v>-0.5682</v>
      </c>
      <c r="J2388" s="109" t="n">
        <v>0.0961</v>
      </c>
      <c r="K2388" s="109" t="n">
        <v>0.3616</v>
      </c>
      <c r="L2388" s="109" t="n">
        <v>0.4053</v>
      </c>
      <c r="M2388" s="109" t="n">
        <v>0.6732</v>
      </c>
      <c r="N2388" s="108" t="n">
        <f aca="false">IF(SQRT($B$5)*$I2388+SQRT(1-$B$5)*J2388&lt;$C$8,1,0)</f>
        <v>0</v>
      </c>
      <c r="O2388" s="108" t="n">
        <f aca="false">IF(SQRT($B$5)*$I2388+SQRT(1-$B$5)*K2388&lt;$C$9,1,0)</f>
        <v>0</v>
      </c>
      <c r="P2388" s="108" t="n">
        <f aca="false">IF(SQRT($B$5)*$I2388+SQRT(1-$B$5)*L2388&lt;$C$10,1,0)</f>
        <v>0</v>
      </c>
      <c r="Q2388" s="108" t="n">
        <f aca="false">IF(SQRT($B$5)*$I2388+SQRT(1-$B$5)*M2388&lt;$C$11,1,0)</f>
        <v>0</v>
      </c>
      <c r="R2388" s="110" t="n">
        <f aca="false">N2388*$D$8+O2388*$D$9+P2388*$D$10+Q2388*$D$11</f>
        <v>0</v>
      </c>
      <c r="S2388" s="108" t="n">
        <f aca="false">SUM(N2388:Q2388)</f>
        <v>0</v>
      </c>
    </row>
    <row r="2389" customFormat="false" ht="15" hidden="false" customHeight="false" outlineLevel="0" collapsed="false">
      <c r="H2389" s="108" t="n">
        <v>2381</v>
      </c>
      <c r="I2389" s="109" t="n">
        <v>0.3598</v>
      </c>
      <c r="J2389" s="109" t="n">
        <v>1.4736</v>
      </c>
      <c r="K2389" s="109" t="n">
        <v>0.2727</v>
      </c>
      <c r="L2389" s="109" t="n">
        <v>-0.6718</v>
      </c>
      <c r="M2389" s="109" t="n">
        <v>-2.2004</v>
      </c>
      <c r="N2389" s="108" t="n">
        <f aca="false">IF(SQRT($B$5)*$I2389+SQRT(1-$B$5)*J2389&lt;$C$8,1,0)</f>
        <v>0</v>
      </c>
      <c r="O2389" s="108" t="n">
        <f aca="false">IF(SQRT($B$5)*$I2389+SQRT(1-$B$5)*K2389&lt;$C$9,1,0)</f>
        <v>0</v>
      </c>
      <c r="P2389" s="108" t="n">
        <f aca="false">IF(SQRT($B$5)*$I2389+SQRT(1-$B$5)*L2389&lt;$C$10,1,0)</f>
        <v>0</v>
      </c>
      <c r="Q2389" s="108" t="n">
        <f aca="false">IF(SQRT($B$5)*$I2389+SQRT(1-$B$5)*M2389&lt;$C$11,1,0)</f>
        <v>0</v>
      </c>
      <c r="R2389" s="110" t="n">
        <f aca="false">N2389*$D$8+O2389*$D$9+P2389*$D$10+Q2389*$D$11</f>
        <v>0</v>
      </c>
      <c r="S2389" s="108" t="n">
        <f aca="false">SUM(N2389:Q2389)</f>
        <v>0</v>
      </c>
    </row>
    <row r="2390" customFormat="false" ht="15" hidden="false" customHeight="false" outlineLevel="0" collapsed="false">
      <c r="H2390" s="108" t="n">
        <v>2382</v>
      </c>
      <c r="I2390" s="109" t="n">
        <v>2.5522</v>
      </c>
      <c r="J2390" s="109" t="n">
        <v>-0.61</v>
      </c>
      <c r="K2390" s="109" t="n">
        <v>-0.1853</v>
      </c>
      <c r="L2390" s="109" t="n">
        <v>-0.0833</v>
      </c>
      <c r="M2390" s="109" t="n">
        <v>1.8037</v>
      </c>
      <c r="N2390" s="108" t="n">
        <f aca="false">IF(SQRT($B$5)*$I2390+SQRT(1-$B$5)*J2390&lt;$C$8,1,0)</f>
        <v>0</v>
      </c>
      <c r="O2390" s="108" t="n">
        <f aca="false">IF(SQRT($B$5)*$I2390+SQRT(1-$B$5)*K2390&lt;$C$9,1,0)</f>
        <v>0</v>
      </c>
      <c r="P2390" s="108" t="n">
        <f aca="false">IF(SQRT($B$5)*$I2390+SQRT(1-$B$5)*L2390&lt;$C$10,1,0)</f>
        <v>0</v>
      </c>
      <c r="Q2390" s="108" t="n">
        <f aca="false">IF(SQRT($B$5)*$I2390+SQRT(1-$B$5)*M2390&lt;$C$11,1,0)</f>
        <v>0</v>
      </c>
      <c r="R2390" s="110" t="n">
        <f aca="false">N2390*$D$8+O2390*$D$9+P2390*$D$10+Q2390*$D$11</f>
        <v>0</v>
      </c>
      <c r="S2390" s="108" t="n">
        <f aca="false">SUM(N2390:Q2390)</f>
        <v>0</v>
      </c>
    </row>
    <row r="2391" customFormat="false" ht="15" hidden="false" customHeight="false" outlineLevel="0" collapsed="false">
      <c r="H2391" s="108" t="n">
        <v>2383</v>
      </c>
      <c r="I2391" s="109" t="n">
        <v>-0.1592</v>
      </c>
      <c r="J2391" s="109" t="n">
        <v>-0.3124</v>
      </c>
      <c r="K2391" s="109" t="n">
        <v>-0.3006</v>
      </c>
      <c r="L2391" s="109" t="n">
        <v>-0.9736</v>
      </c>
      <c r="M2391" s="109" t="n">
        <v>-0.041</v>
      </c>
      <c r="N2391" s="108" t="n">
        <f aca="false">IF(SQRT($B$5)*$I2391+SQRT(1-$B$5)*J2391&lt;$C$8,1,0)</f>
        <v>0</v>
      </c>
      <c r="O2391" s="108" t="n">
        <f aca="false">IF(SQRT($B$5)*$I2391+SQRT(1-$B$5)*K2391&lt;$C$9,1,0)</f>
        <v>0</v>
      </c>
      <c r="P2391" s="108" t="n">
        <f aca="false">IF(SQRT($B$5)*$I2391+SQRT(1-$B$5)*L2391&lt;$C$10,1,0)</f>
        <v>0</v>
      </c>
      <c r="Q2391" s="108" t="n">
        <f aca="false">IF(SQRT($B$5)*$I2391+SQRT(1-$B$5)*M2391&lt;$C$11,1,0)</f>
        <v>0</v>
      </c>
      <c r="R2391" s="110" t="n">
        <f aca="false">N2391*$D$8+O2391*$D$9+P2391*$D$10+Q2391*$D$11</f>
        <v>0</v>
      </c>
      <c r="S2391" s="108" t="n">
        <f aca="false">SUM(N2391:Q2391)</f>
        <v>0</v>
      </c>
    </row>
    <row r="2392" customFormat="false" ht="15" hidden="false" customHeight="false" outlineLevel="0" collapsed="false">
      <c r="H2392" s="108" t="n">
        <v>2384</v>
      </c>
      <c r="I2392" s="109" t="n">
        <v>0.7304</v>
      </c>
      <c r="J2392" s="109" t="n">
        <v>0.3635</v>
      </c>
      <c r="K2392" s="109" t="n">
        <v>0.2676</v>
      </c>
      <c r="L2392" s="109" t="n">
        <v>0.7247</v>
      </c>
      <c r="M2392" s="109" t="n">
        <v>2.3479</v>
      </c>
      <c r="N2392" s="108" t="n">
        <f aca="false">IF(SQRT($B$5)*$I2392+SQRT(1-$B$5)*J2392&lt;$C$8,1,0)</f>
        <v>0</v>
      </c>
      <c r="O2392" s="108" t="n">
        <f aca="false">IF(SQRT($B$5)*$I2392+SQRT(1-$B$5)*K2392&lt;$C$9,1,0)</f>
        <v>0</v>
      </c>
      <c r="P2392" s="108" t="n">
        <f aca="false">IF(SQRT($B$5)*$I2392+SQRT(1-$B$5)*L2392&lt;$C$10,1,0)</f>
        <v>0</v>
      </c>
      <c r="Q2392" s="108" t="n">
        <f aca="false">IF(SQRT($B$5)*$I2392+SQRT(1-$B$5)*M2392&lt;$C$11,1,0)</f>
        <v>0</v>
      </c>
      <c r="R2392" s="110" t="n">
        <f aca="false">N2392*$D$8+O2392*$D$9+P2392*$D$10+Q2392*$D$11</f>
        <v>0</v>
      </c>
      <c r="S2392" s="108" t="n">
        <f aca="false">SUM(N2392:Q2392)</f>
        <v>0</v>
      </c>
    </row>
    <row r="2393" customFormat="false" ht="15" hidden="false" customHeight="false" outlineLevel="0" collapsed="false">
      <c r="H2393" s="108" t="n">
        <v>2385</v>
      </c>
      <c r="I2393" s="109" t="n">
        <v>-0.6277</v>
      </c>
      <c r="J2393" s="109" t="n">
        <v>-0.0693</v>
      </c>
      <c r="K2393" s="109" t="n">
        <v>1.07</v>
      </c>
      <c r="L2393" s="109" t="n">
        <v>0.7826</v>
      </c>
      <c r="M2393" s="109" t="n">
        <v>-1.9614</v>
      </c>
      <c r="N2393" s="108" t="n">
        <f aca="false">IF(SQRT($B$5)*$I2393+SQRT(1-$B$5)*J2393&lt;$C$8,1,0)</f>
        <v>0</v>
      </c>
      <c r="O2393" s="108" t="n">
        <f aca="false">IF(SQRT($B$5)*$I2393+SQRT(1-$B$5)*K2393&lt;$C$9,1,0)</f>
        <v>0</v>
      </c>
      <c r="P2393" s="108" t="n">
        <f aca="false">IF(SQRT($B$5)*$I2393+SQRT(1-$B$5)*L2393&lt;$C$10,1,0)</f>
        <v>0</v>
      </c>
      <c r="Q2393" s="108" t="n">
        <f aca="false">IF(SQRT($B$5)*$I2393+SQRT(1-$B$5)*M2393&lt;$C$11,1,0)</f>
        <v>1</v>
      </c>
      <c r="R2393" s="110" t="n">
        <f aca="false">N2393*$D$8+O2393*$D$9+P2393*$D$10+Q2393*$D$11</f>
        <v>17.5</v>
      </c>
      <c r="S2393" s="108" t="n">
        <f aca="false">SUM(N2393:Q2393)</f>
        <v>1</v>
      </c>
    </row>
    <row r="2394" customFormat="false" ht="15" hidden="false" customHeight="false" outlineLevel="0" collapsed="false">
      <c r="H2394" s="108" t="n">
        <v>2386</v>
      </c>
      <c r="I2394" s="109" t="n">
        <v>0.0562</v>
      </c>
      <c r="J2394" s="109" t="n">
        <v>0.038</v>
      </c>
      <c r="K2394" s="109" t="n">
        <v>0.497</v>
      </c>
      <c r="L2394" s="109" t="n">
        <v>-0.5512</v>
      </c>
      <c r="M2394" s="109" t="n">
        <v>1.2897</v>
      </c>
      <c r="N2394" s="108" t="n">
        <f aca="false">IF(SQRT($B$5)*$I2394+SQRT(1-$B$5)*J2394&lt;$C$8,1,0)</f>
        <v>0</v>
      </c>
      <c r="O2394" s="108" t="n">
        <f aca="false">IF(SQRT($B$5)*$I2394+SQRT(1-$B$5)*K2394&lt;$C$9,1,0)</f>
        <v>0</v>
      </c>
      <c r="P2394" s="108" t="n">
        <f aca="false">IF(SQRT($B$5)*$I2394+SQRT(1-$B$5)*L2394&lt;$C$10,1,0)</f>
        <v>0</v>
      </c>
      <c r="Q2394" s="108" t="n">
        <f aca="false">IF(SQRT($B$5)*$I2394+SQRT(1-$B$5)*M2394&lt;$C$11,1,0)</f>
        <v>0</v>
      </c>
      <c r="R2394" s="110" t="n">
        <f aca="false">N2394*$D$8+O2394*$D$9+P2394*$D$10+Q2394*$D$11</f>
        <v>0</v>
      </c>
      <c r="S2394" s="108" t="n">
        <f aca="false">SUM(N2394:Q2394)</f>
        <v>0</v>
      </c>
    </row>
    <row r="2395" customFormat="false" ht="15" hidden="false" customHeight="false" outlineLevel="0" collapsed="false">
      <c r="H2395" s="108" t="n">
        <v>2387</v>
      </c>
      <c r="I2395" s="109" t="n">
        <v>-1.1955</v>
      </c>
      <c r="J2395" s="109" t="n">
        <v>-0.3715</v>
      </c>
      <c r="K2395" s="109" t="n">
        <v>-0.035</v>
      </c>
      <c r="L2395" s="109" t="n">
        <v>2.7832</v>
      </c>
      <c r="M2395" s="109" t="n">
        <v>-0.0685</v>
      </c>
      <c r="N2395" s="108" t="n">
        <f aca="false">IF(SQRT($B$5)*$I2395+SQRT(1-$B$5)*J2395&lt;$C$8,1,0)</f>
        <v>0</v>
      </c>
      <c r="O2395" s="108" t="n">
        <f aca="false">IF(SQRT($B$5)*$I2395+SQRT(1-$B$5)*K2395&lt;$C$9,1,0)</f>
        <v>0</v>
      </c>
      <c r="P2395" s="108" t="n">
        <f aca="false">IF(SQRT($B$5)*$I2395+SQRT(1-$B$5)*L2395&lt;$C$10,1,0)</f>
        <v>0</v>
      </c>
      <c r="Q2395" s="108" t="n">
        <f aca="false">IF(SQRT($B$5)*$I2395+SQRT(1-$B$5)*M2395&lt;$C$11,1,0)</f>
        <v>0</v>
      </c>
      <c r="R2395" s="110" t="n">
        <f aca="false">N2395*$D$8+O2395*$D$9+P2395*$D$10+Q2395*$D$11</f>
        <v>0</v>
      </c>
      <c r="S2395" s="108" t="n">
        <f aca="false">SUM(N2395:Q2395)</f>
        <v>0</v>
      </c>
    </row>
    <row r="2396" customFormat="false" ht="15" hidden="false" customHeight="false" outlineLevel="0" collapsed="false">
      <c r="H2396" s="108" t="n">
        <v>2388</v>
      </c>
      <c r="I2396" s="109" t="n">
        <v>1.4118</v>
      </c>
      <c r="J2396" s="109" t="n">
        <v>-1.3529</v>
      </c>
      <c r="K2396" s="109" t="n">
        <v>0.1601</v>
      </c>
      <c r="L2396" s="109" t="n">
        <v>0.0513</v>
      </c>
      <c r="M2396" s="109" t="n">
        <v>-0.0937</v>
      </c>
      <c r="N2396" s="108" t="n">
        <f aca="false">IF(SQRT($B$5)*$I2396+SQRT(1-$B$5)*J2396&lt;$C$8,1,0)</f>
        <v>0</v>
      </c>
      <c r="O2396" s="108" t="n">
        <f aca="false">IF(SQRT($B$5)*$I2396+SQRT(1-$B$5)*K2396&lt;$C$9,1,0)</f>
        <v>0</v>
      </c>
      <c r="P2396" s="108" t="n">
        <f aca="false">IF(SQRT($B$5)*$I2396+SQRT(1-$B$5)*L2396&lt;$C$10,1,0)</f>
        <v>0</v>
      </c>
      <c r="Q2396" s="108" t="n">
        <f aca="false">IF(SQRT($B$5)*$I2396+SQRT(1-$B$5)*M2396&lt;$C$11,1,0)</f>
        <v>0</v>
      </c>
      <c r="R2396" s="110" t="n">
        <f aca="false">N2396*$D$8+O2396*$D$9+P2396*$D$10+Q2396*$D$11</f>
        <v>0</v>
      </c>
      <c r="S2396" s="108" t="n">
        <f aca="false">SUM(N2396:Q2396)</f>
        <v>0</v>
      </c>
    </row>
    <row r="2397" customFormat="false" ht="15" hidden="false" customHeight="false" outlineLevel="0" collapsed="false">
      <c r="H2397" s="108" t="n">
        <v>2389</v>
      </c>
      <c r="I2397" s="109" t="n">
        <v>-0.2655</v>
      </c>
      <c r="J2397" s="109" t="n">
        <v>-0.1248</v>
      </c>
      <c r="K2397" s="109" t="n">
        <v>-0.1347</v>
      </c>
      <c r="L2397" s="109" t="n">
        <v>-0.2537</v>
      </c>
      <c r="M2397" s="109" t="n">
        <v>1.0578</v>
      </c>
      <c r="N2397" s="108" t="n">
        <f aca="false">IF(SQRT($B$5)*$I2397+SQRT(1-$B$5)*J2397&lt;$C$8,1,0)</f>
        <v>0</v>
      </c>
      <c r="O2397" s="108" t="n">
        <f aca="false">IF(SQRT($B$5)*$I2397+SQRT(1-$B$5)*K2397&lt;$C$9,1,0)</f>
        <v>0</v>
      </c>
      <c r="P2397" s="108" t="n">
        <f aca="false">IF(SQRT($B$5)*$I2397+SQRT(1-$B$5)*L2397&lt;$C$10,1,0)</f>
        <v>0</v>
      </c>
      <c r="Q2397" s="108" t="n">
        <f aca="false">IF(SQRT($B$5)*$I2397+SQRT(1-$B$5)*M2397&lt;$C$11,1,0)</f>
        <v>0</v>
      </c>
      <c r="R2397" s="110" t="n">
        <f aca="false">N2397*$D$8+O2397*$D$9+P2397*$D$10+Q2397*$D$11</f>
        <v>0</v>
      </c>
      <c r="S2397" s="108" t="n">
        <f aca="false">SUM(N2397:Q2397)</f>
        <v>0</v>
      </c>
    </row>
    <row r="2398" customFormat="false" ht="15" hidden="false" customHeight="false" outlineLevel="0" collapsed="false">
      <c r="H2398" s="108" t="n">
        <v>2390</v>
      </c>
      <c r="I2398" s="109" t="n">
        <v>1.6442</v>
      </c>
      <c r="J2398" s="109" t="n">
        <v>-0.9361</v>
      </c>
      <c r="K2398" s="109" t="n">
        <v>0.8396</v>
      </c>
      <c r="L2398" s="109" t="n">
        <v>0.2842</v>
      </c>
      <c r="M2398" s="109" t="n">
        <v>-0.3794</v>
      </c>
      <c r="N2398" s="108" t="n">
        <f aca="false">IF(SQRT($B$5)*$I2398+SQRT(1-$B$5)*J2398&lt;$C$8,1,0)</f>
        <v>0</v>
      </c>
      <c r="O2398" s="108" t="n">
        <f aca="false">IF(SQRT($B$5)*$I2398+SQRT(1-$B$5)*K2398&lt;$C$9,1,0)</f>
        <v>0</v>
      </c>
      <c r="P2398" s="108" t="n">
        <f aca="false">IF(SQRT($B$5)*$I2398+SQRT(1-$B$5)*L2398&lt;$C$10,1,0)</f>
        <v>0</v>
      </c>
      <c r="Q2398" s="108" t="n">
        <f aca="false">IF(SQRT($B$5)*$I2398+SQRT(1-$B$5)*M2398&lt;$C$11,1,0)</f>
        <v>0</v>
      </c>
      <c r="R2398" s="110" t="n">
        <f aca="false">N2398*$D$8+O2398*$D$9+P2398*$D$10+Q2398*$D$11</f>
        <v>0</v>
      </c>
      <c r="S2398" s="108" t="n">
        <f aca="false">SUM(N2398:Q2398)</f>
        <v>0</v>
      </c>
    </row>
    <row r="2399" customFormat="false" ht="15" hidden="false" customHeight="false" outlineLevel="0" collapsed="false">
      <c r="H2399" s="108" t="n">
        <v>2391</v>
      </c>
      <c r="I2399" s="109" t="n">
        <v>-0.9424</v>
      </c>
      <c r="J2399" s="109" t="n">
        <v>1.2433</v>
      </c>
      <c r="K2399" s="109" t="n">
        <v>-0.5508</v>
      </c>
      <c r="L2399" s="109" t="n">
        <v>-0.235</v>
      </c>
      <c r="M2399" s="109" t="n">
        <v>0.6569</v>
      </c>
      <c r="N2399" s="108" t="n">
        <f aca="false">IF(SQRT($B$5)*$I2399+SQRT(1-$B$5)*J2399&lt;$C$8,1,0)</f>
        <v>0</v>
      </c>
      <c r="O2399" s="108" t="n">
        <f aca="false">IF(SQRT($B$5)*$I2399+SQRT(1-$B$5)*K2399&lt;$C$9,1,0)</f>
        <v>0</v>
      </c>
      <c r="P2399" s="108" t="n">
        <f aca="false">IF(SQRT($B$5)*$I2399+SQRT(1-$B$5)*L2399&lt;$C$10,1,0)</f>
        <v>0</v>
      </c>
      <c r="Q2399" s="108" t="n">
        <f aca="false">IF(SQRT($B$5)*$I2399+SQRT(1-$B$5)*M2399&lt;$C$11,1,0)</f>
        <v>0</v>
      </c>
      <c r="R2399" s="110" t="n">
        <f aca="false">N2399*$D$8+O2399*$D$9+P2399*$D$10+Q2399*$D$11</f>
        <v>0</v>
      </c>
      <c r="S2399" s="108" t="n">
        <f aca="false">SUM(N2399:Q2399)</f>
        <v>0</v>
      </c>
    </row>
    <row r="2400" customFormat="false" ht="15" hidden="false" customHeight="false" outlineLevel="0" collapsed="false">
      <c r="H2400" s="108" t="n">
        <v>2392</v>
      </c>
      <c r="I2400" s="109" t="n">
        <v>-0.8222</v>
      </c>
      <c r="J2400" s="109" t="n">
        <v>-0.1077</v>
      </c>
      <c r="K2400" s="109" t="n">
        <v>-1.1082</v>
      </c>
      <c r="L2400" s="109" t="n">
        <v>-1.4937</v>
      </c>
      <c r="M2400" s="109" t="n">
        <v>-0.1131</v>
      </c>
      <c r="N2400" s="108" t="n">
        <f aca="false">IF(SQRT($B$5)*$I2400+SQRT(1-$B$5)*J2400&lt;$C$8,1,0)</f>
        <v>0</v>
      </c>
      <c r="O2400" s="108" t="n">
        <f aca="false">IF(SQRT($B$5)*$I2400+SQRT(1-$B$5)*K2400&lt;$C$9,1,0)</f>
        <v>0</v>
      </c>
      <c r="P2400" s="108" t="n">
        <f aca="false">IF(SQRT($B$5)*$I2400+SQRT(1-$B$5)*L2400&lt;$C$10,1,0)</f>
        <v>0</v>
      </c>
      <c r="Q2400" s="108" t="n">
        <f aca="false">IF(SQRT($B$5)*$I2400+SQRT(1-$B$5)*M2400&lt;$C$11,1,0)</f>
        <v>0</v>
      </c>
      <c r="R2400" s="110" t="n">
        <f aca="false">N2400*$D$8+O2400*$D$9+P2400*$D$10+Q2400*$D$11</f>
        <v>0</v>
      </c>
      <c r="S2400" s="108" t="n">
        <f aca="false">SUM(N2400:Q2400)</f>
        <v>0</v>
      </c>
    </row>
    <row r="2401" customFormat="false" ht="15" hidden="false" customHeight="false" outlineLevel="0" collapsed="false">
      <c r="H2401" s="108" t="n">
        <v>2393</v>
      </c>
      <c r="I2401" s="109" t="n">
        <v>-1.7548</v>
      </c>
      <c r="J2401" s="109" t="n">
        <v>-1.4248</v>
      </c>
      <c r="K2401" s="109" t="n">
        <v>0.5961</v>
      </c>
      <c r="L2401" s="109" t="n">
        <v>-0.9063</v>
      </c>
      <c r="M2401" s="109" t="n">
        <v>0.4702</v>
      </c>
      <c r="N2401" s="108" t="n">
        <f aca="false">IF(SQRT($B$5)*$I2401+SQRT(1-$B$5)*J2401&lt;$C$8,1,0)</f>
        <v>0</v>
      </c>
      <c r="O2401" s="108" t="n">
        <f aca="false">IF(SQRT($B$5)*$I2401+SQRT(1-$B$5)*K2401&lt;$C$9,1,0)</f>
        <v>0</v>
      </c>
      <c r="P2401" s="108" t="n">
        <f aca="false">IF(SQRT($B$5)*$I2401+SQRT(1-$B$5)*L2401&lt;$C$10,1,0)</f>
        <v>0</v>
      </c>
      <c r="Q2401" s="108" t="n">
        <f aca="false">IF(SQRT($B$5)*$I2401+SQRT(1-$B$5)*M2401&lt;$C$11,1,0)</f>
        <v>0</v>
      </c>
      <c r="R2401" s="110" t="n">
        <f aca="false">N2401*$D$8+O2401*$D$9+P2401*$D$10+Q2401*$D$11</f>
        <v>0</v>
      </c>
      <c r="S2401" s="108" t="n">
        <f aca="false">SUM(N2401:Q2401)</f>
        <v>0</v>
      </c>
    </row>
    <row r="2402" customFormat="false" ht="15" hidden="false" customHeight="false" outlineLevel="0" collapsed="false">
      <c r="H2402" s="108" t="n">
        <v>2394</v>
      </c>
      <c r="I2402" s="109" t="n">
        <v>0.1974</v>
      </c>
      <c r="J2402" s="109" t="n">
        <v>-1.1932</v>
      </c>
      <c r="K2402" s="109" t="n">
        <v>0.5134</v>
      </c>
      <c r="L2402" s="109" t="n">
        <v>0.5537</v>
      </c>
      <c r="M2402" s="109" t="n">
        <v>-1.0929</v>
      </c>
      <c r="N2402" s="108" t="n">
        <f aca="false">IF(SQRT($B$5)*$I2402+SQRT(1-$B$5)*J2402&lt;$C$8,1,0)</f>
        <v>0</v>
      </c>
      <c r="O2402" s="108" t="n">
        <f aca="false">IF(SQRT($B$5)*$I2402+SQRT(1-$B$5)*K2402&lt;$C$9,1,0)</f>
        <v>0</v>
      </c>
      <c r="P2402" s="108" t="n">
        <f aca="false">IF(SQRT($B$5)*$I2402+SQRT(1-$B$5)*L2402&lt;$C$10,1,0)</f>
        <v>0</v>
      </c>
      <c r="Q2402" s="108" t="n">
        <f aca="false">IF(SQRT($B$5)*$I2402+SQRT(1-$B$5)*M2402&lt;$C$11,1,0)</f>
        <v>0</v>
      </c>
      <c r="R2402" s="110" t="n">
        <f aca="false">N2402*$D$8+O2402*$D$9+P2402*$D$10+Q2402*$D$11</f>
        <v>0</v>
      </c>
      <c r="S2402" s="108" t="n">
        <f aca="false">SUM(N2402:Q2402)</f>
        <v>0</v>
      </c>
    </row>
    <row r="2403" customFormat="false" ht="15" hidden="false" customHeight="false" outlineLevel="0" collapsed="false">
      <c r="H2403" s="108" t="n">
        <v>2395</v>
      </c>
      <c r="I2403" s="109" t="n">
        <v>0.5121</v>
      </c>
      <c r="J2403" s="109" t="n">
        <v>-0.2615</v>
      </c>
      <c r="K2403" s="109" t="n">
        <v>1.0221</v>
      </c>
      <c r="L2403" s="109" t="n">
        <v>-1.9582</v>
      </c>
      <c r="M2403" s="109" t="n">
        <v>0.4398</v>
      </c>
      <c r="N2403" s="108" t="n">
        <f aca="false">IF(SQRT($B$5)*$I2403+SQRT(1-$B$5)*J2403&lt;$C$8,1,0)</f>
        <v>0</v>
      </c>
      <c r="O2403" s="108" t="n">
        <f aca="false">IF(SQRT($B$5)*$I2403+SQRT(1-$B$5)*K2403&lt;$C$9,1,0)</f>
        <v>0</v>
      </c>
      <c r="P2403" s="108" t="n">
        <f aca="false">IF(SQRT($B$5)*$I2403+SQRT(1-$B$5)*L2403&lt;$C$10,1,0)</f>
        <v>0</v>
      </c>
      <c r="Q2403" s="108" t="n">
        <f aca="false">IF(SQRT($B$5)*$I2403+SQRT(1-$B$5)*M2403&lt;$C$11,1,0)</f>
        <v>0</v>
      </c>
      <c r="R2403" s="110" t="n">
        <f aca="false">N2403*$D$8+O2403*$D$9+P2403*$D$10+Q2403*$D$11</f>
        <v>0</v>
      </c>
      <c r="S2403" s="108" t="n">
        <f aca="false">SUM(N2403:Q2403)</f>
        <v>0</v>
      </c>
    </row>
    <row r="2404" customFormat="false" ht="15" hidden="false" customHeight="false" outlineLevel="0" collapsed="false">
      <c r="H2404" s="108" t="n">
        <v>2396</v>
      </c>
      <c r="I2404" s="109" t="n">
        <v>-2.2467</v>
      </c>
      <c r="J2404" s="109" t="n">
        <v>-0.1752</v>
      </c>
      <c r="K2404" s="109" t="n">
        <v>-0.1074</v>
      </c>
      <c r="L2404" s="109" t="n">
        <v>1.6468</v>
      </c>
      <c r="M2404" s="109" t="n">
        <v>0.2208</v>
      </c>
      <c r="N2404" s="108" t="n">
        <f aca="false">IF(SQRT($B$5)*$I2404+SQRT(1-$B$5)*J2404&lt;$C$8,1,0)</f>
        <v>0</v>
      </c>
      <c r="O2404" s="108" t="n">
        <f aca="false">IF(SQRT($B$5)*$I2404+SQRT(1-$B$5)*K2404&lt;$C$9,1,0)</f>
        <v>0</v>
      </c>
      <c r="P2404" s="108" t="n">
        <f aca="false">IF(SQRT($B$5)*$I2404+SQRT(1-$B$5)*L2404&lt;$C$10,1,0)</f>
        <v>0</v>
      </c>
      <c r="Q2404" s="108" t="n">
        <f aca="false">IF(SQRT($B$5)*$I2404+SQRT(1-$B$5)*M2404&lt;$C$11,1,0)</f>
        <v>0</v>
      </c>
      <c r="R2404" s="110" t="n">
        <f aca="false">N2404*$D$8+O2404*$D$9+P2404*$D$10+Q2404*$D$11</f>
        <v>0</v>
      </c>
      <c r="S2404" s="108" t="n">
        <f aca="false">SUM(N2404:Q2404)</f>
        <v>0</v>
      </c>
    </row>
    <row r="2405" customFormat="false" ht="15" hidden="false" customHeight="false" outlineLevel="0" collapsed="false">
      <c r="H2405" s="108" t="n">
        <v>2397</v>
      </c>
      <c r="I2405" s="109" t="n">
        <v>-0.0266</v>
      </c>
      <c r="J2405" s="109" t="n">
        <v>0.8871</v>
      </c>
      <c r="K2405" s="109" t="n">
        <v>0.3581</v>
      </c>
      <c r="L2405" s="109" t="n">
        <v>0.2889</v>
      </c>
      <c r="M2405" s="109" t="n">
        <v>0.4464</v>
      </c>
      <c r="N2405" s="108" t="n">
        <f aca="false">IF(SQRT($B$5)*$I2405+SQRT(1-$B$5)*J2405&lt;$C$8,1,0)</f>
        <v>0</v>
      </c>
      <c r="O2405" s="108" t="n">
        <f aca="false">IF(SQRT($B$5)*$I2405+SQRT(1-$B$5)*K2405&lt;$C$9,1,0)</f>
        <v>0</v>
      </c>
      <c r="P2405" s="108" t="n">
        <f aca="false">IF(SQRT($B$5)*$I2405+SQRT(1-$B$5)*L2405&lt;$C$10,1,0)</f>
        <v>0</v>
      </c>
      <c r="Q2405" s="108" t="n">
        <f aca="false">IF(SQRT($B$5)*$I2405+SQRT(1-$B$5)*M2405&lt;$C$11,1,0)</f>
        <v>0</v>
      </c>
      <c r="R2405" s="110" t="n">
        <f aca="false">N2405*$D$8+O2405*$D$9+P2405*$D$10+Q2405*$D$11</f>
        <v>0</v>
      </c>
      <c r="S2405" s="108" t="n">
        <f aca="false">SUM(N2405:Q2405)</f>
        <v>0</v>
      </c>
    </row>
    <row r="2406" customFormat="false" ht="15" hidden="false" customHeight="false" outlineLevel="0" collapsed="false">
      <c r="H2406" s="108" t="n">
        <v>2398</v>
      </c>
      <c r="I2406" s="109" t="n">
        <v>0.8602</v>
      </c>
      <c r="J2406" s="109" t="n">
        <v>-1.5856</v>
      </c>
      <c r="K2406" s="109" t="n">
        <v>-0.2207</v>
      </c>
      <c r="L2406" s="109" t="n">
        <v>-1.731</v>
      </c>
      <c r="M2406" s="109" t="n">
        <v>0.5275</v>
      </c>
      <c r="N2406" s="108" t="n">
        <f aca="false">IF(SQRT($B$5)*$I2406+SQRT(1-$B$5)*J2406&lt;$C$8,1,0)</f>
        <v>0</v>
      </c>
      <c r="O2406" s="108" t="n">
        <f aca="false">IF(SQRT($B$5)*$I2406+SQRT(1-$B$5)*K2406&lt;$C$9,1,0)</f>
        <v>0</v>
      </c>
      <c r="P2406" s="108" t="n">
        <f aca="false">IF(SQRT($B$5)*$I2406+SQRT(1-$B$5)*L2406&lt;$C$10,1,0)</f>
        <v>0</v>
      </c>
      <c r="Q2406" s="108" t="n">
        <f aca="false">IF(SQRT($B$5)*$I2406+SQRT(1-$B$5)*M2406&lt;$C$11,1,0)</f>
        <v>0</v>
      </c>
      <c r="R2406" s="110" t="n">
        <f aca="false">N2406*$D$8+O2406*$D$9+P2406*$D$10+Q2406*$D$11</f>
        <v>0</v>
      </c>
      <c r="S2406" s="108" t="n">
        <f aca="false">SUM(N2406:Q2406)</f>
        <v>0</v>
      </c>
    </row>
    <row r="2407" customFormat="false" ht="15" hidden="false" customHeight="false" outlineLevel="0" collapsed="false">
      <c r="H2407" s="108" t="n">
        <v>2399</v>
      </c>
      <c r="I2407" s="109" t="n">
        <v>0.1515</v>
      </c>
      <c r="J2407" s="109" t="n">
        <v>-0.1401</v>
      </c>
      <c r="K2407" s="109" t="n">
        <v>0.9146</v>
      </c>
      <c r="L2407" s="109" t="n">
        <v>-0.5849</v>
      </c>
      <c r="M2407" s="109" t="n">
        <v>-0.8126</v>
      </c>
      <c r="N2407" s="108" t="n">
        <f aca="false">IF(SQRT($B$5)*$I2407+SQRT(1-$B$5)*J2407&lt;$C$8,1,0)</f>
        <v>0</v>
      </c>
      <c r="O2407" s="108" t="n">
        <f aca="false">IF(SQRT($B$5)*$I2407+SQRT(1-$B$5)*K2407&lt;$C$9,1,0)</f>
        <v>0</v>
      </c>
      <c r="P2407" s="108" t="n">
        <f aca="false">IF(SQRT($B$5)*$I2407+SQRT(1-$B$5)*L2407&lt;$C$10,1,0)</f>
        <v>0</v>
      </c>
      <c r="Q2407" s="108" t="n">
        <f aca="false">IF(SQRT($B$5)*$I2407+SQRT(1-$B$5)*M2407&lt;$C$11,1,0)</f>
        <v>0</v>
      </c>
      <c r="R2407" s="110" t="n">
        <f aca="false">N2407*$D$8+O2407*$D$9+P2407*$D$10+Q2407*$D$11</f>
        <v>0</v>
      </c>
      <c r="S2407" s="108" t="n">
        <f aca="false">SUM(N2407:Q2407)</f>
        <v>0</v>
      </c>
    </row>
    <row r="2408" customFormat="false" ht="15" hidden="false" customHeight="false" outlineLevel="0" collapsed="false">
      <c r="H2408" s="108" t="n">
        <v>2400</v>
      </c>
      <c r="I2408" s="109" t="n">
        <v>0.3099</v>
      </c>
      <c r="J2408" s="109" t="n">
        <v>-0.025</v>
      </c>
      <c r="K2408" s="109" t="n">
        <v>-0.1047</v>
      </c>
      <c r="L2408" s="109" t="n">
        <v>0.3718</v>
      </c>
      <c r="M2408" s="109" t="n">
        <v>1.0778</v>
      </c>
      <c r="N2408" s="108" t="n">
        <f aca="false">IF(SQRT($B$5)*$I2408+SQRT(1-$B$5)*J2408&lt;$C$8,1,0)</f>
        <v>0</v>
      </c>
      <c r="O2408" s="108" t="n">
        <f aca="false">IF(SQRT($B$5)*$I2408+SQRT(1-$B$5)*K2408&lt;$C$9,1,0)</f>
        <v>0</v>
      </c>
      <c r="P2408" s="108" t="n">
        <f aca="false">IF(SQRT($B$5)*$I2408+SQRT(1-$B$5)*L2408&lt;$C$10,1,0)</f>
        <v>0</v>
      </c>
      <c r="Q2408" s="108" t="n">
        <f aca="false">IF(SQRT($B$5)*$I2408+SQRT(1-$B$5)*M2408&lt;$C$11,1,0)</f>
        <v>0</v>
      </c>
      <c r="R2408" s="110" t="n">
        <f aca="false">N2408*$D$8+O2408*$D$9+P2408*$D$10+Q2408*$D$11</f>
        <v>0</v>
      </c>
      <c r="S2408" s="108" t="n">
        <f aca="false">SUM(N2408:Q2408)</f>
        <v>0</v>
      </c>
    </row>
    <row r="2409" customFormat="false" ht="15" hidden="false" customHeight="false" outlineLevel="0" collapsed="false">
      <c r="H2409" s="108" t="n">
        <v>2401</v>
      </c>
      <c r="I2409" s="109" t="n">
        <v>0.5206</v>
      </c>
      <c r="J2409" s="109" t="n">
        <v>-0.5412</v>
      </c>
      <c r="K2409" s="109" t="n">
        <v>0.514</v>
      </c>
      <c r="L2409" s="109" t="n">
        <v>-1.2344</v>
      </c>
      <c r="M2409" s="109" t="n">
        <v>1.4052</v>
      </c>
      <c r="N2409" s="108" t="n">
        <f aca="false">IF(SQRT($B$5)*$I2409+SQRT(1-$B$5)*J2409&lt;$C$8,1,0)</f>
        <v>0</v>
      </c>
      <c r="O2409" s="108" t="n">
        <f aca="false">IF(SQRT($B$5)*$I2409+SQRT(1-$B$5)*K2409&lt;$C$9,1,0)</f>
        <v>0</v>
      </c>
      <c r="P2409" s="108" t="n">
        <f aca="false">IF(SQRT($B$5)*$I2409+SQRT(1-$B$5)*L2409&lt;$C$10,1,0)</f>
        <v>0</v>
      </c>
      <c r="Q2409" s="108" t="n">
        <f aca="false">IF(SQRT($B$5)*$I2409+SQRT(1-$B$5)*M2409&lt;$C$11,1,0)</f>
        <v>0</v>
      </c>
      <c r="R2409" s="110" t="n">
        <f aca="false">N2409*$D$8+O2409*$D$9+P2409*$D$10+Q2409*$D$11</f>
        <v>0</v>
      </c>
      <c r="S2409" s="108" t="n">
        <f aca="false">SUM(N2409:Q2409)</f>
        <v>0</v>
      </c>
    </row>
    <row r="2410" customFormat="false" ht="15" hidden="false" customHeight="false" outlineLevel="0" collapsed="false">
      <c r="H2410" s="108" t="n">
        <v>2402</v>
      </c>
      <c r="I2410" s="109" t="n">
        <v>-0.5181</v>
      </c>
      <c r="J2410" s="109" t="n">
        <v>0.7628</v>
      </c>
      <c r="K2410" s="109" t="n">
        <v>0.7404</v>
      </c>
      <c r="L2410" s="109" t="n">
        <v>1.646</v>
      </c>
      <c r="M2410" s="109" t="n">
        <v>-0.9024</v>
      </c>
      <c r="N2410" s="108" t="n">
        <f aca="false">IF(SQRT($B$5)*$I2410+SQRT(1-$B$5)*J2410&lt;$C$8,1,0)</f>
        <v>0</v>
      </c>
      <c r="O2410" s="108" t="n">
        <f aca="false">IF(SQRT($B$5)*$I2410+SQRT(1-$B$5)*K2410&lt;$C$9,1,0)</f>
        <v>0</v>
      </c>
      <c r="P2410" s="108" t="n">
        <f aca="false">IF(SQRT($B$5)*$I2410+SQRT(1-$B$5)*L2410&lt;$C$10,1,0)</f>
        <v>0</v>
      </c>
      <c r="Q2410" s="108" t="n">
        <f aca="false">IF(SQRT($B$5)*$I2410+SQRT(1-$B$5)*M2410&lt;$C$11,1,0)</f>
        <v>0</v>
      </c>
      <c r="R2410" s="110" t="n">
        <f aca="false">N2410*$D$8+O2410*$D$9+P2410*$D$10+Q2410*$D$11</f>
        <v>0</v>
      </c>
      <c r="S2410" s="108" t="n">
        <f aca="false">SUM(N2410:Q2410)</f>
        <v>0</v>
      </c>
    </row>
    <row r="2411" customFormat="false" ht="15" hidden="false" customHeight="false" outlineLevel="0" collapsed="false">
      <c r="H2411" s="108" t="n">
        <v>2403</v>
      </c>
      <c r="I2411" s="109" t="n">
        <v>0.9424</v>
      </c>
      <c r="J2411" s="109" t="n">
        <v>0.0102</v>
      </c>
      <c r="K2411" s="109" t="n">
        <v>-0.5318</v>
      </c>
      <c r="L2411" s="109" t="n">
        <v>-0.3068</v>
      </c>
      <c r="M2411" s="109" t="n">
        <v>0.3168</v>
      </c>
      <c r="N2411" s="108" t="n">
        <f aca="false">IF(SQRT($B$5)*$I2411+SQRT(1-$B$5)*J2411&lt;$C$8,1,0)</f>
        <v>0</v>
      </c>
      <c r="O2411" s="108" t="n">
        <f aca="false">IF(SQRT($B$5)*$I2411+SQRT(1-$B$5)*K2411&lt;$C$9,1,0)</f>
        <v>0</v>
      </c>
      <c r="P2411" s="108" t="n">
        <f aca="false">IF(SQRT($B$5)*$I2411+SQRT(1-$B$5)*L2411&lt;$C$10,1,0)</f>
        <v>0</v>
      </c>
      <c r="Q2411" s="108" t="n">
        <f aca="false">IF(SQRT($B$5)*$I2411+SQRT(1-$B$5)*M2411&lt;$C$11,1,0)</f>
        <v>0</v>
      </c>
      <c r="R2411" s="110" t="n">
        <f aca="false">N2411*$D$8+O2411*$D$9+P2411*$D$10+Q2411*$D$11</f>
        <v>0</v>
      </c>
      <c r="S2411" s="108" t="n">
        <f aca="false">SUM(N2411:Q2411)</f>
        <v>0</v>
      </c>
    </row>
    <row r="2412" customFormat="false" ht="15" hidden="false" customHeight="false" outlineLevel="0" collapsed="false">
      <c r="H2412" s="108" t="n">
        <v>2404</v>
      </c>
      <c r="I2412" s="109" t="n">
        <v>0.8141</v>
      </c>
      <c r="J2412" s="109" t="n">
        <v>0.4024</v>
      </c>
      <c r="K2412" s="109" t="n">
        <v>1.1673</v>
      </c>
      <c r="L2412" s="109" t="n">
        <v>-0.4909</v>
      </c>
      <c r="M2412" s="109" t="n">
        <v>1.2874</v>
      </c>
      <c r="N2412" s="108" t="n">
        <f aca="false">IF(SQRT($B$5)*$I2412+SQRT(1-$B$5)*J2412&lt;$C$8,1,0)</f>
        <v>0</v>
      </c>
      <c r="O2412" s="108" t="n">
        <f aca="false">IF(SQRT($B$5)*$I2412+SQRT(1-$B$5)*K2412&lt;$C$9,1,0)</f>
        <v>0</v>
      </c>
      <c r="P2412" s="108" t="n">
        <f aca="false">IF(SQRT($B$5)*$I2412+SQRT(1-$B$5)*L2412&lt;$C$10,1,0)</f>
        <v>0</v>
      </c>
      <c r="Q2412" s="108" t="n">
        <f aca="false">IF(SQRT($B$5)*$I2412+SQRT(1-$B$5)*M2412&lt;$C$11,1,0)</f>
        <v>0</v>
      </c>
      <c r="R2412" s="110" t="n">
        <f aca="false">N2412*$D$8+O2412*$D$9+P2412*$D$10+Q2412*$D$11</f>
        <v>0</v>
      </c>
      <c r="S2412" s="108" t="n">
        <f aca="false">SUM(N2412:Q2412)</f>
        <v>0</v>
      </c>
    </row>
    <row r="2413" customFormat="false" ht="15" hidden="false" customHeight="false" outlineLevel="0" collapsed="false">
      <c r="H2413" s="108" t="n">
        <v>2405</v>
      </c>
      <c r="I2413" s="109" t="n">
        <v>0.8759</v>
      </c>
      <c r="J2413" s="109" t="n">
        <v>-0.352</v>
      </c>
      <c r="K2413" s="109" t="n">
        <v>1.1222</v>
      </c>
      <c r="L2413" s="109" t="n">
        <v>-0.6515</v>
      </c>
      <c r="M2413" s="109" t="n">
        <v>0.2617</v>
      </c>
      <c r="N2413" s="108" t="n">
        <f aca="false">IF(SQRT($B$5)*$I2413+SQRT(1-$B$5)*J2413&lt;$C$8,1,0)</f>
        <v>0</v>
      </c>
      <c r="O2413" s="108" t="n">
        <f aca="false">IF(SQRT($B$5)*$I2413+SQRT(1-$B$5)*K2413&lt;$C$9,1,0)</f>
        <v>0</v>
      </c>
      <c r="P2413" s="108" t="n">
        <f aca="false">IF(SQRT($B$5)*$I2413+SQRT(1-$B$5)*L2413&lt;$C$10,1,0)</f>
        <v>0</v>
      </c>
      <c r="Q2413" s="108" t="n">
        <f aca="false">IF(SQRT($B$5)*$I2413+SQRT(1-$B$5)*M2413&lt;$C$11,1,0)</f>
        <v>0</v>
      </c>
      <c r="R2413" s="110" t="n">
        <f aca="false">N2413*$D$8+O2413*$D$9+P2413*$D$10+Q2413*$D$11</f>
        <v>0</v>
      </c>
      <c r="S2413" s="108" t="n">
        <f aca="false">SUM(N2413:Q2413)</f>
        <v>0</v>
      </c>
    </row>
    <row r="2414" customFormat="false" ht="15" hidden="false" customHeight="false" outlineLevel="0" collapsed="false">
      <c r="H2414" s="108" t="n">
        <v>2406</v>
      </c>
      <c r="I2414" s="109" t="n">
        <v>0.1466</v>
      </c>
      <c r="J2414" s="109" t="n">
        <v>-1.1785</v>
      </c>
      <c r="K2414" s="109" t="n">
        <v>0.3393</v>
      </c>
      <c r="L2414" s="109" t="n">
        <v>0.6679</v>
      </c>
      <c r="M2414" s="109" t="n">
        <v>0.3514</v>
      </c>
      <c r="N2414" s="108" t="n">
        <f aca="false">IF(SQRT($B$5)*$I2414+SQRT(1-$B$5)*J2414&lt;$C$8,1,0)</f>
        <v>0</v>
      </c>
      <c r="O2414" s="108" t="n">
        <f aca="false">IF(SQRT($B$5)*$I2414+SQRT(1-$B$5)*K2414&lt;$C$9,1,0)</f>
        <v>0</v>
      </c>
      <c r="P2414" s="108" t="n">
        <f aca="false">IF(SQRT($B$5)*$I2414+SQRT(1-$B$5)*L2414&lt;$C$10,1,0)</f>
        <v>0</v>
      </c>
      <c r="Q2414" s="108" t="n">
        <f aca="false">IF(SQRT($B$5)*$I2414+SQRT(1-$B$5)*M2414&lt;$C$11,1,0)</f>
        <v>0</v>
      </c>
      <c r="R2414" s="110" t="n">
        <f aca="false">N2414*$D$8+O2414*$D$9+P2414*$D$10+Q2414*$D$11</f>
        <v>0</v>
      </c>
      <c r="S2414" s="108" t="n">
        <f aca="false">SUM(N2414:Q2414)</f>
        <v>0</v>
      </c>
    </row>
    <row r="2415" customFormat="false" ht="15" hidden="false" customHeight="false" outlineLevel="0" collapsed="false">
      <c r="H2415" s="108" t="n">
        <v>2407</v>
      </c>
      <c r="I2415" s="109" t="n">
        <v>-0.1101</v>
      </c>
      <c r="J2415" s="109" t="n">
        <v>0.5024</v>
      </c>
      <c r="K2415" s="109" t="n">
        <v>0.6145</v>
      </c>
      <c r="L2415" s="109" t="n">
        <v>0.9533</v>
      </c>
      <c r="M2415" s="109" t="n">
        <v>0.6516</v>
      </c>
      <c r="N2415" s="108" t="n">
        <f aca="false">IF(SQRT($B$5)*$I2415+SQRT(1-$B$5)*J2415&lt;$C$8,1,0)</f>
        <v>0</v>
      </c>
      <c r="O2415" s="108" t="n">
        <f aca="false">IF(SQRT($B$5)*$I2415+SQRT(1-$B$5)*K2415&lt;$C$9,1,0)</f>
        <v>0</v>
      </c>
      <c r="P2415" s="108" t="n">
        <f aca="false">IF(SQRT($B$5)*$I2415+SQRT(1-$B$5)*L2415&lt;$C$10,1,0)</f>
        <v>0</v>
      </c>
      <c r="Q2415" s="108" t="n">
        <f aca="false">IF(SQRT($B$5)*$I2415+SQRT(1-$B$5)*M2415&lt;$C$11,1,0)</f>
        <v>0</v>
      </c>
      <c r="R2415" s="110" t="n">
        <f aca="false">N2415*$D$8+O2415*$D$9+P2415*$D$10+Q2415*$D$11</f>
        <v>0</v>
      </c>
      <c r="S2415" s="108" t="n">
        <f aca="false">SUM(N2415:Q2415)</f>
        <v>0</v>
      </c>
    </row>
    <row r="2416" customFormat="false" ht="15" hidden="false" customHeight="false" outlineLevel="0" collapsed="false">
      <c r="H2416" s="108" t="n">
        <v>2408</v>
      </c>
      <c r="I2416" s="109" t="n">
        <v>-0.1096</v>
      </c>
      <c r="J2416" s="109" t="n">
        <v>-1.8159</v>
      </c>
      <c r="K2416" s="109" t="n">
        <v>1.7575</v>
      </c>
      <c r="L2416" s="109" t="n">
        <v>0.9868</v>
      </c>
      <c r="M2416" s="109" t="n">
        <v>0.0982</v>
      </c>
      <c r="N2416" s="108" t="n">
        <f aca="false">IF(SQRT($B$5)*$I2416+SQRT(1-$B$5)*J2416&lt;$C$8,1,0)</f>
        <v>0</v>
      </c>
      <c r="O2416" s="108" t="n">
        <f aca="false">IF(SQRT($B$5)*$I2416+SQRT(1-$B$5)*K2416&lt;$C$9,1,0)</f>
        <v>0</v>
      </c>
      <c r="P2416" s="108" t="n">
        <f aca="false">IF(SQRT($B$5)*$I2416+SQRT(1-$B$5)*L2416&lt;$C$10,1,0)</f>
        <v>0</v>
      </c>
      <c r="Q2416" s="108" t="n">
        <f aca="false">IF(SQRT($B$5)*$I2416+SQRT(1-$B$5)*M2416&lt;$C$11,1,0)</f>
        <v>0</v>
      </c>
      <c r="R2416" s="110" t="n">
        <f aca="false">N2416*$D$8+O2416*$D$9+P2416*$D$10+Q2416*$D$11</f>
        <v>0</v>
      </c>
      <c r="S2416" s="108" t="n">
        <f aca="false">SUM(N2416:Q2416)</f>
        <v>0</v>
      </c>
    </row>
    <row r="2417" customFormat="false" ht="15" hidden="false" customHeight="false" outlineLevel="0" collapsed="false">
      <c r="H2417" s="108" t="n">
        <v>2409</v>
      </c>
      <c r="I2417" s="109" t="n">
        <v>-1.1049</v>
      </c>
      <c r="J2417" s="109" t="n">
        <v>-0.3419</v>
      </c>
      <c r="K2417" s="109" t="n">
        <v>0.0294</v>
      </c>
      <c r="L2417" s="109" t="n">
        <v>0.603</v>
      </c>
      <c r="M2417" s="109" t="n">
        <v>-1.1721</v>
      </c>
      <c r="N2417" s="108" t="n">
        <f aca="false">IF(SQRT($B$5)*$I2417+SQRT(1-$B$5)*J2417&lt;$C$8,1,0)</f>
        <v>0</v>
      </c>
      <c r="O2417" s="108" t="n">
        <f aca="false">IF(SQRT($B$5)*$I2417+SQRT(1-$B$5)*K2417&lt;$C$9,1,0)</f>
        <v>0</v>
      </c>
      <c r="P2417" s="108" t="n">
        <f aca="false">IF(SQRT($B$5)*$I2417+SQRT(1-$B$5)*L2417&lt;$C$10,1,0)</f>
        <v>0</v>
      </c>
      <c r="Q2417" s="108" t="n">
        <f aca="false">IF(SQRT($B$5)*$I2417+SQRT(1-$B$5)*M2417&lt;$C$11,1,0)</f>
        <v>0</v>
      </c>
      <c r="R2417" s="110" t="n">
        <f aca="false">N2417*$D$8+O2417*$D$9+P2417*$D$10+Q2417*$D$11</f>
        <v>0</v>
      </c>
      <c r="S2417" s="108" t="n">
        <f aca="false">SUM(N2417:Q2417)</f>
        <v>0</v>
      </c>
    </row>
    <row r="2418" customFormat="false" ht="15" hidden="false" customHeight="false" outlineLevel="0" collapsed="false">
      <c r="H2418" s="108" t="n">
        <v>2410</v>
      </c>
      <c r="I2418" s="109" t="n">
        <v>1.01</v>
      </c>
      <c r="J2418" s="109" t="n">
        <v>0.841</v>
      </c>
      <c r="K2418" s="109" t="n">
        <v>-0.0593</v>
      </c>
      <c r="L2418" s="109" t="n">
        <v>-0.3143</v>
      </c>
      <c r="M2418" s="109" t="n">
        <v>-2.586</v>
      </c>
      <c r="N2418" s="108" t="n">
        <f aca="false">IF(SQRT($B$5)*$I2418+SQRT(1-$B$5)*J2418&lt;$C$8,1,0)</f>
        <v>0</v>
      </c>
      <c r="O2418" s="108" t="n">
        <f aca="false">IF(SQRT($B$5)*$I2418+SQRT(1-$B$5)*K2418&lt;$C$9,1,0)</f>
        <v>0</v>
      </c>
      <c r="P2418" s="108" t="n">
        <f aca="false">IF(SQRT($B$5)*$I2418+SQRT(1-$B$5)*L2418&lt;$C$10,1,0)</f>
        <v>0</v>
      </c>
      <c r="Q2418" s="108" t="n">
        <f aca="false">IF(SQRT($B$5)*$I2418+SQRT(1-$B$5)*M2418&lt;$C$11,1,0)</f>
        <v>0</v>
      </c>
      <c r="R2418" s="110" t="n">
        <f aca="false">N2418*$D$8+O2418*$D$9+P2418*$D$10+Q2418*$D$11</f>
        <v>0</v>
      </c>
      <c r="S2418" s="108" t="n">
        <f aca="false">SUM(N2418:Q2418)</f>
        <v>0</v>
      </c>
    </row>
    <row r="2419" customFormat="false" ht="15" hidden="false" customHeight="false" outlineLevel="0" collapsed="false">
      <c r="H2419" s="108" t="n">
        <v>2411</v>
      </c>
      <c r="I2419" s="109" t="n">
        <v>-0.2861</v>
      </c>
      <c r="J2419" s="109" t="n">
        <v>1.502</v>
      </c>
      <c r="K2419" s="109" t="n">
        <v>0.0451</v>
      </c>
      <c r="L2419" s="109" t="n">
        <v>-2.4415</v>
      </c>
      <c r="M2419" s="109" t="n">
        <v>1.5234</v>
      </c>
      <c r="N2419" s="108" t="n">
        <f aca="false">IF(SQRT($B$5)*$I2419+SQRT(1-$B$5)*J2419&lt;$C$8,1,0)</f>
        <v>0</v>
      </c>
      <c r="O2419" s="108" t="n">
        <f aca="false">IF(SQRT($B$5)*$I2419+SQRT(1-$B$5)*K2419&lt;$C$9,1,0)</f>
        <v>0</v>
      </c>
      <c r="P2419" s="108" t="n">
        <f aca="false">IF(SQRT($B$5)*$I2419+SQRT(1-$B$5)*L2419&lt;$C$10,1,0)</f>
        <v>1</v>
      </c>
      <c r="Q2419" s="108" t="n">
        <f aca="false">IF(SQRT($B$5)*$I2419+SQRT(1-$B$5)*M2419&lt;$C$11,1,0)</f>
        <v>0</v>
      </c>
      <c r="R2419" s="110" t="n">
        <f aca="false">N2419*$D$8+O2419*$D$9+P2419*$D$10+Q2419*$D$11</f>
        <v>14</v>
      </c>
      <c r="S2419" s="108" t="n">
        <f aca="false">SUM(N2419:Q2419)</f>
        <v>1</v>
      </c>
    </row>
    <row r="2420" customFormat="false" ht="15" hidden="false" customHeight="false" outlineLevel="0" collapsed="false">
      <c r="H2420" s="108" t="n">
        <v>2412</v>
      </c>
      <c r="I2420" s="109" t="n">
        <v>0.2602</v>
      </c>
      <c r="J2420" s="109" t="n">
        <v>-0.7795</v>
      </c>
      <c r="K2420" s="109" t="n">
        <v>0.0575</v>
      </c>
      <c r="L2420" s="109" t="n">
        <v>-0.1729</v>
      </c>
      <c r="M2420" s="109" t="n">
        <v>-0.1932</v>
      </c>
      <c r="N2420" s="108" t="n">
        <f aca="false">IF(SQRT($B$5)*$I2420+SQRT(1-$B$5)*J2420&lt;$C$8,1,0)</f>
        <v>0</v>
      </c>
      <c r="O2420" s="108" t="n">
        <f aca="false">IF(SQRT($B$5)*$I2420+SQRT(1-$B$5)*K2420&lt;$C$9,1,0)</f>
        <v>0</v>
      </c>
      <c r="P2420" s="108" t="n">
        <f aca="false">IF(SQRT($B$5)*$I2420+SQRT(1-$B$5)*L2420&lt;$C$10,1,0)</f>
        <v>0</v>
      </c>
      <c r="Q2420" s="108" t="n">
        <f aca="false">IF(SQRT($B$5)*$I2420+SQRT(1-$B$5)*M2420&lt;$C$11,1,0)</f>
        <v>0</v>
      </c>
      <c r="R2420" s="110" t="n">
        <f aca="false">N2420*$D$8+O2420*$D$9+P2420*$D$10+Q2420*$D$11</f>
        <v>0</v>
      </c>
      <c r="S2420" s="108" t="n">
        <f aca="false">SUM(N2420:Q2420)</f>
        <v>0</v>
      </c>
    </row>
    <row r="2421" customFormat="false" ht="15" hidden="false" customHeight="false" outlineLevel="0" collapsed="false">
      <c r="H2421" s="108" t="n">
        <v>2413</v>
      </c>
      <c r="I2421" s="109" t="n">
        <v>0.6355</v>
      </c>
      <c r="J2421" s="109" t="n">
        <v>-0.4524</v>
      </c>
      <c r="K2421" s="109" t="n">
        <v>0.3837</v>
      </c>
      <c r="L2421" s="109" t="n">
        <v>-0.028</v>
      </c>
      <c r="M2421" s="109" t="n">
        <v>1.0363</v>
      </c>
      <c r="N2421" s="108" t="n">
        <f aca="false">IF(SQRT($B$5)*$I2421+SQRT(1-$B$5)*J2421&lt;$C$8,1,0)</f>
        <v>0</v>
      </c>
      <c r="O2421" s="108" t="n">
        <f aca="false">IF(SQRT($B$5)*$I2421+SQRT(1-$B$5)*K2421&lt;$C$9,1,0)</f>
        <v>0</v>
      </c>
      <c r="P2421" s="108" t="n">
        <f aca="false">IF(SQRT($B$5)*$I2421+SQRT(1-$B$5)*L2421&lt;$C$10,1,0)</f>
        <v>0</v>
      </c>
      <c r="Q2421" s="108" t="n">
        <f aca="false">IF(SQRT($B$5)*$I2421+SQRT(1-$B$5)*M2421&lt;$C$11,1,0)</f>
        <v>0</v>
      </c>
      <c r="R2421" s="110" t="n">
        <f aca="false">N2421*$D$8+O2421*$D$9+P2421*$D$10+Q2421*$D$11</f>
        <v>0</v>
      </c>
      <c r="S2421" s="108" t="n">
        <f aca="false">SUM(N2421:Q2421)</f>
        <v>0</v>
      </c>
    </row>
    <row r="2422" customFormat="false" ht="15" hidden="false" customHeight="false" outlineLevel="0" collapsed="false">
      <c r="H2422" s="108" t="n">
        <v>2414</v>
      </c>
      <c r="I2422" s="109" t="n">
        <v>-2.3868</v>
      </c>
      <c r="J2422" s="109" t="n">
        <v>-1.4109</v>
      </c>
      <c r="K2422" s="109" t="n">
        <v>0.9654</v>
      </c>
      <c r="L2422" s="109" t="n">
        <v>-1.7622</v>
      </c>
      <c r="M2422" s="109" t="n">
        <v>0.7</v>
      </c>
      <c r="N2422" s="108" t="n">
        <f aca="false">IF(SQRT($B$5)*$I2422+SQRT(1-$B$5)*J2422&lt;$C$8,1,0)</f>
        <v>1</v>
      </c>
      <c r="O2422" s="108" t="n">
        <f aca="false">IF(SQRT($B$5)*$I2422+SQRT(1-$B$5)*K2422&lt;$C$9,1,0)</f>
        <v>0</v>
      </c>
      <c r="P2422" s="108" t="n">
        <f aca="false">IF(SQRT($B$5)*$I2422+SQRT(1-$B$5)*L2422&lt;$C$10,1,0)</f>
        <v>1</v>
      </c>
      <c r="Q2422" s="108" t="n">
        <f aca="false">IF(SQRT($B$5)*$I2422+SQRT(1-$B$5)*M2422&lt;$C$11,1,0)</f>
        <v>0</v>
      </c>
      <c r="R2422" s="110" t="n">
        <f aca="false">N2422*$D$8+O2422*$D$9+P2422*$D$10+Q2422*$D$11</f>
        <v>34</v>
      </c>
      <c r="S2422" s="108" t="n">
        <f aca="false">SUM(N2422:Q2422)</f>
        <v>2</v>
      </c>
    </row>
    <row r="2423" customFormat="false" ht="15" hidden="false" customHeight="false" outlineLevel="0" collapsed="false">
      <c r="H2423" s="108" t="n">
        <v>2415</v>
      </c>
      <c r="I2423" s="109" t="n">
        <v>0.3768</v>
      </c>
      <c r="J2423" s="109" t="n">
        <v>1.3533</v>
      </c>
      <c r="K2423" s="109" t="n">
        <v>0.1651</v>
      </c>
      <c r="L2423" s="109" t="n">
        <v>-1.0555</v>
      </c>
      <c r="M2423" s="109" t="n">
        <v>-0.2325</v>
      </c>
      <c r="N2423" s="108" t="n">
        <f aca="false">IF(SQRT($B$5)*$I2423+SQRT(1-$B$5)*J2423&lt;$C$8,1,0)</f>
        <v>0</v>
      </c>
      <c r="O2423" s="108" t="n">
        <f aca="false">IF(SQRT($B$5)*$I2423+SQRT(1-$B$5)*K2423&lt;$C$9,1,0)</f>
        <v>0</v>
      </c>
      <c r="P2423" s="108" t="n">
        <f aca="false">IF(SQRT($B$5)*$I2423+SQRT(1-$B$5)*L2423&lt;$C$10,1,0)</f>
        <v>0</v>
      </c>
      <c r="Q2423" s="108" t="n">
        <f aca="false">IF(SQRT($B$5)*$I2423+SQRT(1-$B$5)*M2423&lt;$C$11,1,0)</f>
        <v>0</v>
      </c>
      <c r="R2423" s="110" t="n">
        <f aca="false">N2423*$D$8+O2423*$D$9+P2423*$D$10+Q2423*$D$11</f>
        <v>0</v>
      </c>
      <c r="S2423" s="108" t="n">
        <f aca="false">SUM(N2423:Q2423)</f>
        <v>0</v>
      </c>
    </row>
    <row r="2424" customFormat="false" ht="15" hidden="false" customHeight="false" outlineLevel="0" collapsed="false">
      <c r="H2424" s="108" t="n">
        <v>2416</v>
      </c>
      <c r="I2424" s="109" t="n">
        <v>0.7616</v>
      </c>
      <c r="J2424" s="109" t="n">
        <v>-0.8953</v>
      </c>
      <c r="K2424" s="109" t="n">
        <v>0.3514</v>
      </c>
      <c r="L2424" s="109" t="n">
        <v>0.4099</v>
      </c>
      <c r="M2424" s="109" t="n">
        <v>-0.5474</v>
      </c>
      <c r="N2424" s="108" t="n">
        <f aca="false">IF(SQRT($B$5)*$I2424+SQRT(1-$B$5)*J2424&lt;$C$8,1,0)</f>
        <v>0</v>
      </c>
      <c r="O2424" s="108" t="n">
        <f aca="false">IF(SQRT($B$5)*$I2424+SQRT(1-$B$5)*K2424&lt;$C$9,1,0)</f>
        <v>0</v>
      </c>
      <c r="P2424" s="108" t="n">
        <f aca="false">IF(SQRT($B$5)*$I2424+SQRT(1-$B$5)*L2424&lt;$C$10,1,0)</f>
        <v>0</v>
      </c>
      <c r="Q2424" s="108" t="n">
        <f aca="false">IF(SQRT($B$5)*$I2424+SQRT(1-$B$5)*M2424&lt;$C$11,1,0)</f>
        <v>0</v>
      </c>
      <c r="R2424" s="110" t="n">
        <f aca="false">N2424*$D$8+O2424*$D$9+P2424*$D$10+Q2424*$D$11</f>
        <v>0</v>
      </c>
      <c r="S2424" s="108" t="n">
        <f aca="false">SUM(N2424:Q2424)</f>
        <v>0</v>
      </c>
    </row>
    <row r="2425" customFormat="false" ht="15" hidden="false" customHeight="false" outlineLevel="0" collapsed="false">
      <c r="H2425" s="108" t="n">
        <v>2417</v>
      </c>
      <c r="I2425" s="109" t="n">
        <v>0.3514</v>
      </c>
      <c r="J2425" s="109" t="n">
        <v>0.7924</v>
      </c>
      <c r="K2425" s="109" t="n">
        <v>0.0866</v>
      </c>
      <c r="L2425" s="109" t="n">
        <v>-1.645</v>
      </c>
      <c r="M2425" s="109" t="n">
        <v>-0.279</v>
      </c>
      <c r="N2425" s="108" t="n">
        <f aca="false">IF(SQRT($B$5)*$I2425+SQRT(1-$B$5)*J2425&lt;$C$8,1,0)</f>
        <v>0</v>
      </c>
      <c r="O2425" s="108" t="n">
        <f aca="false">IF(SQRT($B$5)*$I2425+SQRT(1-$B$5)*K2425&lt;$C$9,1,0)</f>
        <v>0</v>
      </c>
      <c r="P2425" s="108" t="n">
        <f aca="false">IF(SQRT($B$5)*$I2425+SQRT(1-$B$5)*L2425&lt;$C$10,1,0)</f>
        <v>0</v>
      </c>
      <c r="Q2425" s="108" t="n">
        <f aca="false">IF(SQRT($B$5)*$I2425+SQRT(1-$B$5)*M2425&lt;$C$11,1,0)</f>
        <v>0</v>
      </c>
      <c r="R2425" s="110" t="n">
        <f aca="false">N2425*$D$8+O2425*$D$9+P2425*$D$10+Q2425*$D$11</f>
        <v>0</v>
      </c>
      <c r="S2425" s="108" t="n">
        <f aca="false">SUM(N2425:Q2425)</f>
        <v>0</v>
      </c>
    </row>
    <row r="2426" customFormat="false" ht="15" hidden="false" customHeight="false" outlineLevel="0" collapsed="false">
      <c r="H2426" s="108" t="n">
        <v>2418</v>
      </c>
      <c r="I2426" s="109" t="n">
        <v>-1.0882</v>
      </c>
      <c r="J2426" s="109" t="n">
        <v>-0.664</v>
      </c>
      <c r="K2426" s="109" t="n">
        <v>-0.9582</v>
      </c>
      <c r="L2426" s="109" t="n">
        <v>0.9515</v>
      </c>
      <c r="M2426" s="109" t="n">
        <v>1.0732</v>
      </c>
      <c r="N2426" s="108" t="n">
        <f aca="false">IF(SQRT($B$5)*$I2426+SQRT(1-$B$5)*J2426&lt;$C$8,1,0)</f>
        <v>0</v>
      </c>
      <c r="O2426" s="108" t="n">
        <f aca="false">IF(SQRT($B$5)*$I2426+SQRT(1-$B$5)*K2426&lt;$C$9,1,0)</f>
        <v>0</v>
      </c>
      <c r="P2426" s="108" t="n">
        <f aca="false">IF(SQRT($B$5)*$I2426+SQRT(1-$B$5)*L2426&lt;$C$10,1,0)</f>
        <v>0</v>
      </c>
      <c r="Q2426" s="108" t="n">
        <f aca="false">IF(SQRT($B$5)*$I2426+SQRT(1-$B$5)*M2426&lt;$C$11,1,0)</f>
        <v>0</v>
      </c>
      <c r="R2426" s="110" t="n">
        <f aca="false">N2426*$D$8+O2426*$D$9+P2426*$D$10+Q2426*$D$11</f>
        <v>0</v>
      </c>
      <c r="S2426" s="108" t="n">
        <f aca="false">SUM(N2426:Q2426)</f>
        <v>0</v>
      </c>
    </row>
    <row r="2427" customFormat="false" ht="15" hidden="false" customHeight="false" outlineLevel="0" collapsed="false">
      <c r="H2427" s="108" t="n">
        <v>2419</v>
      </c>
      <c r="I2427" s="109" t="n">
        <v>-1.6394</v>
      </c>
      <c r="J2427" s="109" t="n">
        <v>1.5176</v>
      </c>
      <c r="K2427" s="109" t="n">
        <v>0.5248</v>
      </c>
      <c r="L2427" s="109" t="n">
        <v>0.2267</v>
      </c>
      <c r="M2427" s="109" t="n">
        <v>1.2713</v>
      </c>
      <c r="N2427" s="108" t="n">
        <f aca="false">IF(SQRT($B$5)*$I2427+SQRT(1-$B$5)*J2427&lt;$C$8,1,0)</f>
        <v>0</v>
      </c>
      <c r="O2427" s="108" t="n">
        <f aca="false">IF(SQRT($B$5)*$I2427+SQRT(1-$B$5)*K2427&lt;$C$9,1,0)</f>
        <v>0</v>
      </c>
      <c r="P2427" s="108" t="n">
        <f aca="false">IF(SQRT($B$5)*$I2427+SQRT(1-$B$5)*L2427&lt;$C$10,1,0)</f>
        <v>0</v>
      </c>
      <c r="Q2427" s="108" t="n">
        <f aca="false">IF(SQRT($B$5)*$I2427+SQRT(1-$B$5)*M2427&lt;$C$11,1,0)</f>
        <v>0</v>
      </c>
      <c r="R2427" s="110" t="n">
        <f aca="false">N2427*$D$8+O2427*$D$9+P2427*$D$10+Q2427*$D$11</f>
        <v>0</v>
      </c>
      <c r="S2427" s="108" t="n">
        <f aca="false">SUM(N2427:Q2427)</f>
        <v>0</v>
      </c>
    </row>
    <row r="2428" customFormat="false" ht="15" hidden="false" customHeight="false" outlineLevel="0" collapsed="false">
      <c r="H2428" s="108" t="n">
        <v>2420</v>
      </c>
      <c r="I2428" s="109" t="n">
        <v>-0.1416</v>
      </c>
      <c r="J2428" s="109" t="n">
        <v>0.6935</v>
      </c>
      <c r="K2428" s="109" t="n">
        <v>0.1553</v>
      </c>
      <c r="L2428" s="109" t="n">
        <v>2.5066</v>
      </c>
      <c r="M2428" s="109" t="n">
        <v>0.8004</v>
      </c>
      <c r="N2428" s="108" t="n">
        <f aca="false">IF(SQRT($B$5)*$I2428+SQRT(1-$B$5)*J2428&lt;$C$8,1,0)</f>
        <v>0</v>
      </c>
      <c r="O2428" s="108" t="n">
        <f aca="false">IF(SQRT($B$5)*$I2428+SQRT(1-$B$5)*K2428&lt;$C$9,1,0)</f>
        <v>0</v>
      </c>
      <c r="P2428" s="108" t="n">
        <f aca="false">IF(SQRT($B$5)*$I2428+SQRT(1-$B$5)*L2428&lt;$C$10,1,0)</f>
        <v>0</v>
      </c>
      <c r="Q2428" s="108" t="n">
        <f aca="false">IF(SQRT($B$5)*$I2428+SQRT(1-$B$5)*M2428&lt;$C$11,1,0)</f>
        <v>0</v>
      </c>
      <c r="R2428" s="110" t="n">
        <f aca="false">N2428*$D$8+O2428*$D$9+P2428*$D$10+Q2428*$D$11</f>
        <v>0</v>
      </c>
      <c r="S2428" s="108" t="n">
        <f aca="false">SUM(N2428:Q2428)</f>
        <v>0</v>
      </c>
    </row>
    <row r="2429" customFormat="false" ht="15" hidden="false" customHeight="false" outlineLevel="0" collapsed="false">
      <c r="H2429" s="108" t="n">
        <v>2421</v>
      </c>
      <c r="I2429" s="109" t="n">
        <v>0.6221</v>
      </c>
      <c r="J2429" s="109" t="n">
        <v>0.5662</v>
      </c>
      <c r="K2429" s="109" t="n">
        <v>-0.0839</v>
      </c>
      <c r="L2429" s="109" t="n">
        <v>-0.8055</v>
      </c>
      <c r="M2429" s="109" t="n">
        <v>-1.102</v>
      </c>
      <c r="N2429" s="108" t="n">
        <f aca="false">IF(SQRT($B$5)*$I2429+SQRT(1-$B$5)*J2429&lt;$C$8,1,0)</f>
        <v>0</v>
      </c>
      <c r="O2429" s="108" t="n">
        <f aca="false">IF(SQRT($B$5)*$I2429+SQRT(1-$B$5)*K2429&lt;$C$9,1,0)</f>
        <v>0</v>
      </c>
      <c r="P2429" s="108" t="n">
        <f aca="false">IF(SQRT($B$5)*$I2429+SQRT(1-$B$5)*L2429&lt;$C$10,1,0)</f>
        <v>0</v>
      </c>
      <c r="Q2429" s="108" t="n">
        <f aca="false">IF(SQRT($B$5)*$I2429+SQRT(1-$B$5)*M2429&lt;$C$11,1,0)</f>
        <v>0</v>
      </c>
      <c r="R2429" s="110" t="n">
        <f aca="false">N2429*$D$8+O2429*$D$9+P2429*$D$10+Q2429*$D$11</f>
        <v>0</v>
      </c>
      <c r="S2429" s="108" t="n">
        <f aca="false">SUM(N2429:Q2429)</f>
        <v>0</v>
      </c>
    </row>
    <row r="2430" customFormat="false" ht="15" hidden="false" customHeight="false" outlineLevel="0" collapsed="false">
      <c r="H2430" s="108" t="n">
        <v>2422</v>
      </c>
      <c r="I2430" s="109" t="n">
        <v>0.9217</v>
      </c>
      <c r="J2430" s="109" t="n">
        <v>0.2005</v>
      </c>
      <c r="K2430" s="109" t="n">
        <v>1.2295</v>
      </c>
      <c r="L2430" s="109" t="n">
        <v>-0.8113</v>
      </c>
      <c r="M2430" s="109" t="n">
        <v>1.9231</v>
      </c>
      <c r="N2430" s="108" t="n">
        <f aca="false">IF(SQRT($B$5)*$I2430+SQRT(1-$B$5)*J2430&lt;$C$8,1,0)</f>
        <v>0</v>
      </c>
      <c r="O2430" s="108" t="n">
        <f aca="false">IF(SQRT($B$5)*$I2430+SQRT(1-$B$5)*K2430&lt;$C$9,1,0)</f>
        <v>0</v>
      </c>
      <c r="P2430" s="108" t="n">
        <f aca="false">IF(SQRT($B$5)*$I2430+SQRT(1-$B$5)*L2430&lt;$C$10,1,0)</f>
        <v>0</v>
      </c>
      <c r="Q2430" s="108" t="n">
        <f aca="false">IF(SQRT($B$5)*$I2430+SQRT(1-$B$5)*M2430&lt;$C$11,1,0)</f>
        <v>0</v>
      </c>
      <c r="R2430" s="110" t="n">
        <f aca="false">N2430*$D$8+O2430*$D$9+P2430*$D$10+Q2430*$D$11</f>
        <v>0</v>
      </c>
      <c r="S2430" s="108" t="n">
        <f aca="false">SUM(N2430:Q2430)</f>
        <v>0</v>
      </c>
    </row>
    <row r="2431" customFormat="false" ht="15" hidden="false" customHeight="false" outlineLevel="0" collapsed="false">
      <c r="H2431" s="108" t="n">
        <v>2423</v>
      </c>
      <c r="I2431" s="109" t="n">
        <v>0.1819</v>
      </c>
      <c r="J2431" s="109" t="n">
        <v>0.0259</v>
      </c>
      <c r="K2431" s="109" t="n">
        <v>0.8783</v>
      </c>
      <c r="L2431" s="109" t="n">
        <v>2.5118</v>
      </c>
      <c r="M2431" s="109" t="n">
        <v>1.5262</v>
      </c>
      <c r="N2431" s="108" t="n">
        <f aca="false">IF(SQRT($B$5)*$I2431+SQRT(1-$B$5)*J2431&lt;$C$8,1,0)</f>
        <v>0</v>
      </c>
      <c r="O2431" s="108" t="n">
        <f aca="false">IF(SQRT($B$5)*$I2431+SQRT(1-$B$5)*K2431&lt;$C$9,1,0)</f>
        <v>0</v>
      </c>
      <c r="P2431" s="108" t="n">
        <f aca="false">IF(SQRT($B$5)*$I2431+SQRT(1-$B$5)*L2431&lt;$C$10,1,0)</f>
        <v>0</v>
      </c>
      <c r="Q2431" s="108" t="n">
        <f aca="false">IF(SQRT($B$5)*$I2431+SQRT(1-$B$5)*M2431&lt;$C$11,1,0)</f>
        <v>0</v>
      </c>
      <c r="R2431" s="110" t="n">
        <f aca="false">N2431*$D$8+O2431*$D$9+P2431*$D$10+Q2431*$D$11</f>
        <v>0</v>
      </c>
      <c r="S2431" s="108" t="n">
        <f aca="false">SUM(N2431:Q2431)</f>
        <v>0</v>
      </c>
    </row>
    <row r="2432" customFormat="false" ht="15" hidden="false" customHeight="false" outlineLevel="0" collapsed="false">
      <c r="H2432" s="108" t="n">
        <v>2424</v>
      </c>
      <c r="I2432" s="109" t="n">
        <v>1.0095</v>
      </c>
      <c r="J2432" s="109" t="n">
        <v>-0.9639</v>
      </c>
      <c r="K2432" s="109" t="n">
        <v>-1.0758</v>
      </c>
      <c r="L2432" s="109" t="n">
        <v>-0.3955</v>
      </c>
      <c r="M2432" s="109" t="n">
        <v>1.8587</v>
      </c>
      <c r="N2432" s="108" t="n">
        <f aca="false">IF(SQRT($B$5)*$I2432+SQRT(1-$B$5)*J2432&lt;$C$8,1,0)</f>
        <v>0</v>
      </c>
      <c r="O2432" s="108" t="n">
        <f aca="false">IF(SQRT($B$5)*$I2432+SQRT(1-$B$5)*K2432&lt;$C$9,1,0)</f>
        <v>0</v>
      </c>
      <c r="P2432" s="108" t="n">
        <f aca="false">IF(SQRT($B$5)*$I2432+SQRT(1-$B$5)*L2432&lt;$C$10,1,0)</f>
        <v>0</v>
      </c>
      <c r="Q2432" s="108" t="n">
        <f aca="false">IF(SQRT($B$5)*$I2432+SQRT(1-$B$5)*M2432&lt;$C$11,1,0)</f>
        <v>0</v>
      </c>
      <c r="R2432" s="110" t="n">
        <f aca="false">N2432*$D$8+O2432*$D$9+P2432*$D$10+Q2432*$D$11</f>
        <v>0</v>
      </c>
      <c r="S2432" s="108" t="n">
        <f aca="false">SUM(N2432:Q2432)</f>
        <v>0</v>
      </c>
    </row>
    <row r="2433" customFormat="false" ht="15" hidden="false" customHeight="false" outlineLevel="0" collapsed="false">
      <c r="H2433" s="108" t="n">
        <v>2425</v>
      </c>
      <c r="I2433" s="109" t="n">
        <v>2.0824</v>
      </c>
      <c r="J2433" s="109" t="n">
        <v>-1.4555</v>
      </c>
      <c r="K2433" s="109" t="n">
        <v>0.3089</v>
      </c>
      <c r="L2433" s="109" t="n">
        <v>-0.6982</v>
      </c>
      <c r="M2433" s="109" t="n">
        <v>1.059</v>
      </c>
      <c r="N2433" s="108" t="n">
        <f aca="false">IF(SQRT($B$5)*$I2433+SQRT(1-$B$5)*J2433&lt;$C$8,1,0)</f>
        <v>0</v>
      </c>
      <c r="O2433" s="108" t="n">
        <f aca="false">IF(SQRT($B$5)*$I2433+SQRT(1-$B$5)*K2433&lt;$C$9,1,0)</f>
        <v>0</v>
      </c>
      <c r="P2433" s="108" t="n">
        <f aca="false">IF(SQRT($B$5)*$I2433+SQRT(1-$B$5)*L2433&lt;$C$10,1,0)</f>
        <v>0</v>
      </c>
      <c r="Q2433" s="108" t="n">
        <f aca="false">IF(SQRT($B$5)*$I2433+SQRT(1-$B$5)*M2433&lt;$C$11,1,0)</f>
        <v>0</v>
      </c>
      <c r="R2433" s="110" t="n">
        <f aca="false">N2433*$D$8+O2433*$D$9+P2433*$D$10+Q2433*$D$11</f>
        <v>0</v>
      </c>
      <c r="S2433" s="108" t="n">
        <f aca="false">SUM(N2433:Q2433)</f>
        <v>0</v>
      </c>
    </row>
    <row r="2434" customFormat="false" ht="15" hidden="false" customHeight="false" outlineLevel="0" collapsed="false">
      <c r="H2434" s="108" t="n">
        <v>2426</v>
      </c>
      <c r="I2434" s="109" t="n">
        <v>0.13</v>
      </c>
      <c r="J2434" s="109" t="n">
        <v>0.3486</v>
      </c>
      <c r="K2434" s="109" t="n">
        <v>0.1524</v>
      </c>
      <c r="L2434" s="109" t="n">
        <v>-0.6238</v>
      </c>
      <c r="M2434" s="109" t="n">
        <v>-0.1207</v>
      </c>
      <c r="N2434" s="108" t="n">
        <f aca="false">IF(SQRT($B$5)*$I2434+SQRT(1-$B$5)*J2434&lt;$C$8,1,0)</f>
        <v>0</v>
      </c>
      <c r="O2434" s="108" t="n">
        <f aca="false">IF(SQRT($B$5)*$I2434+SQRT(1-$B$5)*K2434&lt;$C$9,1,0)</f>
        <v>0</v>
      </c>
      <c r="P2434" s="108" t="n">
        <f aca="false">IF(SQRT($B$5)*$I2434+SQRT(1-$B$5)*L2434&lt;$C$10,1,0)</f>
        <v>0</v>
      </c>
      <c r="Q2434" s="108" t="n">
        <f aca="false">IF(SQRT($B$5)*$I2434+SQRT(1-$B$5)*M2434&lt;$C$11,1,0)</f>
        <v>0</v>
      </c>
      <c r="R2434" s="110" t="n">
        <f aca="false">N2434*$D$8+O2434*$D$9+P2434*$D$10+Q2434*$D$11</f>
        <v>0</v>
      </c>
      <c r="S2434" s="108" t="n">
        <f aca="false">SUM(N2434:Q2434)</f>
        <v>0</v>
      </c>
    </row>
    <row r="2435" customFormat="false" ht="15" hidden="false" customHeight="false" outlineLevel="0" collapsed="false">
      <c r="H2435" s="108" t="n">
        <v>2427</v>
      </c>
      <c r="I2435" s="109" t="n">
        <v>1.0819</v>
      </c>
      <c r="J2435" s="109" t="n">
        <v>1.3156</v>
      </c>
      <c r="K2435" s="109" t="n">
        <v>-0.4972</v>
      </c>
      <c r="L2435" s="109" t="n">
        <v>-0.9347</v>
      </c>
      <c r="M2435" s="109" t="n">
        <v>0.1617</v>
      </c>
      <c r="N2435" s="108" t="n">
        <f aca="false">IF(SQRT($B$5)*$I2435+SQRT(1-$B$5)*J2435&lt;$C$8,1,0)</f>
        <v>0</v>
      </c>
      <c r="O2435" s="108" t="n">
        <f aca="false">IF(SQRT($B$5)*$I2435+SQRT(1-$B$5)*K2435&lt;$C$9,1,0)</f>
        <v>0</v>
      </c>
      <c r="P2435" s="108" t="n">
        <f aca="false">IF(SQRT($B$5)*$I2435+SQRT(1-$B$5)*L2435&lt;$C$10,1,0)</f>
        <v>0</v>
      </c>
      <c r="Q2435" s="108" t="n">
        <f aca="false">IF(SQRT($B$5)*$I2435+SQRT(1-$B$5)*M2435&lt;$C$11,1,0)</f>
        <v>0</v>
      </c>
      <c r="R2435" s="110" t="n">
        <f aca="false">N2435*$D$8+O2435*$D$9+P2435*$D$10+Q2435*$D$11</f>
        <v>0</v>
      </c>
      <c r="S2435" s="108" t="n">
        <f aca="false">SUM(N2435:Q2435)</f>
        <v>0</v>
      </c>
    </row>
    <row r="2436" customFormat="false" ht="15" hidden="false" customHeight="false" outlineLevel="0" collapsed="false">
      <c r="H2436" s="108" t="n">
        <v>2428</v>
      </c>
      <c r="I2436" s="109" t="n">
        <v>-1.392</v>
      </c>
      <c r="J2436" s="109" t="n">
        <v>1.0226</v>
      </c>
      <c r="K2436" s="109" t="n">
        <v>-0.5342</v>
      </c>
      <c r="L2436" s="109" t="n">
        <v>0.43</v>
      </c>
      <c r="M2436" s="109" t="n">
        <v>-0.5147</v>
      </c>
      <c r="N2436" s="108" t="n">
        <f aca="false">IF(SQRT($B$5)*$I2436+SQRT(1-$B$5)*J2436&lt;$C$8,1,0)</f>
        <v>0</v>
      </c>
      <c r="O2436" s="108" t="n">
        <f aca="false">IF(SQRT($B$5)*$I2436+SQRT(1-$B$5)*K2436&lt;$C$9,1,0)</f>
        <v>0</v>
      </c>
      <c r="P2436" s="108" t="n">
        <f aca="false">IF(SQRT($B$5)*$I2436+SQRT(1-$B$5)*L2436&lt;$C$10,1,0)</f>
        <v>0</v>
      </c>
      <c r="Q2436" s="108" t="n">
        <f aca="false">IF(SQRT($B$5)*$I2436+SQRT(1-$B$5)*M2436&lt;$C$11,1,0)</f>
        <v>0</v>
      </c>
      <c r="R2436" s="110" t="n">
        <f aca="false">N2436*$D$8+O2436*$D$9+P2436*$D$10+Q2436*$D$11</f>
        <v>0</v>
      </c>
      <c r="S2436" s="108" t="n">
        <f aca="false">SUM(N2436:Q2436)</f>
        <v>0</v>
      </c>
    </row>
    <row r="2437" customFormat="false" ht="15" hidden="false" customHeight="false" outlineLevel="0" collapsed="false">
      <c r="H2437" s="108" t="n">
        <v>2429</v>
      </c>
      <c r="I2437" s="109" t="n">
        <v>-2.638</v>
      </c>
      <c r="J2437" s="109" t="n">
        <v>0.2837</v>
      </c>
      <c r="K2437" s="109" t="n">
        <v>-1.0672</v>
      </c>
      <c r="L2437" s="109" t="n">
        <v>-0.8003</v>
      </c>
      <c r="M2437" s="109" t="n">
        <v>0.3771</v>
      </c>
      <c r="N2437" s="108" t="n">
        <f aca="false">IF(SQRT($B$5)*$I2437+SQRT(1-$B$5)*J2437&lt;$C$8,1,0)</f>
        <v>0</v>
      </c>
      <c r="O2437" s="108" t="n">
        <f aca="false">IF(SQRT($B$5)*$I2437+SQRT(1-$B$5)*K2437&lt;$C$9,1,0)</f>
        <v>0</v>
      </c>
      <c r="P2437" s="108" t="n">
        <f aca="false">IF(SQRT($B$5)*$I2437+SQRT(1-$B$5)*L2437&lt;$C$10,1,0)</f>
        <v>1</v>
      </c>
      <c r="Q2437" s="108" t="n">
        <f aca="false">IF(SQRT($B$5)*$I2437+SQRT(1-$B$5)*M2437&lt;$C$11,1,0)</f>
        <v>0</v>
      </c>
      <c r="R2437" s="110" t="n">
        <f aca="false">N2437*$D$8+O2437*$D$9+P2437*$D$10+Q2437*$D$11</f>
        <v>14</v>
      </c>
      <c r="S2437" s="108" t="n">
        <f aca="false">SUM(N2437:Q2437)</f>
        <v>1</v>
      </c>
    </row>
    <row r="2438" customFormat="false" ht="15" hidden="false" customHeight="false" outlineLevel="0" collapsed="false">
      <c r="H2438" s="108" t="n">
        <v>2430</v>
      </c>
      <c r="I2438" s="109" t="n">
        <v>-0.2388</v>
      </c>
      <c r="J2438" s="109" t="n">
        <v>0.2572</v>
      </c>
      <c r="K2438" s="109" t="n">
        <v>-0.9851</v>
      </c>
      <c r="L2438" s="109" t="n">
        <v>-0.4961</v>
      </c>
      <c r="M2438" s="109" t="n">
        <v>-0.7823</v>
      </c>
      <c r="N2438" s="108" t="n">
        <f aca="false">IF(SQRT($B$5)*$I2438+SQRT(1-$B$5)*J2438&lt;$C$8,1,0)</f>
        <v>0</v>
      </c>
      <c r="O2438" s="108" t="n">
        <f aca="false">IF(SQRT($B$5)*$I2438+SQRT(1-$B$5)*K2438&lt;$C$9,1,0)</f>
        <v>0</v>
      </c>
      <c r="P2438" s="108" t="n">
        <f aca="false">IF(SQRT($B$5)*$I2438+SQRT(1-$B$5)*L2438&lt;$C$10,1,0)</f>
        <v>0</v>
      </c>
      <c r="Q2438" s="108" t="n">
        <f aca="false">IF(SQRT($B$5)*$I2438+SQRT(1-$B$5)*M2438&lt;$C$11,1,0)</f>
        <v>0</v>
      </c>
      <c r="R2438" s="110" t="n">
        <f aca="false">N2438*$D$8+O2438*$D$9+P2438*$D$10+Q2438*$D$11</f>
        <v>0</v>
      </c>
      <c r="S2438" s="108" t="n">
        <f aca="false">SUM(N2438:Q2438)</f>
        <v>0</v>
      </c>
    </row>
    <row r="2439" customFormat="false" ht="15" hidden="false" customHeight="false" outlineLevel="0" collapsed="false">
      <c r="H2439" s="108" t="n">
        <v>2431</v>
      </c>
      <c r="I2439" s="109" t="n">
        <v>-0.7707</v>
      </c>
      <c r="J2439" s="109" t="n">
        <v>-1.1116</v>
      </c>
      <c r="K2439" s="109" t="n">
        <v>1.9392</v>
      </c>
      <c r="L2439" s="109" t="n">
        <v>-0.9684</v>
      </c>
      <c r="M2439" s="109" t="n">
        <v>0.1377</v>
      </c>
      <c r="N2439" s="108" t="n">
        <f aca="false">IF(SQRT($B$5)*$I2439+SQRT(1-$B$5)*J2439&lt;$C$8,1,0)</f>
        <v>0</v>
      </c>
      <c r="O2439" s="108" t="n">
        <f aca="false">IF(SQRT($B$5)*$I2439+SQRT(1-$B$5)*K2439&lt;$C$9,1,0)</f>
        <v>0</v>
      </c>
      <c r="P2439" s="108" t="n">
        <f aca="false">IF(SQRT($B$5)*$I2439+SQRT(1-$B$5)*L2439&lt;$C$10,1,0)</f>
        <v>0</v>
      </c>
      <c r="Q2439" s="108" t="n">
        <f aca="false">IF(SQRT($B$5)*$I2439+SQRT(1-$B$5)*M2439&lt;$C$11,1,0)</f>
        <v>0</v>
      </c>
      <c r="R2439" s="110" t="n">
        <f aca="false">N2439*$D$8+O2439*$D$9+P2439*$D$10+Q2439*$D$11</f>
        <v>0</v>
      </c>
      <c r="S2439" s="108" t="n">
        <f aca="false">SUM(N2439:Q2439)</f>
        <v>0</v>
      </c>
    </row>
    <row r="2440" customFormat="false" ht="15" hidden="false" customHeight="false" outlineLevel="0" collapsed="false">
      <c r="H2440" s="108" t="n">
        <v>2432</v>
      </c>
      <c r="I2440" s="109" t="n">
        <v>-0.3779</v>
      </c>
      <c r="J2440" s="109" t="n">
        <v>0.1984</v>
      </c>
      <c r="K2440" s="109" t="n">
        <v>-0.5791</v>
      </c>
      <c r="L2440" s="109" t="n">
        <v>-0.3438</v>
      </c>
      <c r="M2440" s="109" t="n">
        <v>-0.0299</v>
      </c>
      <c r="N2440" s="108" t="n">
        <f aca="false">IF(SQRT($B$5)*$I2440+SQRT(1-$B$5)*J2440&lt;$C$8,1,0)</f>
        <v>0</v>
      </c>
      <c r="O2440" s="108" t="n">
        <f aca="false">IF(SQRT($B$5)*$I2440+SQRT(1-$B$5)*K2440&lt;$C$9,1,0)</f>
        <v>0</v>
      </c>
      <c r="P2440" s="108" t="n">
        <f aca="false">IF(SQRT($B$5)*$I2440+SQRT(1-$B$5)*L2440&lt;$C$10,1,0)</f>
        <v>0</v>
      </c>
      <c r="Q2440" s="108" t="n">
        <f aca="false">IF(SQRT($B$5)*$I2440+SQRT(1-$B$5)*M2440&lt;$C$11,1,0)</f>
        <v>0</v>
      </c>
      <c r="R2440" s="110" t="n">
        <f aca="false">N2440*$D$8+O2440*$D$9+P2440*$D$10+Q2440*$D$11</f>
        <v>0</v>
      </c>
      <c r="S2440" s="108" t="n">
        <f aca="false">SUM(N2440:Q2440)</f>
        <v>0</v>
      </c>
    </row>
    <row r="2441" customFormat="false" ht="15" hidden="false" customHeight="false" outlineLevel="0" collapsed="false">
      <c r="H2441" s="108" t="n">
        <v>2433</v>
      </c>
      <c r="I2441" s="109" t="n">
        <v>-1.4247</v>
      </c>
      <c r="J2441" s="109" t="n">
        <v>2.3527</v>
      </c>
      <c r="K2441" s="109" t="n">
        <v>1.5951</v>
      </c>
      <c r="L2441" s="109" t="n">
        <v>0.8556</v>
      </c>
      <c r="M2441" s="109" t="n">
        <v>1.1857</v>
      </c>
      <c r="N2441" s="108" t="n">
        <f aca="false">IF(SQRT($B$5)*$I2441+SQRT(1-$B$5)*J2441&lt;$C$8,1,0)</f>
        <v>0</v>
      </c>
      <c r="O2441" s="108" t="n">
        <f aca="false">IF(SQRT($B$5)*$I2441+SQRT(1-$B$5)*K2441&lt;$C$9,1,0)</f>
        <v>0</v>
      </c>
      <c r="P2441" s="108" t="n">
        <f aca="false">IF(SQRT($B$5)*$I2441+SQRT(1-$B$5)*L2441&lt;$C$10,1,0)</f>
        <v>0</v>
      </c>
      <c r="Q2441" s="108" t="n">
        <f aca="false">IF(SQRT($B$5)*$I2441+SQRT(1-$B$5)*M2441&lt;$C$11,1,0)</f>
        <v>0</v>
      </c>
      <c r="R2441" s="110" t="n">
        <f aca="false">N2441*$D$8+O2441*$D$9+P2441*$D$10+Q2441*$D$11</f>
        <v>0</v>
      </c>
      <c r="S2441" s="108" t="n">
        <f aca="false">SUM(N2441:Q2441)</f>
        <v>0</v>
      </c>
    </row>
    <row r="2442" customFormat="false" ht="15" hidden="false" customHeight="false" outlineLevel="0" collapsed="false">
      <c r="H2442" s="108" t="n">
        <v>2434</v>
      </c>
      <c r="I2442" s="109" t="n">
        <v>-0.6032</v>
      </c>
      <c r="J2442" s="109" t="n">
        <v>-0.4843</v>
      </c>
      <c r="K2442" s="109" t="n">
        <v>-0.689</v>
      </c>
      <c r="L2442" s="109" t="n">
        <v>1.5694</v>
      </c>
      <c r="M2442" s="109" t="n">
        <v>-0.4532</v>
      </c>
      <c r="N2442" s="108" t="n">
        <f aca="false">IF(SQRT($B$5)*$I2442+SQRT(1-$B$5)*J2442&lt;$C$8,1,0)</f>
        <v>0</v>
      </c>
      <c r="O2442" s="108" t="n">
        <f aca="false">IF(SQRT($B$5)*$I2442+SQRT(1-$B$5)*K2442&lt;$C$9,1,0)</f>
        <v>0</v>
      </c>
      <c r="P2442" s="108" t="n">
        <f aca="false">IF(SQRT($B$5)*$I2442+SQRT(1-$B$5)*L2442&lt;$C$10,1,0)</f>
        <v>0</v>
      </c>
      <c r="Q2442" s="108" t="n">
        <f aca="false">IF(SQRT($B$5)*$I2442+SQRT(1-$B$5)*M2442&lt;$C$11,1,0)</f>
        <v>0</v>
      </c>
      <c r="R2442" s="110" t="n">
        <f aca="false">N2442*$D$8+O2442*$D$9+P2442*$D$10+Q2442*$D$11</f>
        <v>0</v>
      </c>
      <c r="S2442" s="108" t="n">
        <f aca="false">SUM(N2442:Q2442)</f>
        <v>0</v>
      </c>
    </row>
    <row r="2443" customFormat="false" ht="15" hidden="false" customHeight="false" outlineLevel="0" collapsed="false">
      <c r="H2443" s="108" t="n">
        <v>2435</v>
      </c>
      <c r="I2443" s="109" t="n">
        <v>-1.3676</v>
      </c>
      <c r="J2443" s="109" t="n">
        <v>0.5977</v>
      </c>
      <c r="K2443" s="109" t="n">
        <v>-0.4844</v>
      </c>
      <c r="L2443" s="109" t="n">
        <v>0.151</v>
      </c>
      <c r="M2443" s="109" t="n">
        <v>-0.2906</v>
      </c>
      <c r="N2443" s="108" t="n">
        <f aca="false">IF(SQRT($B$5)*$I2443+SQRT(1-$B$5)*J2443&lt;$C$8,1,0)</f>
        <v>0</v>
      </c>
      <c r="O2443" s="108" t="n">
        <f aca="false">IF(SQRT($B$5)*$I2443+SQRT(1-$B$5)*K2443&lt;$C$9,1,0)</f>
        <v>0</v>
      </c>
      <c r="P2443" s="108" t="n">
        <f aca="false">IF(SQRT($B$5)*$I2443+SQRT(1-$B$5)*L2443&lt;$C$10,1,0)</f>
        <v>0</v>
      </c>
      <c r="Q2443" s="108" t="n">
        <f aca="false">IF(SQRT($B$5)*$I2443+SQRT(1-$B$5)*M2443&lt;$C$11,1,0)</f>
        <v>0</v>
      </c>
      <c r="R2443" s="110" t="n">
        <f aca="false">N2443*$D$8+O2443*$D$9+P2443*$D$10+Q2443*$D$11</f>
        <v>0</v>
      </c>
      <c r="S2443" s="108" t="n">
        <f aca="false">SUM(N2443:Q2443)</f>
        <v>0</v>
      </c>
    </row>
    <row r="2444" customFormat="false" ht="15" hidden="false" customHeight="false" outlineLevel="0" collapsed="false">
      <c r="H2444" s="108" t="n">
        <v>2436</v>
      </c>
      <c r="I2444" s="109" t="n">
        <v>0.5222</v>
      </c>
      <c r="J2444" s="109" t="n">
        <v>-0.7614</v>
      </c>
      <c r="K2444" s="109" t="n">
        <v>-0.5812</v>
      </c>
      <c r="L2444" s="109" t="n">
        <v>0.5399</v>
      </c>
      <c r="M2444" s="109" t="n">
        <v>-0.3993</v>
      </c>
      <c r="N2444" s="108" t="n">
        <f aca="false">IF(SQRT($B$5)*$I2444+SQRT(1-$B$5)*J2444&lt;$C$8,1,0)</f>
        <v>0</v>
      </c>
      <c r="O2444" s="108" t="n">
        <f aca="false">IF(SQRT($B$5)*$I2444+SQRT(1-$B$5)*K2444&lt;$C$9,1,0)</f>
        <v>0</v>
      </c>
      <c r="P2444" s="108" t="n">
        <f aca="false">IF(SQRT($B$5)*$I2444+SQRT(1-$B$5)*L2444&lt;$C$10,1,0)</f>
        <v>0</v>
      </c>
      <c r="Q2444" s="108" t="n">
        <f aca="false">IF(SQRT($B$5)*$I2444+SQRT(1-$B$5)*M2444&lt;$C$11,1,0)</f>
        <v>0</v>
      </c>
      <c r="R2444" s="110" t="n">
        <f aca="false">N2444*$D$8+O2444*$D$9+P2444*$D$10+Q2444*$D$11</f>
        <v>0</v>
      </c>
      <c r="S2444" s="108" t="n">
        <f aca="false">SUM(N2444:Q2444)</f>
        <v>0</v>
      </c>
    </row>
    <row r="2445" customFormat="false" ht="15" hidden="false" customHeight="false" outlineLevel="0" collapsed="false">
      <c r="H2445" s="108" t="n">
        <v>2437</v>
      </c>
      <c r="I2445" s="109" t="n">
        <v>0.5781</v>
      </c>
      <c r="J2445" s="109" t="n">
        <v>-0.9446</v>
      </c>
      <c r="K2445" s="109" t="n">
        <v>-2.3174</v>
      </c>
      <c r="L2445" s="109" t="n">
        <v>-1.3801</v>
      </c>
      <c r="M2445" s="109" t="n">
        <v>-1.2819</v>
      </c>
      <c r="N2445" s="108" t="n">
        <f aca="false">IF(SQRT($B$5)*$I2445+SQRT(1-$B$5)*J2445&lt;$C$8,1,0)</f>
        <v>0</v>
      </c>
      <c r="O2445" s="108" t="n">
        <f aca="false">IF(SQRT($B$5)*$I2445+SQRT(1-$B$5)*K2445&lt;$C$9,1,0)</f>
        <v>0</v>
      </c>
      <c r="P2445" s="108" t="n">
        <f aca="false">IF(SQRT($B$5)*$I2445+SQRT(1-$B$5)*L2445&lt;$C$10,1,0)</f>
        <v>0</v>
      </c>
      <c r="Q2445" s="108" t="n">
        <f aca="false">IF(SQRT($B$5)*$I2445+SQRT(1-$B$5)*M2445&lt;$C$11,1,0)</f>
        <v>0</v>
      </c>
      <c r="R2445" s="110" t="n">
        <f aca="false">N2445*$D$8+O2445*$D$9+P2445*$D$10+Q2445*$D$11</f>
        <v>0</v>
      </c>
      <c r="S2445" s="108" t="n">
        <f aca="false">SUM(N2445:Q2445)</f>
        <v>0</v>
      </c>
    </row>
    <row r="2446" customFormat="false" ht="15" hidden="false" customHeight="false" outlineLevel="0" collapsed="false">
      <c r="H2446" s="108" t="n">
        <v>2438</v>
      </c>
      <c r="I2446" s="109" t="n">
        <v>1.7173</v>
      </c>
      <c r="J2446" s="109" t="n">
        <v>1.5394</v>
      </c>
      <c r="K2446" s="109" t="n">
        <v>-0.4754</v>
      </c>
      <c r="L2446" s="109" t="n">
        <v>0.0814</v>
      </c>
      <c r="M2446" s="109" t="n">
        <v>0.432</v>
      </c>
      <c r="N2446" s="108" t="n">
        <f aca="false">IF(SQRT($B$5)*$I2446+SQRT(1-$B$5)*J2446&lt;$C$8,1,0)</f>
        <v>0</v>
      </c>
      <c r="O2446" s="108" t="n">
        <f aca="false">IF(SQRT($B$5)*$I2446+SQRT(1-$B$5)*K2446&lt;$C$9,1,0)</f>
        <v>0</v>
      </c>
      <c r="P2446" s="108" t="n">
        <f aca="false">IF(SQRT($B$5)*$I2446+SQRT(1-$B$5)*L2446&lt;$C$10,1,0)</f>
        <v>0</v>
      </c>
      <c r="Q2446" s="108" t="n">
        <f aca="false">IF(SQRT($B$5)*$I2446+SQRT(1-$B$5)*M2446&lt;$C$11,1,0)</f>
        <v>0</v>
      </c>
      <c r="R2446" s="110" t="n">
        <f aca="false">N2446*$D$8+O2446*$D$9+P2446*$D$10+Q2446*$D$11</f>
        <v>0</v>
      </c>
      <c r="S2446" s="108" t="n">
        <f aca="false">SUM(N2446:Q2446)</f>
        <v>0</v>
      </c>
    </row>
    <row r="2447" customFormat="false" ht="15" hidden="false" customHeight="false" outlineLevel="0" collapsed="false">
      <c r="H2447" s="108" t="n">
        <v>2439</v>
      </c>
      <c r="I2447" s="109" t="n">
        <v>-1.6952</v>
      </c>
      <c r="J2447" s="109" t="n">
        <v>0.1524</v>
      </c>
      <c r="K2447" s="109" t="n">
        <v>0.0979</v>
      </c>
      <c r="L2447" s="109" t="n">
        <v>-0.2172</v>
      </c>
      <c r="M2447" s="109" t="n">
        <v>1.5979</v>
      </c>
      <c r="N2447" s="108" t="n">
        <f aca="false">IF(SQRT($B$5)*$I2447+SQRT(1-$B$5)*J2447&lt;$C$8,1,0)</f>
        <v>0</v>
      </c>
      <c r="O2447" s="108" t="n">
        <f aca="false">IF(SQRT($B$5)*$I2447+SQRT(1-$B$5)*K2447&lt;$C$9,1,0)</f>
        <v>0</v>
      </c>
      <c r="P2447" s="108" t="n">
        <f aca="false">IF(SQRT($B$5)*$I2447+SQRT(1-$B$5)*L2447&lt;$C$10,1,0)</f>
        <v>0</v>
      </c>
      <c r="Q2447" s="108" t="n">
        <f aca="false">IF(SQRT($B$5)*$I2447+SQRT(1-$B$5)*M2447&lt;$C$11,1,0)</f>
        <v>0</v>
      </c>
      <c r="R2447" s="110" t="n">
        <f aca="false">N2447*$D$8+O2447*$D$9+P2447*$D$10+Q2447*$D$11</f>
        <v>0</v>
      </c>
      <c r="S2447" s="108" t="n">
        <f aca="false">SUM(N2447:Q2447)</f>
        <v>0</v>
      </c>
    </row>
    <row r="2448" customFormat="false" ht="15" hidden="false" customHeight="false" outlineLevel="0" collapsed="false">
      <c r="H2448" s="108" t="n">
        <v>2440</v>
      </c>
      <c r="I2448" s="109" t="n">
        <v>1.3733</v>
      </c>
      <c r="J2448" s="109" t="n">
        <v>-0.4772</v>
      </c>
      <c r="K2448" s="109" t="n">
        <v>0.6559</v>
      </c>
      <c r="L2448" s="109" t="n">
        <v>1.6861</v>
      </c>
      <c r="M2448" s="109" t="n">
        <v>0.0755</v>
      </c>
      <c r="N2448" s="108" t="n">
        <f aca="false">IF(SQRT($B$5)*$I2448+SQRT(1-$B$5)*J2448&lt;$C$8,1,0)</f>
        <v>0</v>
      </c>
      <c r="O2448" s="108" t="n">
        <f aca="false">IF(SQRT($B$5)*$I2448+SQRT(1-$B$5)*K2448&lt;$C$9,1,0)</f>
        <v>0</v>
      </c>
      <c r="P2448" s="108" t="n">
        <f aca="false">IF(SQRT($B$5)*$I2448+SQRT(1-$B$5)*L2448&lt;$C$10,1,0)</f>
        <v>0</v>
      </c>
      <c r="Q2448" s="108" t="n">
        <f aca="false">IF(SQRT($B$5)*$I2448+SQRT(1-$B$5)*M2448&lt;$C$11,1,0)</f>
        <v>0</v>
      </c>
      <c r="R2448" s="110" t="n">
        <f aca="false">N2448*$D$8+O2448*$D$9+P2448*$D$10+Q2448*$D$11</f>
        <v>0</v>
      </c>
      <c r="S2448" s="108" t="n">
        <f aca="false">SUM(N2448:Q2448)</f>
        <v>0</v>
      </c>
    </row>
    <row r="2449" customFormat="false" ht="15" hidden="false" customHeight="false" outlineLevel="0" collapsed="false">
      <c r="H2449" s="108" t="n">
        <v>2441</v>
      </c>
      <c r="I2449" s="109" t="n">
        <v>0.6651</v>
      </c>
      <c r="J2449" s="109" t="n">
        <v>0.6618</v>
      </c>
      <c r="K2449" s="109" t="n">
        <v>0.0005</v>
      </c>
      <c r="L2449" s="109" t="n">
        <v>-0.3701</v>
      </c>
      <c r="M2449" s="109" t="n">
        <v>0.1174</v>
      </c>
      <c r="N2449" s="108" t="n">
        <f aca="false">IF(SQRT($B$5)*$I2449+SQRT(1-$B$5)*J2449&lt;$C$8,1,0)</f>
        <v>0</v>
      </c>
      <c r="O2449" s="108" t="n">
        <f aca="false">IF(SQRT($B$5)*$I2449+SQRT(1-$B$5)*K2449&lt;$C$9,1,0)</f>
        <v>0</v>
      </c>
      <c r="P2449" s="108" t="n">
        <f aca="false">IF(SQRT($B$5)*$I2449+SQRT(1-$B$5)*L2449&lt;$C$10,1,0)</f>
        <v>0</v>
      </c>
      <c r="Q2449" s="108" t="n">
        <f aca="false">IF(SQRT($B$5)*$I2449+SQRT(1-$B$5)*M2449&lt;$C$11,1,0)</f>
        <v>0</v>
      </c>
      <c r="R2449" s="110" t="n">
        <f aca="false">N2449*$D$8+O2449*$D$9+P2449*$D$10+Q2449*$D$11</f>
        <v>0</v>
      </c>
      <c r="S2449" s="108" t="n">
        <f aca="false">SUM(N2449:Q2449)</f>
        <v>0</v>
      </c>
    </row>
    <row r="2450" customFormat="false" ht="15" hidden="false" customHeight="false" outlineLevel="0" collapsed="false">
      <c r="H2450" s="108" t="n">
        <v>2442</v>
      </c>
      <c r="I2450" s="109" t="n">
        <v>0.291</v>
      </c>
      <c r="J2450" s="109" t="n">
        <v>-1.3688</v>
      </c>
      <c r="K2450" s="109" t="n">
        <v>-0.7761</v>
      </c>
      <c r="L2450" s="109" t="n">
        <v>-2.7415</v>
      </c>
      <c r="M2450" s="109" t="n">
        <v>0.929</v>
      </c>
      <c r="N2450" s="108" t="n">
        <f aca="false">IF(SQRT($B$5)*$I2450+SQRT(1-$B$5)*J2450&lt;$C$8,1,0)</f>
        <v>0</v>
      </c>
      <c r="O2450" s="108" t="n">
        <f aca="false">IF(SQRT($B$5)*$I2450+SQRT(1-$B$5)*K2450&lt;$C$9,1,0)</f>
        <v>0</v>
      </c>
      <c r="P2450" s="108" t="n">
        <f aca="false">IF(SQRT($B$5)*$I2450+SQRT(1-$B$5)*L2450&lt;$C$10,1,0)</f>
        <v>1</v>
      </c>
      <c r="Q2450" s="108" t="n">
        <f aca="false">IF(SQRT($B$5)*$I2450+SQRT(1-$B$5)*M2450&lt;$C$11,1,0)</f>
        <v>0</v>
      </c>
      <c r="R2450" s="110" t="n">
        <f aca="false">N2450*$D$8+O2450*$D$9+P2450*$D$10+Q2450*$D$11</f>
        <v>14</v>
      </c>
      <c r="S2450" s="108" t="n">
        <f aca="false">SUM(N2450:Q2450)</f>
        <v>1</v>
      </c>
    </row>
    <row r="2451" customFormat="false" ht="15" hidden="false" customHeight="false" outlineLevel="0" collapsed="false">
      <c r="H2451" s="108" t="n">
        <v>2443</v>
      </c>
      <c r="I2451" s="109" t="n">
        <v>1.1927</v>
      </c>
      <c r="J2451" s="109" t="n">
        <v>0.0967</v>
      </c>
      <c r="K2451" s="109" t="n">
        <v>-3.5179</v>
      </c>
      <c r="L2451" s="109" t="n">
        <v>1.2324</v>
      </c>
      <c r="M2451" s="109" t="n">
        <v>0.7768</v>
      </c>
      <c r="N2451" s="108" t="n">
        <f aca="false">IF(SQRT($B$5)*$I2451+SQRT(1-$B$5)*J2451&lt;$C$8,1,0)</f>
        <v>0</v>
      </c>
      <c r="O2451" s="108" t="n">
        <f aca="false">IF(SQRT($B$5)*$I2451+SQRT(1-$B$5)*K2451&lt;$C$9,1,0)</f>
        <v>1</v>
      </c>
      <c r="P2451" s="108" t="n">
        <f aca="false">IF(SQRT($B$5)*$I2451+SQRT(1-$B$5)*L2451&lt;$C$10,1,0)</f>
        <v>0</v>
      </c>
      <c r="Q2451" s="108" t="n">
        <f aca="false">IF(SQRT($B$5)*$I2451+SQRT(1-$B$5)*M2451&lt;$C$11,1,0)</f>
        <v>0</v>
      </c>
      <c r="R2451" s="110" t="n">
        <f aca="false">N2451*$D$8+O2451*$D$9+P2451*$D$10+Q2451*$D$11</f>
        <v>40</v>
      </c>
      <c r="S2451" s="108" t="n">
        <f aca="false">SUM(N2451:Q2451)</f>
        <v>1</v>
      </c>
    </row>
    <row r="2452" customFormat="false" ht="15" hidden="false" customHeight="false" outlineLevel="0" collapsed="false">
      <c r="H2452" s="108" t="n">
        <v>2444</v>
      </c>
      <c r="I2452" s="109" t="n">
        <v>0.9442</v>
      </c>
      <c r="J2452" s="109" t="n">
        <v>-1.7572</v>
      </c>
      <c r="K2452" s="109" t="n">
        <v>-1.8036</v>
      </c>
      <c r="L2452" s="109" t="n">
        <v>1.4002</v>
      </c>
      <c r="M2452" s="109" t="n">
        <v>-0.885</v>
      </c>
      <c r="N2452" s="108" t="n">
        <f aca="false">IF(SQRT($B$5)*$I2452+SQRT(1-$B$5)*J2452&lt;$C$8,1,0)</f>
        <v>0</v>
      </c>
      <c r="O2452" s="108" t="n">
        <f aca="false">IF(SQRT($B$5)*$I2452+SQRT(1-$B$5)*K2452&lt;$C$9,1,0)</f>
        <v>0</v>
      </c>
      <c r="P2452" s="108" t="n">
        <f aca="false">IF(SQRT($B$5)*$I2452+SQRT(1-$B$5)*L2452&lt;$C$10,1,0)</f>
        <v>0</v>
      </c>
      <c r="Q2452" s="108" t="n">
        <f aca="false">IF(SQRT($B$5)*$I2452+SQRT(1-$B$5)*M2452&lt;$C$11,1,0)</f>
        <v>0</v>
      </c>
      <c r="R2452" s="110" t="n">
        <f aca="false">N2452*$D$8+O2452*$D$9+P2452*$D$10+Q2452*$D$11</f>
        <v>0</v>
      </c>
      <c r="S2452" s="108" t="n">
        <f aca="false">SUM(N2452:Q2452)</f>
        <v>0</v>
      </c>
    </row>
    <row r="2453" customFormat="false" ht="15" hidden="false" customHeight="false" outlineLevel="0" collapsed="false">
      <c r="H2453" s="108" t="n">
        <v>2445</v>
      </c>
      <c r="I2453" s="109" t="n">
        <v>0.2689</v>
      </c>
      <c r="J2453" s="109" t="n">
        <v>-0.8879</v>
      </c>
      <c r="K2453" s="109" t="n">
        <v>1.5098</v>
      </c>
      <c r="L2453" s="109" t="n">
        <v>-0.9444</v>
      </c>
      <c r="M2453" s="109" t="n">
        <v>-0.4367</v>
      </c>
      <c r="N2453" s="108" t="n">
        <f aca="false">IF(SQRT($B$5)*$I2453+SQRT(1-$B$5)*J2453&lt;$C$8,1,0)</f>
        <v>0</v>
      </c>
      <c r="O2453" s="108" t="n">
        <f aca="false">IF(SQRT($B$5)*$I2453+SQRT(1-$B$5)*K2453&lt;$C$9,1,0)</f>
        <v>0</v>
      </c>
      <c r="P2453" s="108" t="n">
        <f aca="false">IF(SQRT($B$5)*$I2453+SQRT(1-$B$5)*L2453&lt;$C$10,1,0)</f>
        <v>0</v>
      </c>
      <c r="Q2453" s="108" t="n">
        <f aca="false">IF(SQRT($B$5)*$I2453+SQRT(1-$B$5)*M2453&lt;$C$11,1,0)</f>
        <v>0</v>
      </c>
      <c r="R2453" s="110" t="n">
        <f aca="false">N2453*$D$8+O2453*$D$9+P2453*$D$10+Q2453*$D$11</f>
        <v>0</v>
      </c>
      <c r="S2453" s="108" t="n">
        <f aca="false">SUM(N2453:Q2453)</f>
        <v>0</v>
      </c>
    </row>
    <row r="2454" customFormat="false" ht="15" hidden="false" customHeight="false" outlineLevel="0" collapsed="false">
      <c r="H2454" s="108" t="n">
        <v>2446</v>
      </c>
      <c r="I2454" s="109" t="n">
        <v>0.6529</v>
      </c>
      <c r="J2454" s="109" t="n">
        <v>1.006</v>
      </c>
      <c r="K2454" s="109" t="n">
        <v>1.6564</v>
      </c>
      <c r="L2454" s="109" t="n">
        <v>-0.8644</v>
      </c>
      <c r="M2454" s="109" t="n">
        <v>-0.284</v>
      </c>
      <c r="N2454" s="108" t="n">
        <f aca="false">IF(SQRT($B$5)*$I2454+SQRT(1-$B$5)*J2454&lt;$C$8,1,0)</f>
        <v>0</v>
      </c>
      <c r="O2454" s="108" t="n">
        <f aca="false">IF(SQRT($B$5)*$I2454+SQRT(1-$B$5)*K2454&lt;$C$9,1,0)</f>
        <v>0</v>
      </c>
      <c r="P2454" s="108" t="n">
        <f aca="false">IF(SQRT($B$5)*$I2454+SQRT(1-$B$5)*L2454&lt;$C$10,1,0)</f>
        <v>0</v>
      </c>
      <c r="Q2454" s="108" t="n">
        <f aca="false">IF(SQRT($B$5)*$I2454+SQRT(1-$B$5)*M2454&lt;$C$11,1,0)</f>
        <v>0</v>
      </c>
      <c r="R2454" s="110" t="n">
        <f aca="false">N2454*$D$8+O2454*$D$9+P2454*$D$10+Q2454*$D$11</f>
        <v>0</v>
      </c>
      <c r="S2454" s="108" t="n">
        <f aca="false">SUM(N2454:Q2454)</f>
        <v>0</v>
      </c>
    </row>
    <row r="2455" customFormat="false" ht="15" hidden="false" customHeight="false" outlineLevel="0" collapsed="false">
      <c r="H2455" s="108" t="n">
        <v>2447</v>
      </c>
      <c r="I2455" s="109" t="n">
        <v>-1.0105</v>
      </c>
      <c r="J2455" s="109" t="n">
        <v>-0.0592</v>
      </c>
      <c r="K2455" s="109" t="n">
        <v>1.0875</v>
      </c>
      <c r="L2455" s="109" t="n">
        <v>0.5915</v>
      </c>
      <c r="M2455" s="109" t="n">
        <v>-0.886</v>
      </c>
      <c r="N2455" s="108" t="n">
        <f aca="false">IF(SQRT($B$5)*$I2455+SQRT(1-$B$5)*J2455&lt;$C$8,1,0)</f>
        <v>0</v>
      </c>
      <c r="O2455" s="108" t="n">
        <f aca="false">IF(SQRT($B$5)*$I2455+SQRT(1-$B$5)*K2455&lt;$C$9,1,0)</f>
        <v>0</v>
      </c>
      <c r="P2455" s="108" t="n">
        <f aca="false">IF(SQRT($B$5)*$I2455+SQRT(1-$B$5)*L2455&lt;$C$10,1,0)</f>
        <v>0</v>
      </c>
      <c r="Q2455" s="108" t="n">
        <f aca="false">IF(SQRT($B$5)*$I2455+SQRT(1-$B$5)*M2455&lt;$C$11,1,0)</f>
        <v>0</v>
      </c>
      <c r="R2455" s="110" t="n">
        <f aca="false">N2455*$D$8+O2455*$D$9+P2455*$D$10+Q2455*$D$11</f>
        <v>0</v>
      </c>
      <c r="S2455" s="108" t="n">
        <f aca="false">SUM(N2455:Q2455)</f>
        <v>0</v>
      </c>
    </row>
    <row r="2456" customFormat="false" ht="15" hidden="false" customHeight="false" outlineLevel="0" collapsed="false">
      <c r="H2456" s="108" t="n">
        <v>2448</v>
      </c>
      <c r="I2456" s="109" t="n">
        <v>1.7961</v>
      </c>
      <c r="J2456" s="109" t="n">
        <v>-0.2588</v>
      </c>
      <c r="K2456" s="109" t="n">
        <v>-0.7013</v>
      </c>
      <c r="L2456" s="109" t="n">
        <v>0.4063</v>
      </c>
      <c r="M2456" s="109" t="n">
        <v>-0.5417</v>
      </c>
      <c r="N2456" s="108" t="n">
        <f aca="false">IF(SQRT($B$5)*$I2456+SQRT(1-$B$5)*J2456&lt;$C$8,1,0)</f>
        <v>0</v>
      </c>
      <c r="O2456" s="108" t="n">
        <f aca="false">IF(SQRT($B$5)*$I2456+SQRT(1-$B$5)*K2456&lt;$C$9,1,0)</f>
        <v>0</v>
      </c>
      <c r="P2456" s="108" t="n">
        <f aca="false">IF(SQRT($B$5)*$I2456+SQRT(1-$B$5)*L2456&lt;$C$10,1,0)</f>
        <v>0</v>
      </c>
      <c r="Q2456" s="108" t="n">
        <f aca="false">IF(SQRT($B$5)*$I2456+SQRT(1-$B$5)*M2456&lt;$C$11,1,0)</f>
        <v>0</v>
      </c>
      <c r="R2456" s="110" t="n">
        <f aca="false">N2456*$D$8+O2456*$D$9+P2456*$D$10+Q2456*$D$11</f>
        <v>0</v>
      </c>
      <c r="S2456" s="108" t="n">
        <f aca="false">SUM(N2456:Q2456)</f>
        <v>0</v>
      </c>
    </row>
    <row r="2457" customFormat="false" ht="15" hidden="false" customHeight="false" outlineLevel="0" collapsed="false">
      <c r="H2457" s="108" t="n">
        <v>2449</v>
      </c>
      <c r="I2457" s="109" t="n">
        <v>-1.1945</v>
      </c>
      <c r="J2457" s="109" t="n">
        <v>2.0891</v>
      </c>
      <c r="K2457" s="109" t="n">
        <v>1.2978</v>
      </c>
      <c r="L2457" s="109" t="n">
        <v>-0.6105</v>
      </c>
      <c r="M2457" s="109" t="n">
        <v>-1.8642</v>
      </c>
      <c r="N2457" s="108" t="n">
        <f aca="false">IF(SQRT($B$5)*$I2457+SQRT(1-$B$5)*J2457&lt;$C$8,1,0)</f>
        <v>0</v>
      </c>
      <c r="O2457" s="108" t="n">
        <f aca="false">IF(SQRT($B$5)*$I2457+SQRT(1-$B$5)*K2457&lt;$C$9,1,0)</f>
        <v>0</v>
      </c>
      <c r="P2457" s="108" t="n">
        <f aca="false">IF(SQRT($B$5)*$I2457+SQRT(1-$B$5)*L2457&lt;$C$10,1,0)</f>
        <v>0</v>
      </c>
      <c r="Q2457" s="108" t="n">
        <f aca="false">IF(SQRT($B$5)*$I2457+SQRT(1-$B$5)*M2457&lt;$C$11,1,0)</f>
        <v>1</v>
      </c>
      <c r="R2457" s="110" t="n">
        <f aca="false">N2457*$D$8+O2457*$D$9+P2457*$D$10+Q2457*$D$11</f>
        <v>17.5</v>
      </c>
      <c r="S2457" s="108" t="n">
        <f aca="false">SUM(N2457:Q2457)</f>
        <v>1</v>
      </c>
    </row>
    <row r="2458" customFormat="false" ht="15" hidden="false" customHeight="false" outlineLevel="0" collapsed="false">
      <c r="H2458" s="108" t="n">
        <v>2450</v>
      </c>
      <c r="I2458" s="109" t="n">
        <v>0.7075</v>
      </c>
      <c r="J2458" s="109" t="n">
        <v>-0.4861</v>
      </c>
      <c r="K2458" s="109" t="n">
        <v>1.0446</v>
      </c>
      <c r="L2458" s="109" t="n">
        <v>1.3794</v>
      </c>
      <c r="M2458" s="109" t="n">
        <v>-0.4316</v>
      </c>
      <c r="N2458" s="108" t="n">
        <f aca="false">IF(SQRT($B$5)*$I2458+SQRT(1-$B$5)*J2458&lt;$C$8,1,0)</f>
        <v>0</v>
      </c>
      <c r="O2458" s="108" t="n">
        <f aca="false">IF(SQRT($B$5)*$I2458+SQRT(1-$B$5)*K2458&lt;$C$9,1,0)</f>
        <v>0</v>
      </c>
      <c r="P2458" s="108" t="n">
        <f aca="false">IF(SQRT($B$5)*$I2458+SQRT(1-$B$5)*L2458&lt;$C$10,1,0)</f>
        <v>0</v>
      </c>
      <c r="Q2458" s="108" t="n">
        <f aca="false">IF(SQRT($B$5)*$I2458+SQRT(1-$B$5)*M2458&lt;$C$11,1,0)</f>
        <v>0</v>
      </c>
      <c r="R2458" s="110" t="n">
        <f aca="false">N2458*$D$8+O2458*$D$9+P2458*$D$10+Q2458*$D$11</f>
        <v>0</v>
      </c>
      <c r="S2458" s="108" t="n">
        <f aca="false">SUM(N2458:Q2458)</f>
        <v>0</v>
      </c>
    </row>
    <row r="2459" customFormat="false" ht="15" hidden="false" customHeight="false" outlineLevel="0" collapsed="false">
      <c r="H2459" s="108" t="n">
        <v>2451</v>
      </c>
      <c r="I2459" s="109" t="n">
        <v>2.181</v>
      </c>
      <c r="J2459" s="109" t="n">
        <v>-0.007</v>
      </c>
      <c r="K2459" s="109" t="n">
        <v>0.7313</v>
      </c>
      <c r="L2459" s="109" t="n">
        <v>-2.1529</v>
      </c>
      <c r="M2459" s="109" t="n">
        <v>-0.6117</v>
      </c>
      <c r="N2459" s="108" t="n">
        <f aca="false">IF(SQRT($B$5)*$I2459+SQRT(1-$B$5)*J2459&lt;$C$8,1,0)</f>
        <v>0</v>
      </c>
      <c r="O2459" s="108" t="n">
        <f aca="false">IF(SQRT($B$5)*$I2459+SQRT(1-$B$5)*K2459&lt;$C$9,1,0)</f>
        <v>0</v>
      </c>
      <c r="P2459" s="108" t="n">
        <f aca="false">IF(SQRT($B$5)*$I2459+SQRT(1-$B$5)*L2459&lt;$C$10,1,0)</f>
        <v>0</v>
      </c>
      <c r="Q2459" s="108" t="n">
        <f aca="false">IF(SQRT($B$5)*$I2459+SQRT(1-$B$5)*M2459&lt;$C$11,1,0)</f>
        <v>0</v>
      </c>
      <c r="R2459" s="110" t="n">
        <f aca="false">N2459*$D$8+O2459*$D$9+P2459*$D$10+Q2459*$D$11</f>
        <v>0</v>
      </c>
      <c r="S2459" s="108" t="n">
        <f aca="false">SUM(N2459:Q2459)</f>
        <v>0</v>
      </c>
    </row>
    <row r="2460" customFormat="false" ht="15" hidden="false" customHeight="false" outlineLevel="0" collapsed="false">
      <c r="H2460" s="108" t="n">
        <v>2452</v>
      </c>
      <c r="I2460" s="109" t="n">
        <v>-0.3226</v>
      </c>
      <c r="J2460" s="109" t="n">
        <v>-0.4325</v>
      </c>
      <c r="K2460" s="109" t="n">
        <v>-0.3842</v>
      </c>
      <c r="L2460" s="109" t="n">
        <v>1.1644</v>
      </c>
      <c r="M2460" s="109" t="n">
        <v>0.5658</v>
      </c>
      <c r="N2460" s="108" t="n">
        <f aca="false">IF(SQRT($B$5)*$I2460+SQRT(1-$B$5)*J2460&lt;$C$8,1,0)</f>
        <v>0</v>
      </c>
      <c r="O2460" s="108" t="n">
        <f aca="false">IF(SQRT($B$5)*$I2460+SQRT(1-$B$5)*K2460&lt;$C$9,1,0)</f>
        <v>0</v>
      </c>
      <c r="P2460" s="108" t="n">
        <f aca="false">IF(SQRT($B$5)*$I2460+SQRT(1-$B$5)*L2460&lt;$C$10,1,0)</f>
        <v>0</v>
      </c>
      <c r="Q2460" s="108" t="n">
        <f aca="false">IF(SQRT($B$5)*$I2460+SQRT(1-$B$5)*M2460&lt;$C$11,1,0)</f>
        <v>0</v>
      </c>
      <c r="R2460" s="110" t="n">
        <f aca="false">N2460*$D$8+O2460*$D$9+P2460*$D$10+Q2460*$D$11</f>
        <v>0</v>
      </c>
      <c r="S2460" s="108" t="n">
        <f aca="false">SUM(N2460:Q2460)</f>
        <v>0</v>
      </c>
    </row>
    <row r="2461" customFormat="false" ht="15" hidden="false" customHeight="false" outlineLevel="0" collapsed="false">
      <c r="H2461" s="108" t="n">
        <v>2453</v>
      </c>
      <c r="I2461" s="109" t="n">
        <v>-0.242</v>
      </c>
      <c r="J2461" s="109" t="n">
        <v>0.3585</v>
      </c>
      <c r="K2461" s="109" t="n">
        <v>-1.7773</v>
      </c>
      <c r="L2461" s="109" t="n">
        <v>-1.715</v>
      </c>
      <c r="M2461" s="109" t="n">
        <v>-0.3665</v>
      </c>
      <c r="N2461" s="108" t="n">
        <f aca="false">IF(SQRT($B$5)*$I2461+SQRT(1-$B$5)*J2461&lt;$C$8,1,0)</f>
        <v>0</v>
      </c>
      <c r="O2461" s="108" t="n">
        <f aca="false">IF(SQRT($B$5)*$I2461+SQRT(1-$B$5)*K2461&lt;$C$9,1,0)</f>
        <v>0</v>
      </c>
      <c r="P2461" s="108" t="n">
        <f aca="false">IF(SQRT($B$5)*$I2461+SQRT(1-$B$5)*L2461&lt;$C$10,1,0)</f>
        <v>0</v>
      </c>
      <c r="Q2461" s="108" t="n">
        <f aca="false">IF(SQRT($B$5)*$I2461+SQRT(1-$B$5)*M2461&lt;$C$11,1,0)</f>
        <v>0</v>
      </c>
      <c r="R2461" s="110" t="n">
        <f aca="false">N2461*$D$8+O2461*$D$9+P2461*$D$10+Q2461*$D$11</f>
        <v>0</v>
      </c>
      <c r="S2461" s="108" t="n">
        <f aca="false">SUM(N2461:Q2461)</f>
        <v>0</v>
      </c>
    </row>
    <row r="2462" customFormat="false" ht="15" hidden="false" customHeight="false" outlineLevel="0" collapsed="false">
      <c r="H2462" s="108" t="n">
        <v>2454</v>
      </c>
      <c r="I2462" s="109" t="n">
        <v>2.1409</v>
      </c>
      <c r="J2462" s="109" t="n">
        <v>-0.5972</v>
      </c>
      <c r="K2462" s="109" t="n">
        <v>-0.5905</v>
      </c>
      <c r="L2462" s="109" t="n">
        <v>0.6678</v>
      </c>
      <c r="M2462" s="109" t="n">
        <v>-0.4284</v>
      </c>
      <c r="N2462" s="108" t="n">
        <f aca="false">IF(SQRT($B$5)*$I2462+SQRT(1-$B$5)*J2462&lt;$C$8,1,0)</f>
        <v>0</v>
      </c>
      <c r="O2462" s="108" t="n">
        <f aca="false">IF(SQRT($B$5)*$I2462+SQRT(1-$B$5)*K2462&lt;$C$9,1,0)</f>
        <v>0</v>
      </c>
      <c r="P2462" s="108" t="n">
        <f aca="false">IF(SQRT($B$5)*$I2462+SQRT(1-$B$5)*L2462&lt;$C$10,1,0)</f>
        <v>0</v>
      </c>
      <c r="Q2462" s="108" t="n">
        <f aca="false">IF(SQRT($B$5)*$I2462+SQRT(1-$B$5)*M2462&lt;$C$11,1,0)</f>
        <v>0</v>
      </c>
      <c r="R2462" s="110" t="n">
        <f aca="false">N2462*$D$8+O2462*$D$9+P2462*$D$10+Q2462*$D$11</f>
        <v>0</v>
      </c>
      <c r="S2462" s="108" t="n">
        <f aca="false">SUM(N2462:Q2462)</f>
        <v>0</v>
      </c>
    </row>
    <row r="2463" customFormat="false" ht="15" hidden="false" customHeight="false" outlineLevel="0" collapsed="false">
      <c r="H2463" s="108" t="n">
        <v>2455</v>
      </c>
      <c r="I2463" s="109" t="n">
        <v>0.547</v>
      </c>
      <c r="J2463" s="109" t="n">
        <v>-0.0602</v>
      </c>
      <c r="K2463" s="109" t="n">
        <v>-1.2077</v>
      </c>
      <c r="L2463" s="109" t="n">
        <v>0.1411</v>
      </c>
      <c r="M2463" s="109" t="n">
        <v>1.4635</v>
      </c>
      <c r="N2463" s="108" t="n">
        <f aca="false">IF(SQRT($B$5)*$I2463+SQRT(1-$B$5)*J2463&lt;$C$8,1,0)</f>
        <v>0</v>
      </c>
      <c r="O2463" s="108" t="n">
        <f aca="false">IF(SQRT($B$5)*$I2463+SQRT(1-$B$5)*K2463&lt;$C$9,1,0)</f>
        <v>0</v>
      </c>
      <c r="P2463" s="108" t="n">
        <f aca="false">IF(SQRT($B$5)*$I2463+SQRT(1-$B$5)*L2463&lt;$C$10,1,0)</f>
        <v>0</v>
      </c>
      <c r="Q2463" s="108" t="n">
        <f aca="false">IF(SQRT($B$5)*$I2463+SQRT(1-$B$5)*M2463&lt;$C$11,1,0)</f>
        <v>0</v>
      </c>
      <c r="R2463" s="110" t="n">
        <f aca="false">N2463*$D$8+O2463*$D$9+P2463*$D$10+Q2463*$D$11</f>
        <v>0</v>
      </c>
      <c r="S2463" s="108" t="n">
        <f aca="false">SUM(N2463:Q2463)</f>
        <v>0</v>
      </c>
    </row>
    <row r="2464" customFormat="false" ht="15" hidden="false" customHeight="false" outlineLevel="0" collapsed="false">
      <c r="H2464" s="108" t="n">
        <v>2456</v>
      </c>
      <c r="I2464" s="109" t="n">
        <v>0.3553</v>
      </c>
      <c r="J2464" s="109" t="n">
        <v>0.7664</v>
      </c>
      <c r="K2464" s="109" t="n">
        <v>1.622</v>
      </c>
      <c r="L2464" s="109" t="n">
        <v>-0.9607</v>
      </c>
      <c r="M2464" s="109" t="n">
        <v>-0.5224</v>
      </c>
      <c r="N2464" s="108" t="n">
        <f aca="false">IF(SQRT($B$5)*$I2464+SQRT(1-$B$5)*J2464&lt;$C$8,1,0)</f>
        <v>0</v>
      </c>
      <c r="O2464" s="108" t="n">
        <f aca="false">IF(SQRT($B$5)*$I2464+SQRT(1-$B$5)*K2464&lt;$C$9,1,0)</f>
        <v>0</v>
      </c>
      <c r="P2464" s="108" t="n">
        <f aca="false">IF(SQRT($B$5)*$I2464+SQRT(1-$B$5)*L2464&lt;$C$10,1,0)</f>
        <v>0</v>
      </c>
      <c r="Q2464" s="108" t="n">
        <f aca="false">IF(SQRT($B$5)*$I2464+SQRT(1-$B$5)*M2464&lt;$C$11,1,0)</f>
        <v>0</v>
      </c>
      <c r="R2464" s="110" t="n">
        <f aca="false">N2464*$D$8+O2464*$D$9+P2464*$D$10+Q2464*$D$11</f>
        <v>0</v>
      </c>
      <c r="S2464" s="108" t="n">
        <f aca="false">SUM(N2464:Q2464)</f>
        <v>0</v>
      </c>
    </row>
    <row r="2465" customFormat="false" ht="15" hidden="false" customHeight="false" outlineLevel="0" collapsed="false">
      <c r="H2465" s="108" t="n">
        <v>2457</v>
      </c>
      <c r="I2465" s="109" t="n">
        <v>-1.4086</v>
      </c>
      <c r="J2465" s="109" t="n">
        <v>-0.1197</v>
      </c>
      <c r="K2465" s="109" t="n">
        <v>0.6559</v>
      </c>
      <c r="L2465" s="109" t="n">
        <v>-0.3862</v>
      </c>
      <c r="M2465" s="109" t="n">
        <v>-1.1016</v>
      </c>
      <c r="N2465" s="108" t="n">
        <f aca="false">IF(SQRT($B$5)*$I2465+SQRT(1-$B$5)*J2465&lt;$C$8,1,0)</f>
        <v>0</v>
      </c>
      <c r="O2465" s="108" t="n">
        <f aca="false">IF(SQRT($B$5)*$I2465+SQRT(1-$B$5)*K2465&lt;$C$9,1,0)</f>
        <v>0</v>
      </c>
      <c r="P2465" s="108" t="n">
        <f aca="false">IF(SQRT($B$5)*$I2465+SQRT(1-$B$5)*L2465&lt;$C$10,1,0)</f>
        <v>0</v>
      </c>
      <c r="Q2465" s="108" t="n">
        <f aca="false">IF(SQRT($B$5)*$I2465+SQRT(1-$B$5)*M2465&lt;$C$11,1,0)</f>
        <v>0</v>
      </c>
      <c r="R2465" s="110" t="n">
        <f aca="false">N2465*$D$8+O2465*$D$9+P2465*$D$10+Q2465*$D$11</f>
        <v>0</v>
      </c>
      <c r="S2465" s="108" t="n">
        <f aca="false">SUM(N2465:Q2465)</f>
        <v>0</v>
      </c>
    </row>
    <row r="2466" customFormat="false" ht="15" hidden="false" customHeight="false" outlineLevel="0" collapsed="false">
      <c r="H2466" s="108" t="n">
        <v>2458</v>
      </c>
      <c r="I2466" s="109" t="n">
        <v>0.5504</v>
      </c>
      <c r="J2466" s="109" t="n">
        <v>-0.2498</v>
      </c>
      <c r="K2466" s="109" t="n">
        <v>0.8288</v>
      </c>
      <c r="L2466" s="109" t="n">
        <v>-1.2526</v>
      </c>
      <c r="M2466" s="109" t="n">
        <v>-0.8709</v>
      </c>
      <c r="N2466" s="108" t="n">
        <f aca="false">IF(SQRT($B$5)*$I2466+SQRT(1-$B$5)*J2466&lt;$C$8,1,0)</f>
        <v>0</v>
      </c>
      <c r="O2466" s="108" t="n">
        <f aca="false">IF(SQRT($B$5)*$I2466+SQRT(1-$B$5)*K2466&lt;$C$9,1,0)</f>
        <v>0</v>
      </c>
      <c r="P2466" s="108" t="n">
        <f aca="false">IF(SQRT($B$5)*$I2466+SQRT(1-$B$5)*L2466&lt;$C$10,1,0)</f>
        <v>0</v>
      </c>
      <c r="Q2466" s="108" t="n">
        <f aca="false">IF(SQRT($B$5)*$I2466+SQRT(1-$B$5)*M2466&lt;$C$11,1,0)</f>
        <v>0</v>
      </c>
      <c r="R2466" s="110" t="n">
        <f aca="false">N2466*$D$8+O2466*$D$9+P2466*$D$10+Q2466*$D$11</f>
        <v>0</v>
      </c>
      <c r="S2466" s="108" t="n">
        <f aca="false">SUM(N2466:Q2466)</f>
        <v>0</v>
      </c>
    </row>
    <row r="2467" customFormat="false" ht="15" hidden="false" customHeight="false" outlineLevel="0" collapsed="false">
      <c r="H2467" s="108" t="n">
        <v>2459</v>
      </c>
      <c r="I2467" s="109" t="n">
        <v>0.1794</v>
      </c>
      <c r="J2467" s="109" t="n">
        <v>2.0457</v>
      </c>
      <c r="K2467" s="109" t="n">
        <v>-0.4877</v>
      </c>
      <c r="L2467" s="109" t="n">
        <v>0.9942</v>
      </c>
      <c r="M2467" s="109" t="n">
        <v>-0.7335</v>
      </c>
      <c r="N2467" s="108" t="n">
        <f aca="false">IF(SQRT($B$5)*$I2467+SQRT(1-$B$5)*J2467&lt;$C$8,1,0)</f>
        <v>0</v>
      </c>
      <c r="O2467" s="108" t="n">
        <f aca="false">IF(SQRT($B$5)*$I2467+SQRT(1-$B$5)*K2467&lt;$C$9,1,0)</f>
        <v>0</v>
      </c>
      <c r="P2467" s="108" t="n">
        <f aca="false">IF(SQRT($B$5)*$I2467+SQRT(1-$B$5)*L2467&lt;$C$10,1,0)</f>
        <v>0</v>
      </c>
      <c r="Q2467" s="108" t="n">
        <f aca="false">IF(SQRT($B$5)*$I2467+SQRT(1-$B$5)*M2467&lt;$C$11,1,0)</f>
        <v>0</v>
      </c>
      <c r="R2467" s="110" t="n">
        <f aca="false">N2467*$D$8+O2467*$D$9+P2467*$D$10+Q2467*$D$11</f>
        <v>0</v>
      </c>
      <c r="S2467" s="108" t="n">
        <f aca="false">SUM(N2467:Q2467)</f>
        <v>0</v>
      </c>
    </row>
    <row r="2468" customFormat="false" ht="15" hidden="false" customHeight="false" outlineLevel="0" collapsed="false">
      <c r="H2468" s="108" t="n">
        <v>2460</v>
      </c>
      <c r="I2468" s="109" t="n">
        <v>0.7438</v>
      </c>
      <c r="J2468" s="109" t="n">
        <v>0.9444</v>
      </c>
      <c r="K2468" s="109" t="n">
        <v>0.072</v>
      </c>
      <c r="L2468" s="109" t="n">
        <v>-0.4476</v>
      </c>
      <c r="M2468" s="109" t="n">
        <v>1.0046</v>
      </c>
      <c r="N2468" s="108" t="n">
        <f aca="false">IF(SQRT($B$5)*$I2468+SQRT(1-$B$5)*J2468&lt;$C$8,1,0)</f>
        <v>0</v>
      </c>
      <c r="O2468" s="108" t="n">
        <f aca="false">IF(SQRT($B$5)*$I2468+SQRT(1-$B$5)*K2468&lt;$C$9,1,0)</f>
        <v>0</v>
      </c>
      <c r="P2468" s="108" t="n">
        <f aca="false">IF(SQRT($B$5)*$I2468+SQRT(1-$B$5)*L2468&lt;$C$10,1,0)</f>
        <v>0</v>
      </c>
      <c r="Q2468" s="108" t="n">
        <f aca="false">IF(SQRT($B$5)*$I2468+SQRT(1-$B$5)*M2468&lt;$C$11,1,0)</f>
        <v>0</v>
      </c>
      <c r="R2468" s="110" t="n">
        <f aca="false">N2468*$D$8+O2468*$D$9+P2468*$D$10+Q2468*$D$11</f>
        <v>0</v>
      </c>
      <c r="S2468" s="108" t="n">
        <f aca="false">SUM(N2468:Q2468)</f>
        <v>0</v>
      </c>
    </row>
    <row r="2469" customFormat="false" ht="15" hidden="false" customHeight="false" outlineLevel="0" collapsed="false">
      <c r="H2469" s="108" t="n">
        <v>2461</v>
      </c>
      <c r="I2469" s="109" t="n">
        <v>-0.6442</v>
      </c>
      <c r="J2469" s="109" t="n">
        <v>-0.4524</v>
      </c>
      <c r="K2469" s="109" t="n">
        <v>0.8008</v>
      </c>
      <c r="L2469" s="109" t="n">
        <v>0.358</v>
      </c>
      <c r="M2469" s="109" t="n">
        <v>0.7788</v>
      </c>
      <c r="N2469" s="108" t="n">
        <f aca="false">IF(SQRT($B$5)*$I2469+SQRT(1-$B$5)*J2469&lt;$C$8,1,0)</f>
        <v>0</v>
      </c>
      <c r="O2469" s="108" t="n">
        <f aca="false">IF(SQRT($B$5)*$I2469+SQRT(1-$B$5)*K2469&lt;$C$9,1,0)</f>
        <v>0</v>
      </c>
      <c r="P2469" s="108" t="n">
        <f aca="false">IF(SQRT($B$5)*$I2469+SQRT(1-$B$5)*L2469&lt;$C$10,1,0)</f>
        <v>0</v>
      </c>
      <c r="Q2469" s="108" t="n">
        <f aca="false">IF(SQRT($B$5)*$I2469+SQRT(1-$B$5)*M2469&lt;$C$11,1,0)</f>
        <v>0</v>
      </c>
      <c r="R2469" s="110" t="n">
        <f aca="false">N2469*$D$8+O2469*$D$9+P2469*$D$10+Q2469*$D$11</f>
        <v>0</v>
      </c>
      <c r="S2469" s="108" t="n">
        <f aca="false">SUM(N2469:Q2469)</f>
        <v>0</v>
      </c>
    </row>
    <row r="2470" customFormat="false" ht="15" hidden="false" customHeight="false" outlineLevel="0" collapsed="false">
      <c r="H2470" s="108" t="n">
        <v>2462</v>
      </c>
      <c r="I2470" s="109" t="n">
        <v>2.0441</v>
      </c>
      <c r="J2470" s="109" t="n">
        <v>-0.4951</v>
      </c>
      <c r="K2470" s="109" t="n">
        <v>-0.1374</v>
      </c>
      <c r="L2470" s="109" t="n">
        <v>0.5512</v>
      </c>
      <c r="M2470" s="109" t="n">
        <v>-0.2752</v>
      </c>
      <c r="N2470" s="108" t="n">
        <f aca="false">IF(SQRT($B$5)*$I2470+SQRT(1-$B$5)*J2470&lt;$C$8,1,0)</f>
        <v>0</v>
      </c>
      <c r="O2470" s="108" t="n">
        <f aca="false">IF(SQRT($B$5)*$I2470+SQRT(1-$B$5)*K2470&lt;$C$9,1,0)</f>
        <v>0</v>
      </c>
      <c r="P2470" s="108" t="n">
        <f aca="false">IF(SQRT($B$5)*$I2470+SQRT(1-$B$5)*L2470&lt;$C$10,1,0)</f>
        <v>0</v>
      </c>
      <c r="Q2470" s="108" t="n">
        <f aca="false">IF(SQRT($B$5)*$I2470+SQRT(1-$B$5)*M2470&lt;$C$11,1,0)</f>
        <v>0</v>
      </c>
      <c r="R2470" s="110" t="n">
        <f aca="false">N2470*$D$8+O2470*$D$9+P2470*$D$10+Q2470*$D$11</f>
        <v>0</v>
      </c>
      <c r="S2470" s="108" t="n">
        <f aca="false">SUM(N2470:Q2470)</f>
        <v>0</v>
      </c>
    </row>
    <row r="2471" customFormat="false" ht="15" hidden="false" customHeight="false" outlineLevel="0" collapsed="false">
      <c r="H2471" s="108" t="n">
        <v>2463</v>
      </c>
      <c r="I2471" s="109" t="n">
        <v>-0.2871</v>
      </c>
      <c r="J2471" s="109" t="n">
        <v>-0.3224</v>
      </c>
      <c r="K2471" s="109" t="n">
        <v>0.6979</v>
      </c>
      <c r="L2471" s="109" t="n">
        <v>0.9992</v>
      </c>
      <c r="M2471" s="109" t="n">
        <v>-0.4008</v>
      </c>
      <c r="N2471" s="108" t="n">
        <f aca="false">IF(SQRT($B$5)*$I2471+SQRT(1-$B$5)*J2471&lt;$C$8,1,0)</f>
        <v>0</v>
      </c>
      <c r="O2471" s="108" t="n">
        <f aca="false">IF(SQRT($B$5)*$I2471+SQRT(1-$B$5)*K2471&lt;$C$9,1,0)</f>
        <v>0</v>
      </c>
      <c r="P2471" s="108" t="n">
        <f aca="false">IF(SQRT($B$5)*$I2471+SQRT(1-$B$5)*L2471&lt;$C$10,1,0)</f>
        <v>0</v>
      </c>
      <c r="Q2471" s="108" t="n">
        <f aca="false">IF(SQRT($B$5)*$I2471+SQRT(1-$B$5)*M2471&lt;$C$11,1,0)</f>
        <v>0</v>
      </c>
      <c r="R2471" s="110" t="n">
        <f aca="false">N2471*$D$8+O2471*$D$9+P2471*$D$10+Q2471*$D$11</f>
        <v>0</v>
      </c>
      <c r="S2471" s="108" t="n">
        <f aca="false">SUM(N2471:Q2471)</f>
        <v>0</v>
      </c>
    </row>
    <row r="2472" customFormat="false" ht="15" hidden="false" customHeight="false" outlineLevel="0" collapsed="false">
      <c r="H2472" s="108" t="n">
        <v>2464</v>
      </c>
      <c r="I2472" s="109" t="n">
        <v>-0.0694</v>
      </c>
      <c r="J2472" s="109" t="n">
        <v>1.2596</v>
      </c>
      <c r="K2472" s="109" t="n">
        <v>-0.8592</v>
      </c>
      <c r="L2472" s="109" t="n">
        <v>-0.2841</v>
      </c>
      <c r="M2472" s="109" t="n">
        <v>0.2385</v>
      </c>
      <c r="N2472" s="108" t="n">
        <f aca="false">IF(SQRT($B$5)*$I2472+SQRT(1-$B$5)*J2472&lt;$C$8,1,0)</f>
        <v>0</v>
      </c>
      <c r="O2472" s="108" t="n">
        <f aca="false">IF(SQRT($B$5)*$I2472+SQRT(1-$B$5)*K2472&lt;$C$9,1,0)</f>
        <v>0</v>
      </c>
      <c r="P2472" s="108" t="n">
        <f aca="false">IF(SQRT($B$5)*$I2472+SQRT(1-$B$5)*L2472&lt;$C$10,1,0)</f>
        <v>0</v>
      </c>
      <c r="Q2472" s="108" t="n">
        <f aca="false">IF(SQRT($B$5)*$I2472+SQRT(1-$B$5)*M2472&lt;$C$11,1,0)</f>
        <v>0</v>
      </c>
      <c r="R2472" s="110" t="n">
        <f aca="false">N2472*$D$8+O2472*$D$9+P2472*$D$10+Q2472*$D$11</f>
        <v>0</v>
      </c>
      <c r="S2472" s="108" t="n">
        <f aca="false">SUM(N2472:Q2472)</f>
        <v>0</v>
      </c>
    </row>
    <row r="2473" customFormat="false" ht="15" hidden="false" customHeight="false" outlineLevel="0" collapsed="false">
      <c r="H2473" s="108" t="n">
        <v>2465</v>
      </c>
      <c r="I2473" s="109" t="n">
        <v>-1.7901</v>
      </c>
      <c r="J2473" s="109" t="n">
        <v>-0.6137</v>
      </c>
      <c r="K2473" s="109" t="n">
        <v>0.0772</v>
      </c>
      <c r="L2473" s="109" t="n">
        <v>0.1014</v>
      </c>
      <c r="M2473" s="109" t="n">
        <v>-0.2795</v>
      </c>
      <c r="N2473" s="108" t="n">
        <f aca="false">IF(SQRT($B$5)*$I2473+SQRT(1-$B$5)*J2473&lt;$C$8,1,0)</f>
        <v>0</v>
      </c>
      <c r="O2473" s="108" t="n">
        <f aca="false">IF(SQRT($B$5)*$I2473+SQRT(1-$B$5)*K2473&lt;$C$9,1,0)</f>
        <v>0</v>
      </c>
      <c r="P2473" s="108" t="n">
        <f aca="false">IF(SQRT($B$5)*$I2473+SQRT(1-$B$5)*L2473&lt;$C$10,1,0)</f>
        <v>0</v>
      </c>
      <c r="Q2473" s="108" t="n">
        <f aca="false">IF(SQRT($B$5)*$I2473+SQRT(1-$B$5)*M2473&lt;$C$11,1,0)</f>
        <v>0</v>
      </c>
      <c r="R2473" s="110" t="n">
        <f aca="false">N2473*$D$8+O2473*$D$9+P2473*$D$10+Q2473*$D$11</f>
        <v>0</v>
      </c>
      <c r="S2473" s="108" t="n">
        <f aca="false">SUM(N2473:Q2473)</f>
        <v>0</v>
      </c>
    </row>
    <row r="2474" customFormat="false" ht="15" hidden="false" customHeight="false" outlineLevel="0" collapsed="false">
      <c r="H2474" s="108" t="n">
        <v>2466</v>
      </c>
      <c r="I2474" s="109" t="n">
        <v>1.0518</v>
      </c>
      <c r="J2474" s="109" t="n">
        <v>0.3986</v>
      </c>
      <c r="K2474" s="109" t="n">
        <v>-0.9624</v>
      </c>
      <c r="L2474" s="109" t="n">
        <v>-1.0047</v>
      </c>
      <c r="M2474" s="109" t="n">
        <v>0.975</v>
      </c>
      <c r="N2474" s="108" t="n">
        <f aca="false">IF(SQRT($B$5)*$I2474+SQRT(1-$B$5)*J2474&lt;$C$8,1,0)</f>
        <v>0</v>
      </c>
      <c r="O2474" s="108" t="n">
        <f aca="false">IF(SQRT($B$5)*$I2474+SQRT(1-$B$5)*K2474&lt;$C$9,1,0)</f>
        <v>0</v>
      </c>
      <c r="P2474" s="108" t="n">
        <f aca="false">IF(SQRT($B$5)*$I2474+SQRT(1-$B$5)*L2474&lt;$C$10,1,0)</f>
        <v>0</v>
      </c>
      <c r="Q2474" s="108" t="n">
        <f aca="false">IF(SQRT($B$5)*$I2474+SQRT(1-$B$5)*M2474&lt;$C$11,1,0)</f>
        <v>0</v>
      </c>
      <c r="R2474" s="110" t="n">
        <f aca="false">N2474*$D$8+O2474*$D$9+P2474*$D$10+Q2474*$D$11</f>
        <v>0</v>
      </c>
      <c r="S2474" s="108" t="n">
        <f aca="false">SUM(N2474:Q2474)</f>
        <v>0</v>
      </c>
    </row>
    <row r="2475" customFormat="false" ht="15" hidden="false" customHeight="false" outlineLevel="0" collapsed="false">
      <c r="H2475" s="108" t="n">
        <v>2467</v>
      </c>
      <c r="I2475" s="109" t="n">
        <v>-0.8198</v>
      </c>
      <c r="J2475" s="109" t="n">
        <v>1.4564</v>
      </c>
      <c r="K2475" s="109" t="n">
        <v>-1.1303</v>
      </c>
      <c r="L2475" s="109" t="n">
        <v>-1.493</v>
      </c>
      <c r="M2475" s="109" t="n">
        <v>1.3176</v>
      </c>
      <c r="N2475" s="108" t="n">
        <f aca="false">IF(SQRT($B$5)*$I2475+SQRT(1-$B$5)*J2475&lt;$C$8,1,0)</f>
        <v>0</v>
      </c>
      <c r="O2475" s="108" t="n">
        <f aca="false">IF(SQRT($B$5)*$I2475+SQRT(1-$B$5)*K2475&lt;$C$9,1,0)</f>
        <v>0</v>
      </c>
      <c r="P2475" s="108" t="n">
        <f aca="false">IF(SQRT($B$5)*$I2475+SQRT(1-$B$5)*L2475&lt;$C$10,1,0)</f>
        <v>0</v>
      </c>
      <c r="Q2475" s="108" t="n">
        <f aca="false">IF(SQRT($B$5)*$I2475+SQRT(1-$B$5)*M2475&lt;$C$11,1,0)</f>
        <v>0</v>
      </c>
      <c r="R2475" s="110" t="n">
        <f aca="false">N2475*$D$8+O2475*$D$9+P2475*$D$10+Q2475*$D$11</f>
        <v>0</v>
      </c>
      <c r="S2475" s="108" t="n">
        <f aca="false">SUM(N2475:Q2475)</f>
        <v>0</v>
      </c>
    </row>
    <row r="2476" customFormat="false" ht="15" hidden="false" customHeight="false" outlineLevel="0" collapsed="false">
      <c r="H2476" s="108" t="n">
        <v>2468</v>
      </c>
      <c r="I2476" s="109" t="n">
        <v>0.7522</v>
      </c>
      <c r="J2476" s="109" t="n">
        <v>-2.0998</v>
      </c>
      <c r="K2476" s="109" t="n">
        <v>-0.0082</v>
      </c>
      <c r="L2476" s="109" t="n">
        <v>-0.4302</v>
      </c>
      <c r="M2476" s="109" t="n">
        <v>-0.9488</v>
      </c>
      <c r="N2476" s="108" t="n">
        <f aca="false">IF(SQRT($B$5)*$I2476+SQRT(1-$B$5)*J2476&lt;$C$8,1,0)</f>
        <v>0</v>
      </c>
      <c r="O2476" s="108" t="n">
        <f aca="false">IF(SQRT($B$5)*$I2476+SQRT(1-$B$5)*K2476&lt;$C$9,1,0)</f>
        <v>0</v>
      </c>
      <c r="P2476" s="108" t="n">
        <f aca="false">IF(SQRT($B$5)*$I2476+SQRT(1-$B$5)*L2476&lt;$C$10,1,0)</f>
        <v>0</v>
      </c>
      <c r="Q2476" s="108" t="n">
        <f aca="false">IF(SQRT($B$5)*$I2476+SQRT(1-$B$5)*M2476&lt;$C$11,1,0)</f>
        <v>0</v>
      </c>
      <c r="R2476" s="110" t="n">
        <f aca="false">N2476*$D$8+O2476*$D$9+P2476*$D$10+Q2476*$D$11</f>
        <v>0</v>
      </c>
      <c r="S2476" s="108" t="n">
        <f aca="false">SUM(N2476:Q2476)</f>
        <v>0</v>
      </c>
    </row>
    <row r="2477" customFormat="false" ht="15" hidden="false" customHeight="false" outlineLevel="0" collapsed="false">
      <c r="H2477" s="108" t="n">
        <v>2469</v>
      </c>
      <c r="I2477" s="109" t="n">
        <v>0.0376</v>
      </c>
      <c r="J2477" s="109" t="n">
        <v>0.2951</v>
      </c>
      <c r="K2477" s="109" t="n">
        <v>-0.2372</v>
      </c>
      <c r="L2477" s="109" t="n">
        <v>1.3204</v>
      </c>
      <c r="M2477" s="109" t="n">
        <v>-0.0714</v>
      </c>
      <c r="N2477" s="108" t="n">
        <f aca="false">IF(SQRT($B$5)*$I2477+SQRT(1-$B$5)*J2477&lt;$C$8,1,0)</f>
        <v>0</v>
      </c>
      <c r="O2477" s="108" t="n">
        <f aca="false">IF(SQRT($B$5)*$I2477+SQRT(1-$B$5)*K2477&lt;$C$9,1,0)</f>
        <v>0</v>
      </c>
      <c r="P2477" s="108" t="n">
        <f aca="false">IF(SQRT($B$5)*$I2477+SQRT(1-$B$5)*L2477&lt;$C$10,1,0)</f>
        <v>0</v>
      </c>
      <c r="Q2477" s="108" t="n">
        <f aca="false">IF(SQRT($B$5)*$I2477+SQRT(1-$B$5)*M2477&lt;$C$11,1,0)</f>
        <v>0</v>
      </c>
      <c r="R2477" s="110" t="n">
        <f aca="false">N2477*$D$8+O2477*$D$9+P2477*$D$10+Q2477*$D$11</f>
        <v>0</v>
      </c>
      <c r="S2477" s="108" t="n">
        <f aca="false">SUM(N2477:Q2477)</f>
        <v>0</v>
      </c>
    </row>
    <row r="2478" customFormat="false" ht="15" hidden="false" customHeight="false" outlineLevel="0" collapsed="false">
      <c r="H2478" s="108" t="n">
        <v>2470</v>
      </c>
      <c r="I2478" s="109" t="n">
        <v>0.0458</v>
      </c>
      <c r="J2478" s="109" t="n">
        <v>-0.0345</v>
      </c>
      <c r="K2478" s="109" t="n">
        <v>1.0201</v>
      </c>
      <c r="L2478" s="109" t="n">
        <v>1.1492</v>
      </c>
      <c r="M2478" s="109" t="n">
        <v>1.1439</v>
      </c>
      <c r="N2478" s="108" t="n">
        <f aca="false">IF(SQRT($B$5)*$I2478+SQRT(1-$B$5)*J2478&lt;$C$8,1,0)</f>
        <v>0</v>
      </c>
      <c r="O2478" s="108" t="n">
        <f aca="false">IF(SQRT($B$5)*$I2478+SQRT(1-$B$5)*K2478&lt;$C$9,1,0)</f>
        <v>0</v>
      </c>
      <c r="P2478" s="108" t="n">
        <f aca="false">IF(SQRT($B$5)*$I2478+SQRT(1-$B$5)*L2478&lt;$C$10,1,0)</f>
        <v>0</v>
      </c>
      <c r="Q2478" s="108" t="n">
        <f aca="false">IF(SQRT($B$5)*$I2478+SQRT(1-$B$5)*M2478&lt;$C$11,1,0)</f>
        <v>0</v>
      </c>
      <c r="R2478" s="110" t="n">
        <f aca="false">N2478*$D$8+O2478*$D$9+P2478*$D$10+Q2478*$D$11</f>
        <v>0</v>
      </c>
      <c r="S2478" s="108" t="n">
        <f aca="false">SUM(N2478:Q2478)</f>
        <v>0</v>
      </c>
    </row>
    <row r="2479" customFormat="false" ht="15" hidden="false" customHeight="false" outlineLevel="0" collapsed="false">
      <c r="H2479" s="108" t="n">
        <v>2471</v>
      </c>
      <c r="I2479" s="109" t="n">
        <v>0.0321</v>
      </c>
      <c r="J2479" s="109" t="n">
        <v>1.1708</v>
      </c>
      <c r="K2479" s="109" t="n">
        <v>0.0053</v>
      </c>
      <c r="L2479" s="109" t="n">
        <v>-0.3649</v>
      </c>
      <c r="M2479" s="109" t="n">
        <v>-1.0567</v>
      </c>
      <c r="N2479" s="108" t="n">
        <f aca="false">IF(SQRT($B$5)*$I2479+SQRT(1-$B$5)*J2479&lt;$C$8,1,0)</f>
        <v>0</v>
      </c>
      <c r="O2479" s="108" t="n">
        <f aca="false">IF(SQRT($B$5)*$I2479+SQRT(1-$B$5)*K2479&lt;$C$9,1,0)</f>
        <v>0</v>
      </c>
      <c r="P2479" s="108" t="n">
        <f aca="false">IF(SQRT($B$5)*$I2479+SQRT(1-$B$5)*L2479&lt;$C$10,1,0)</f>
        <v>0</v>
      </c>
      <c r="Q2479" s="108" t="n">
        <f aca="false">IF(SQRT($B$5)*$I2479+SQRT(1-$B$5)*M2479&lt;$C$11,1,0)</f>
        <v>0</v>
      </c>
      <c r="R2479" s="110" t="n">
        <f aca="false">N2479*$D$8+O2479*$D$9+P2479*$D$10+Q2479*$D$11</f>
        <v>0</v>
      </c>
      <c r="S2479" s="108" t="n">
        <f aca="false">SUM(N2479:Q2479)</f>
        <v>0</v>
      </c>
    </row>
    <row r="2480" customFormat="false" ht="15" hidden="false" customHeight="false" outlineLevel="0" collapsed="false">
      <c r="H2480" s="108" t="n">
        <v>2472</v>
      </c>
      <c r="I2480" s="109" t="n">
        <v>0.4855</v>
      </c>
      <c r="J2480" s="109" t="n">
        <v>-2.0186</v>
      </c>
      <c r="K2480" s="109" t="n">
        <v>0.4619</v>
      </c>
      <c r="L2480" s="109" t="n">
        <v>-1.0026</v>
      </c>
      <c r="M2480" s="109" t="n">
        <v>-1.7091</v>
      </c>
      <c r="N2480" s="108" t="n">
        <f aca="false">IF(SQRT($B$5)*$I2480+SQRT(1-$B$5)*J2480&lt;$C$8,1,0)</f>
        <v>0</v>
      </c>
      <c r="O2480" s="108" t="n">
        <f aca="false">IF(SQRT($B$5)*$I2480+SQRT(1-$B$5)*K2480&lt;$C$9,1,0)</f>
        <v>0</v>
      </c>
      <c r="P2480" s="108" t="n">
        <f aca="false">IF(SQRT($B$5)*$I2480+SQRT(1-$B$5)*L2480&lt;$C$10,1,0)</f>
        <v>0</v>
      </c>
      <c r="Q2480" s="108" t="n">
        <f aca="false">IF(SQRT($B$5)*$I2480+SQRT(1-$B$5)*M2480&lt;$C$11,1,0)</f>
        <v>0</v>
      </c>
      <c r="R2480" s="110" t="n">
        <f aca="false">N2480*$D$8+O2480*$D$9+P2480*$D$10+Q2480*$D$11</f>
        <v>0</v>
      </c>
      <c r="S2480" s="108" t="n">
        <f aca="false">SUM(N2480:Q2480)</f>
        <v>0</v>
      </c>
    </row>
    <row r="2481" customFormat="false" ht="15" hidden="false" customHeight="false" outlineLevel="0" collapsed="false">
      <c r="H2481" s="108" t="n">
        <v>2473</v>
      </c>
      <c r="I2481" s="109" t="n">
        <v>0.34</v>
      </c>
      <c r="J2481" s="109" t="n">
        <v>-0.1705</v>
      </c>
      <c r="K2481" s="109" t="n">
        <v>-0.529</v>
      </c>
      <c r="L2481" s="109" t="n">
        <v>-1.3704</v>
      </c>
      <c r="M2481" s="109" t="n">
        <v>2.6202</v>
      </c>
      <c r="N2481" s="108" t="n">
        <f aca="false">IF(SQRT($B$5)*$I2481+SQRT(1-$B$5)*J2481&lt;$C$8,1,0)</f>
        <v>0</v>
      </c>
      <c r="O2481" s="108" t="n">
        <f aca="false">IF(SQRT($B$5)*$I2481+SQRT(1-$B$5)*K2481&lt;$C$9,1,0)</f>
        <v>0</v>
      </c>
      <c r="P2481" s="108" t="n">
        <f aca="false">IF(SQRT($B$5)*$I2481+SQRT(1-$B$5)*L2481&lt;$C$10,1,0)</f>
        <v>0</v>
      </c>
      <c r="Q2481" s="108" t="n">
        <f aca="false">IF(SQRT($B$5)*$I2481+SQRT(1-$B$5)*M2481&lt;$C$11,1,0)</f>
        <v>0</v>
      </c>
      <c r="R2481" s="110" t="n">
        <f aca="false">N2481*$D$8+O2481*$D$9+P2481*$D$10+Q2481*$D$11</f>
        <v>0</v>
      </c>
      <c r="S2481" s="108" t="n">
        <f aca="false">SUM(N2481:Q2481)</f>
        <v>0</v>
      </c>
    </row>
    <row r="2482" customFormat="false" ht="15" hidden="false" customHeight="false" outlineLevel="0" collapsed="false">
      <c r="H2482" s="108" t="n">
        <v>2474</v>
      </c>
      <c r="I2482" s="109" t="n">
        <v>-0.0368</v>
      </c>
      <c r="J2482" s="109" t="n">
        <v>1.33</v>
      </c>
      <c r="K2482" s="109" t="n">
        <v>0.3309</v>
      </c>
      <c r="L2482" s="109" t="n">
        <v>1.8802</v>
      </c>
      <c r="M2482" s="109" t="n">
        <v>1.2916</v>
      </c>
      <c r="N2482" s="108" t="n">
        <f aca="false">IF(SQRT($B$5)*$I2482+SQRT(1-$B$5)*J2482&lt;$C$8,1,0)</f>
        <v>0</v>
      </c>
      <c r="O2482" s="108" t="n">
        <f aca="false">IF(SQRT($B$5)*$I2482+SQRT(1-$B$5)*K2482&lt;$C$9,1,0)</f>
        <v>0</v>
      </c>
      <c r="P2482" s="108" t="n">
        <f aca="false">IF(SQRT($B$5)*$I2482+SQRT(1-$B$5)*L2482&lt;$C$10,1,0)</f>
        <v>0</v>
      </c>
      <c r="Q2482" s="108" t="n">
        <f aca="false">IF(SQRT($B$5)*$I2482+SQRT(1-$B$5)*M2482&lt;$C$11,1,0)</f>
        <v>0</v>
      </c>
      <c r="R2482" s="110" t="n">
        <f aca="false">N2482*$D$8+O2482*$D$9+P2482*$D$10+Q2482*$D$11</f>
        <v>0</v>
      </c>
      <c r="S2482" s="108" t="n">
        <f aca="false">SUM(N2482:Q2482)</f>
        <v>0</v>
      </c>
    </row>
    <row r="2483" customFormat="false" ht="15" hidden="false" customHeight="false" outlineLevel="0" collapsed="false">
      <c r="H2483" s="108" t="n">
        <v>2475</v>
      </c>
      <c r="I2483" s="109" t="n">
        <v>0.0123</v>
      </c>
      <c r="J2483" s="109" t="n">
        <v>1.0181</v>
      </c>
      <c r="K2483" s="109" t="n">
        <v>-0.1032</v>
      </c>
      <c r="L2483" s="109" t="n">
        <v>-1.118</v>
      </c>
      <c r="M2483" s="109" t="n">
        <v>0.6575</v>
      </c>
      <c r="N2483" s="108" t="n">
        <f aca="false">IF(SQRT($B$5)*$I2483+SQRT(1-$B$5)*J2483&lt;$C$8,1,0)</f>
        <v>0</v>
      </c>
      <c r="O2483" s="108" t="n">
        <f aca="false">IF(SQRT($B$5)*$I2483+SQRT(1-$B$5)*K2483&lt;$C$9,1,0)</f>
        <v>0</v>
      </c>
      <c r="P2483" s="108" t="n">
        <f aca="false">IF(SQRT($B$5)*$I2483+SQRT(1-$B$5)*L2483&lt;$C$10,1,0)</f>
        <v>0</v>
      </c>
      <c r="Q2483" s="108" t="n">
        <f aca="false">IF(SQRT($B$5)*$I2483+SQRT(1-$B$5)*M2483&lt;$C$11,1,0)</f>
        <v>0</v>
      </c>
      <c r="R2483" s="110" t="n">
        <f aca="false">N2483*$D$8+O2483*$D$9+P2483*$D$10+Q2483*$D$11</f>
        <v>0</v>
      </c>
      <c r="S2483" s="108" t="n">
        <f aca="false">SUM(N2483:Q2483)</f>
        <v>0</v>
      </c>
    </row>
    <row r="2484" customFormat="false" ht="15" hidden="false" customHeight="false" outlineLevel="0" collapsed="false">
      <c r="H2484" s="108" t="n">
        <v>2476</v>
      </c>
      <c r="I2484" s="109" t="n">
        <v>0.445</v>
      </c>
      <c r="J2484" s="109" t="n">
        <v>0.0728</v>
      </c>
      <c r="K2484" s="109" t="n">
        <v>-0.5666</v>
      </c>
      <c r="L2484" s="109" t="n">
        <v>0.818</v>
      </c>
      <c r="M2484" s="109" t="n">
        <v>-0.1114</v>
      </c>
      <c r="N2484" s="108" t="n">
        <f aca="false">IF(SQRT($B$5)*$I2484+SQRT(1-$B$5)*J2484&lt;$C$8,1,0)</f>
        <v>0</v>
      </c>
      <c r="O2484" s="108" t="n">
        <f aca="false">IF(SQRT($B$5)*$I2484+SQRT(1-$B$5)*K2484&lt;$C$9,1,0)</f>
        <v>0</v>
      </c>
      <c r="P2484" s="108" t="n">
        <f aca="false">IF(SQRT($B$5)*$I2484+SQRT(1-$B$5)*L2484&lt;$C$10,1,0)</f>
        <v>0</v>
      </c>
      <c r="Q2484" s="108" t="n">
        <f aca="false">IF(SQRT($B$5)*$I2484+SQRT(1-$B$5)*M2484&lt;$C$11,1,0)</f>
        <v>0</v>
      </c>
      <c r="R2484" s="110" t="n">
        <f aca="false">N2484*$D$8+O2484*$D$9+P2484*$D$10+Q2484*$D$11</f>
        <v>0</v>
      </c>
      <c r="S2484" s="108" t="n">
        <f aca="false">SUM(N2484:Q2484)</f>
        <v>0</v>
      </c>
    </row>
    <row r="2485" customFormat="false" ht="15" hidden="false" customHeight="false" outlineLevel="0" collapsed="false">
      <c r="H2485" s="108" t="n">
        <v>2477</v>
      </c>
      <c r="I2485" s="109" t="n">
        <v>-0.8188</v>
      </c>
      <c r="J2485" s="109" t="n">
        <v>-0.4739</v>
      </c>
      <c r="K2485" s="109" t="n">
        <v>0.0285</v>
      </c>
      <c r="L2485" s="109" t="n">
        <v>-1.2432</v>
      </c>
      <c r="M2485" s="109" t="n">
        <v>1.0712</v>
      </c>
      <c r="N2485" s="108" t="n">
        <f aca="false">IF(SQRT($B$5)*$I2485+SQRT(1-$B$5)*J2485&lt;$C$8,1,0)</f>
        <v>0</v>
      </c>
      <c r="O2485" s="108" t="n">
        <f aca="false">IF(SQRT($B$5)*$I2485+SQRT(1-$B$5)*K2485&lt;$C$9,1,0)</f>
        <v>0</v>
      </c>
      <c r="P2485" s="108" t="n">
        <f aca="false">IF(SQRT($B$5)*$I2485+SQRT(1-$B$5)*L2485&lt;$C$10,1,0)</f>
        <v>0</v>
      </c>
      <c r="Q2485" s="108" t="n">
        <f aca="false">IF(SQRT($B$5)*$I2485+SQRT(1-$B$5)*M2485&lt;$C$11,1,0)</f>
        <v>0</v>
      </c>
      <c r="R2485" s="110" t="n">
        <f aca="false">N2485*$D$8+O2485*$D$9+P2485*$D$10+Q2485*$D$11</f>
        <v>0</v>
      </c>
      <c r="S2485" s="108" t="n">
        <f aca="false">SUM(N2485:Q2485)</f>
        <v>0</v>
      </c>
    </row>
    <row r="2486" customFormat="false" ht="15" hidden="false" customHeight="false" outlineLevel="0" collapsed="false">
      <c r="H2486" s="108" t="n">
        <v>2478</v>
      </c>
      <c r="I2486" s="109" t="n">
        <v>0.1583</v>
      </c>
      <c r="J2486" s="109" t="n">
        <v>0.2116</v>
      </c>
      <c r="K2486" s="109" t="n">
        <v>0.5736</v>
      </c>
      <c r="L2486" s="109" t="n">
        <v>-1.5142</v>
      </c>
      <c r="M2486" s="109" t="n">
        <v>-0.2371</v>
      </c>
      <c r="N2486" s="108" t="n">
        <f aca="false">IF(SQRT($B$5)*$I2486+SQRT(1-$B$5)*J2486&lt;$C$8,1,0)</f>
        <v>0</v>
      </c>
      <c r="O2486" s="108" t="n">
        <f aca="false">IF(SQRT($B$5)*$I2486+SQRT(1-$B$5)*K2486&lt;$C$9,1,0)</f>
        <v>0</v>
      </c>
      <c r="P2486" s="108" t="n">
        <f aca="false">IF(SQRT($B$5)*$I2486+SQRT(1-$B$5)*L2486&lt;$C$10,1,0)</f>
        <v>0</v>
      </c>
      <c r="Q2486" s="108" t="n">
        <f aca="false">IF(SQRT($B$5)*$I2486+SQRT(1-$B$5)*M2486&lt;$C$11,1,0)</f>
        <v>0</v>
      </c>
      <c r="R2486" s="110" t="n">
        <f aca="false">N2486*$D$8+O2486*$D$9+P2486*$D$10+Q2486*$D$11</f>
        <v>0</v>
      </c>
      <c r="S2486" s="108" t="n">
        <f aca="false">SUM(N2486:Q2486)</f>
        <v>0</v>
      </c>
    </row>
    <row r="2487" customFormat="false" ht="15" hidden="false" customHeight="false" outlineLevel="0" collapsed="false">
      <c r="H2487" s="108" t="n">
        <v>2479</v>
      </c>
      <c r="I2487" s="109" t="n">
        <v>1.3466</v>
      </c>
      <c r="J2487" s="109" t="n">
        <v>1.1107</v>
      </c>
      <c r="K2487" s="109" t="n">
        <v>-0.6254</v>
      </c>
      <c r="L2487" s="109" t="n">
        <v>0.8463</v>
      </c>
      <c r="M2487" s="109" t="n">
        <v>0.3241</v>
      </c>
      <c r="N2487" s="108" t="n">
        <f aca="false">IF(SQRT($B$5)*$I2487+SQRT(1-$B$5)*J2487&lt;$C$8,1,0)</f>
        <v>0</v>
      </c>
      <c r="O2487" s="108" t="n">
        <f aca="false">IF(SQRT($B$5)*$I2487+SQRT(1-$B$5)*K2487&lt;$C$9,1,0)</f>
        <v>0</v>
      </c>
      <c r="P2487" s="108" t="n">
        <f aca="false">IF(SQRT($B$5)*$I2487+SQRT(1-$B$5)*L2487&lt;$C$10,1,0)</f>
        <v>0</v>
      </c>
      <c r="Q2487" s="108" t="n">
        <f aca="false">IF(SQRT($B$5)*$I2487+SQRT(1-$B$5)*M2487&lt;$C$11,1,0)</f>
        <v>0</v>
      </c>
      <c r="R2487" s="110" t="n">
        <f aca="false">N2487*$D$8+O2487*$D$9+P2487*$D$10+Q2487*$D$11</f>
        <v>0</v>
      </c>
      <c r="S2487" s="108" t="n">
        <f aca="false">SUM(N2487:Q2487)</f>
        <v>0</v>
      </c>
    </row>
    <row r="2488" customFormat="false" ht="15" hidden="false" customHeight="false" outlineLevel="0" collapsed="false">
      <c r="H2488" s="108" t="n">
        <v>2480</v>
      </c>
      <c r="I2488" s="109" t="n">
        <v>-1.1674</v>
      </c>
      <c r="J2488" s="109" t="n">
        <v>-0.8372</v>
      </c>
      <c r="K2488" s="109" t="n">
        <v>-0.2077</v>
      </c>
      <c r="L2488" s="109" t="n">
        <v>-0.9899</v>
      </c>
      <c r="M2488" s="109" t="n">
        <v>-1.1479</v>
      </c>
      <c r="N2488" s="108" t="n">
        <f aca="false">IF(SQRT($B$5)*$I2488+SQRT(1-$B$5)*J2488&lt;$C$8,1,0)</f>
        <v>0</v>
      </c>
      <c r="O2488" s="108" t="n">
        <f aca="false">IF(SQRT($B$5)*$I2488+SQRT(1-$B$5)*K2488&lt;$C$9,1,0)</f>
        <v>0</v>
      </c>
      <c r="P2488" s="108" t="n">
        <f aca="false">IF(SQRT($B$5)*$I2488+SQRT(1-$B$5)*L2488&lt;$C$10,1,0)</f>
        <v>0</v>
      </c>
      <c r="Q2488" s="108" t="n">
        <f aca="false">IF(SQRT($B$5)*$I2488+SQRT(1-$B$5)*M2488&lt;$C$11,1,0)</f>
        <v>0</v>
      </c>
      <c r="R2488" s="110" t="n">
        <f aca="false">N2488*$D$8+O2488*$D$9+P2488*$D$10+Q2488*$D$11</f>
        <v>0</v>
      </c>
      <c r="S2488" s="108" t="n">
        <f aca="false">SUM(N2488:Q2488)</f>
        <v>0</v>
      </c>
    </row>
    <row r="2489" customFormat="false" ht="15" hidden="false" customHeight="false" outlineLevel="0" collapsed="false">
      <c r="H2489" s="108" t="n">
        <v>2481</v>
      </c>
      <c r="I2489" s="109" t="n">
        <v>-1.1259</v>
      </c>
      <c r="J2489" s="109" t="n">
        <v>0.5489</v>
      </c>
      <c r="K2489" s="109" t="n">
        <v>-1.1908</v>
      </c>
      <c r="L2489" s="109" t="n">
        <v>-1.1339</v>
      </c>
      <c r="M2489" s="109" t="n">
        <v>2.0268</v>
      </c>
      <c r="N2489" s="108" t="n">
        <f aca="false">IF(SQRT($B$5)*$I2489+SQRT(1-$B$5)*J2489&lt;$C$8,1,0)</f>
        <v>0</v>
      </c>
      <c r="O2489" s="108" t="n">
        <f aca="false">IF(SQRT($B$5)*$I2489+SQRT(1-$B$5)*K2489&lt;$C$9,1,0)</f>
        <v>0</v>
      </c>
      <c r="P2489" s="108" t="n">
        <f aca="false">IF(SQRT($B$5)*$I2489+SQRT(1-$B$5)*L2489&lt;$C$10,1,0)</f>
        <v>0</v>
      </c>
      <c r="Q2489" s="108" t="n">
        <f aca="false">IF(SQRT($B$5)*$I2489+SQRT(1-$B$5)*M2489&lt;$C$11,1,0)</f>
        <v>0</v>
      </c>
      <c r="R2489" s="110" t="n">
        <f aca="false">N2489*$D$8+O2489*$D$9+P2489*$D$10+Q2489*$D$11</f>
        <v>0</v>
      </c>
      <c r="S2489" s="108" t="n">
        <f aca="false">SUM(N2489:Q2489)</f>
        <v>0</v>
      </c>
    </row>
    <row r="2490" customFormat="false" ht="15" hidden="false" customHeight="false" outlineLevel="0" collapsed="false">
      <c r="H2490" s="108" t="n">
        <v>2482</v>
      </c>
      <c r="I2490" s="109" t="n">
        <v>0.6964</v>
      </c>
      <c r="J2490" s="109" t="n">
        <v>-0.3796</v>
      </c>
      <c r="K2490" s="109" t="n">
        <v>1.2016</v>
      </c>
      <c r="L2490" s="109" t="n">
        <v>1.1794</v>
      </c>
      <c r="M2490" s="109" t="n">
        <v>-0.1199</v>
      </c>
      <c r="N2490" s="108" t="n">
        <f aca="false">IF(SQRT($B$5)*$I2490+SQRT(1-$B$5)*J2490&lt;$C$8,1,0)</f>
        <v>0</v>
      </c>
      <c r="O2490" s="108" t="n">
        <f aca="false">IF(SQRT($B$5)*$I2490+SQRT(1-$B$5)*K2490&lt;$C$9,1,0)</f>
        <v>0</v>
      </c>
      <c r="P2490" s="108" t="n">
        <f aca="false">IF(SQRT($B$5)*$I2490+SQRT(1-$B$5)*L2490&lt;$C$10,1,0)</f>
        <v>0</v>
      </c>
      <c r="Q2490" s="108" t="n">
        <f aca="false">IF(SQRT($B$5)*$I2490+SQRT(1-$B$5)*M2490&lt;$C$11,1,0)</f>
        <v>0</v>
      </c>
      <c r="R2490" s="110" t="n">
        <f aca="false">N2490*$D$8+O2490*$D$9+P2490*$D$10+Q2490*$D$11</f>
        <v>0</v>
      </c>
      <c r="S2490" s="108" t="n">
        <f aca="false">SUM(N2490:Q2490)</f>
        <v>0</v>
      </c>
    </row>
    <row r="2491" customFormat="false" ht="15" hidden="false" customHeight="false" outlineLevel="0" collapsed="false">
      <c r="H2491" s="108" t="n">
        <v>2483</v>
      </c>
      <c r="I2491" s="109" t="n">
        <v>1.6454</v>
      </c>
      <c r="J2491" s="109" t="n">
        <v>-0.5028</v>
      </c>
      <c r="K2491" s="109" t="n">
        <v>0.025</v>
      </c>
      <c r="L2491" s="109" t="n">
        <v>-1.3067</v>
      </c>
      <c r="M2491" s="109" t="n">
        <v>0.1136</v>
      </c>
      <c r="N2491" s="108" t="n">
        <f aca="false">IF(SQRT($B$5)*$I2491+SQRT(1-$B$5)*J2491&lt;$C$8,1,0)</f>
        <v>0</v>
      </c>
      <c r="O2491" s="108" t="n">
        <f aca="false">IF(SQRT($B$5)*$I2491+SQRT(1-$B$5)*K2491&lt;$C$9,1,0)</f>
        <v>0</v>
      </c>
      <c r="P2491" s="108" t="n">
        <f aca="false">IF(SQRT($B$5)*$I2491+SQRT(1-$B$5)*L2491&lt;$C$10,1,0)</f>
        <v>0</v>
      </c>
      <c r="Q2491" s="108" t="n">
        <f aca="false">IF(SQRT($B$5)*$I2491+SQRT(1-$B$5)*M2491&lt;$C$11,1,0)</f>
        <v>0</v>
      </c>
      <c r="R2491" s="110" t="n">
        <f aca="false">N2491*$D$8+O2491*$D$9+P2491*$D$10+Q2491*$D$11</f>
        <v>0</v>
      </c>
      <c r="S2491" s="108" t="n">
        <f aca="false">SUM(N2491:Q2491)</f>
        <v>0</v>
      </c>
    </row>
    <row r="2492" customFormat="false" ht="15" hidden="false" customHeight="false" outlineLevel="0" collapsed="false">
      <c r="H2492" s="108" t="n">
        <v>2484</v>
      </c>
      <c r="I2492" s="109" t="n">
        <v>0.3893</v>
      </c>
      <c r="J2492" s="109" t="n">
        <v>1.113</v>
      </c>
      <c r="K2492" s="109" t="n">
        <v>0.7584</v>
      </c>
      <c r="L2492" s="109" t="n">
        <v>1.4074</v>
      </c>
      <c r="M2492" s="109" t="n">
        <v>0.0937</v>
      </c>
      <c r="N2492" s="108" t="n">
        <f aca="false">IF(SQRT($B$5)*$I2492+SQRT(1-$B$5)*J2492&lt;$C$8,1,0)</f>
        <v>0</v>
      </c>
      <c r="O2492" s="108" t="n">
        <f aca="false">IF(SQRT($B$5)*$I2492+SQRT(1-$B$5)*K2492&lt;$C$9,1,0)</f>
        <v>0</v>
      </c>
      <c r="P2492" s="108" t="n">
        <f aca="false">IF(SQRT($B$5)*$I2492+SQRT(1-$B$5)*L2492&lt;$C$10,1,0)</f>
        <v>0</v>
      </c>
      <c r="Q2492" s="108" t="n">
        <f aca="false">IF(SQRT($B$5)*$I2492+SQRT(1-$B$5)*M2492&lt;$C$11,1,0)</f>
        <v>0</v>
      </c>
      <c r="R2492" s="110" t="n">
        <f aca="false">N2492*$D$8+O2492*$D$9+P2492*$D$10+Q2492*$D$11</f>
        <v>0</v>
      </c>
      <c r="S2492" s="108" t="n">
        <f aca="false">SUM(N2492:Q2492)</f>
        <v>0</v>
      </c>
    </row>
    <row r="2493" customFormat="false" ht="15" hidden="false" customHeight="false" outlineLevel="0" collapsed="false">
      <c r="H2493" s="108" t="n">
        <v>2485</v>
      </c>
      <c r="I2493" s="109" t="n">
        <v>-1.0014</v>
      </c>
      <c r="J2493" s="109" t="n">
        <v>0.0274</v>
      </c>
      <c r="K2493" s="109" t="n">
        <v>1.1709</v>
      </c>
      <c r="L2493" s="109" t="n">
        <v>-1.3525</v>
      </c>
      <c r="M2493" s="109" t="n">
        <v>0.9324</v>
      </c>
      <c r="N2493" s="108" t="n">
        <f aca="false">IF(SQRT($B$5)*$I2493+SQRT(1-$B$5)*J2493&lt;$C$8,1,0)</f>
        <v>0</v>
      </c>
      <c r="O2493" s="108" t="n">
        <f aca="false">IF(SQRT($B$5)*$I2493+SQRT(1-$B$5)*K2493&lt;$C$9,1,0)</f>
        <v>0</v>
      </c>
      <c r="P2493" s="108" t="n">
        <f aca="false">IF(SQRT($B$5)*$I2493+SQRT(1-$B$5)*L2493&lt;$C$10,1,0)</f>
        <v>0</v>
      </c>
      <c r="Q2493" s="108" t="n">
        <f aca="false">IF(SQRT($B$5)*$I2493+SQRT(1-$B$5)*M2493&lt;$C$11,1,0)</f>
        <v>0</v>
      </c>
      <c r="R2493" s="110" t="n">
        <f aca="false">N2493*$D$8+O2493*$D$9+P2493*$D$10+Q2493*$D$11</f>
        <v>0</v>
      </c>
      <c r="S2493" s="108" t="n">
        <f aca="false">SUM(N2493:Q2493)</f>
        <v>0</v>
      </c>
    </row>
    <row r="2494" customFormat="false" ht="15" hidden="false" customHeight="false" outlineLevel="0" collapsed="false">
      <c r="H2494" s="108" t="n">
        <v>2486</v>
      </c>
      <c r="I2494" s="109" t="n">
        <v>-0.2588</v>
      </c>
      <c r="J2494" s="109" t="n">
        <v>-1.3565</v>
      </c>
      <c r="K2494" s="109" t="n">
        <v>-0.2256</v>
      </c>
      <c r="L2494" s="109" t="n">
        <v>0.0063</v>
      </c>
      <c r="M2494" s="109" t="n">
        <v>1.8449</v>
      </c>
      <c r="N2494" s="108" t="n">
        <f aca="false">IF(SQRT($B$5)*$I2494+SQRT(1-$B$5)*J2494&lt;$C$8,1,0)</f>
        <v>0</v>
      </c>
      <c r="O2494" s="108" t="n">
        <f aca="false">IF(SQRT($B$5)*$I2494+SQRT(1-$B$5)*K2494&lt;$C$9,1,0)</f>
        <v>0</v>
      </c>
      <c r="P2494" s="108" t="n">
        <f aca="false">IF(SQRT($B$5)*$I2494+SQRT(1-$B$5)*L2494&lt;$C$10,1,0)</f>
        <v>0</v>
      </c>
      <c r="Q2494" s="108" t="n">
        <f aca="false">IF(SQRT($B$5)*$I2494+SQRT(1-$B$5)*M2494&lt;$C$11,1,0)</f>
        <v>0</v>
      </c>
      <c r="R2494" s="110" t="n">
        <f aca="false">N2494*$D$8+O2494*$D$9+P2494*$D$10+Q2494*$D$11</f>
        <v>0</v>
      </c>
      <c r="S2494" s="108" t="n">
        <f aca="false">SUM(N2494:Q2494)</f>
        <v>0</v>
      </c>
    </row>
    <row r="2495" customFormat="false" ht="15" hidden="false" customHeight="false" outlineLevel="0" collapsed="false">
      <c r="H2495" s="108" t="n">
        <v>2487</v>
      </c>
      <c r="I2495" s="109" t="n">
        <v>-0.523</v>
      </c>
      <c r="J2495" s="109" t="n">
        <v>-0.3024</v>
      </c>
      <c r="K2495" s="109" t="n">
        <v>0.3757</v>
      </c>
      <c r="L2495" s="109" t="n">
        <v>0.4952</v>
      </c>
      <c r="M2495" s="109" t="n">
        <v>-0.462</v>
      </c>
      <c r="N2495" s="108" t="n">
        <f aca="false">IF(SQRT($B$5)*$I2495+SQRT(1-$B$5)*J2495&lt;$C$8,1,0)</f>
        <v>0</v>
      </c>
      <c r="O2495" s="108" t="n">
        <f aca="false">IF(SQRT($B$5)*$I2495+SQRT(1-$B$5)*K2495&lt;$C$9,1,0)</f>
        <v>0</v>
      </c>
      <c r="P2495" s="108" t="n">
        <f aca="false">IF(SQRT($B$5)*$I2495+SQRT(1-$B$5)*L2495&lt;$C$10,1,0)</f>
        <v>0</v>
      </c>
      <c r="Q2495" s="108" t="n">
        <f aca="false">IF(SQRT($B$5)*$I2495+SQRT(1-$B$5)*M2495&lt;$C$11,1,0)</f>
        <v>0</v>
      </c>
      <c r="R2495" s="110" t="n">
        <f aca="false">N2495*$D$8+O2495*$D$9+P2495*$D$10+Q2495*$D$11</f>
        <v>0</v>
      </c>
      <c r="S2495" s="108" t="n">
        <f aca="false">SUM(N2495:Q2495)</f>
        <v>0</v>
      </c>
    </row>
    <row r="2496" customFormat="false" ht="15" hidden="false" customHeight="false" outlineLevel="0" collapsed="false">
      <c r="H2496" s="108" t="n">
        <v>2488</v>
      </c>
      <c r="I2496" s="109" t="n">
        <v>0.2711</v>
      </c>
      <c r="J2496" s="109" t="n">
        <v>-0.4296</v>
      </c>
      <c r="K2496" s="109" t="n">
        <v>-0.2046</v>
      </c>
      <c r="L2496" s="109" t="n">
        <v>-2.0886</v>
      </c>
      <c r="M2496" s="109" t="n">
        <v>0.086</v>
      </c>
      <c r="N2496" s="108" t="n">
        <f aca="false">IF(SQRT($B$5)*$I2496+SQRT(1-$B$5)*J2496&lt;$C$8,1,0)</f>
        <v>0</v>
      </c>
      <c r="O2496" s="108" t="n">
        <f aca="false">IF(SQRT($B$5)*$I2496+SQRT(1-$B$5)*K2496&lt;$C$9,1,0)</f>
        <v>0</v>
      </c>
      <c r="P2496" s="108" t="n">
        <f aca="false">IF(SQRT($B$5)*$I2496+SQRT(1-$B$5)*L2496&lt;$C$10,1,0)</f>
        <v>0</v>
      </c>
      <c r="Q2496" s="108" t="n">
        <f aca="false">IF(SQRT($B$5)*$I2496+SQRT(1-$B$5)*M2496&lt;$C$11,1,0)</f>
        <v>0</v>
      </c>
      <c r="R2496" s="110" t="n">
        <f aca="false">N2496*$D$8+O2496*$D$9+P2496*$D$10+Q2496*$D$11</f>
        <v>0</v>
      </c>
      <c r="S2496" s="108" t="n">
        <f aca="false">SUM(N2496:Q2496)</f>
        <v>0</v>
      </c>
    </row>
    <row r="2497" customFormat="false" ht="15" hidden="false" customHeight="false" outlineLevel="0" collapsed="false">
      <c r="H2497" s="108" t="n">
        <v>2489</v>
      </c>
      <c r="I2497" s="109" t="n">
        <v>0.0554</v>
      </c>
      <c r="J2497" s="109" t="n">
        <v>1.8688</v>
      </c>
      <c r="K2497" s="109" t="n">
        <v>-0.8321</v>
      </c>
      <c r="L2497" s="109" t="n">
        <v>0.8195</v>
      </c>
      <c r="M2497" s="109" t="n">
        <v>1.5915</v>
      </c>
      <c r="N2497" s="108" t="n">
        <f aca="false">IF(SQRT($B$5)*$I2497+SQRT(1-$B$5)*J2497&lt;$C$8,1,0)</f>
        <v>0</v>
      </c>
      <c r="O2497" s="108" t="n">
        <f aca="false">IF(SQRT($B$5)*$I2497+SQRT(1-$B$5)*K2497&lt;$C$9,1,0)</f>
        <v>0</v>
      </c>
      <c r="P2497" s="108" t="n">
        <f aca="false">IF(SQRT($B$5)*$I2497+SQRT(1-$B$5)*L2497&lt;$C$10,1,0)</f>
        <v>0</v>
      </c>
      <c r="Q2497" s="108" t="n">
        <f aca="false">IF(SQRT($B$5)*$I2497+SQRT(1-$B$5)*M2497&lt;$C$11,1,0)</f>
        <v>0</v>
      </c>
      <c r="R2497" s="110" t="n">
        <f aca="false">N2497*$D$8+O2497*$D$9+P2497*$D$10+Q2497*$D$11</f>
        <v>0</v>
      </c>
      <c r="S2497" s="108" t="n">
        <f aca="false">SUM(N2497:Q2497)</f>
        <v>0</v>
      </c>
    </row>
    <row r="2498" customFormat="false" ht="15" hidden="false" customHeight="false" outlineLevel="0" collapsed="false">
      <c r="H2498" s="108" t="n">
        <v>2490</v>
      </c>
      <c r="I2498" s="109" t="n">
        <v>-0.2571</v>
      </c>
      <c r="J2498" s="109" t="n">
        <v>-0.0173</v>
      </c>
      <c r="K2498" s="109" t="n">
        <v>0.1517</v>
      </c>
      <c r="L2498" s="109" t="n">
        <v>-0.656</v>
      </c>
      <c r="M2498" s="109" t="n">
        <v>0.7256</v>
      </c>
      <c r="N2498" s="108" t="n">
        <f aca="false">IF(SQRT($B$5)*$I2498+SQRT(1-$B$5)*J2498&lt;$C$8,1,0)</f>
        <v>0</v>
      </c>
      <c r="O2498" s="108" t="n">
        <f aca="false">IF(SQRT($B$5)*$I2498+SQRT(1-$B$5)*K2498&lt;$C$9,1,0)</f>
        <v>0</v>
      </c>
      <c r="P2498" s="108" t="n">
        <f aca="false">IF(SQRT($B$5)*$I2498+SQRT(1-$B$5)*L2498&lt;$C$10,1,0)</f>
        <v>0</v>
      </c>
      <c r="Q2498" s="108" t="n">
        <f aca="false">IF(SQRT($B$5)*$I2498+SQRT(1-$B$5)*M2498&lt;$C$11,1,0)</f>
        <v>0</v>
      </c>
      <c r="R2498" s="110" t="n">
        <f aca="false">N2498*$D$8+O2498*$D$9+P2498*$D$10+Q2498*$D$11</f>
        <v>0</v>
      </c>
      <c r="S2498" s="108" t="n">
        <f aca="false">SUM(N2498:Q2498)</f>
        <v>0</v>
      </c>
    </row>
    <row r="2499" customFormat="false" ht="15" hidden="false" customHeight="false" outlineLevel="0" collapsed="false">
      <c r="H2499" s="108" t="n">
        <v>2491</v>
      </c>
      <c r="I2499" s="109" t="n">
        <v>0.8958</v>
      </c>
      <c r="J2499" s="109" t="n">
        <v>-0.3746</v>
      </c>
      <c r="K2499" s="109" t="n">
        <v>1.6869</v>
      </c>
      <c r="L2499" s="109" t="n">
        <v>0.0356</v>
      </c>
      <c r="M2499" s="109" t="n">
        <v>-0.6018</v>
      </c>
      <c r="N2499" s="108" t="n">
        <f aca="false">IF(SQRT($B$5)*$I2499+SQRT(1-$B$5)*J2499&lt;$C$8,1,0)</f>
        <v>0</v>
      </c>
      <c r="O2499" s="108" t="n">
        <f aca="false">IF(SQRT($B$5)*$I2499+SQRT(1-$B$5)*K2499&lt;$C$9,1,0)</f>
        <v>0</v>
      </c>
      <c r="P2499" s="108" t="n">
        <f aca="false">IF(SQRT($B$5)*$I2499+SQRT(1-$B$5)*L2499&lt;$C$10,1,0)</f>
        <v>0</v>
      </c>
      <c r="Q2499" s="108" t="n">
        <f aca="false">IF(SQRT($B$5)*$I2499+SQRT(1-$B$5)*M2499&lt;$C$11,1,0)</f>
        <v>0</v>
      </c>
      <c r="R2499" s="110" t="n">
        <f aca="false">N2499*$D$8+O2499*$D$9+P2499*$D$10+Q2499*$D$11</f>
        <v>0</v>
      </c>
      <c r="S2499" s="108" t="n">
        <f aca="false">SUM(N2499:Q2499)</f>
        <v>0</v>
      </c>
    </row>
    <row r="2500" customFormat="false" ht="15" hidden="false" customHeight="false" outlineLevel="0" collapsed="false">
      <c r="H2500" s="108" t="n">
        <v>2492</v>
      </c>
      <c r="I2500" s="109" t="n">
        <v>-0.1469</v>
      </c>
      <c r="J2500" s="109" t="n">
        <v>-0.1523</v>
      </c>
      <c r="K2500" s="109" t="n">
        <v>-1.0721</v>
      </c>
      <c r="L2500" s="109" t="n">
        <v>-0.1241</v>
      </c>
      <c r="M2500" s="109" t="n">
        <v>0.8936</v>
      </c>
      <c r="N2500" s="108" t="n">
        <f aca="false">IF(SQRT($B$5)*$I2500+SQRT(1-$B$5)*J2500&lt;$C$8,1,0)</f>
        <v>0</v>
      </c>
      <c r="O2500" s="108" t="n">
        <f aca="false">IF(SQRT($B$5)*$I2500+SQRT(1-$B$5)*K2500&lt;$C$9,1,0)</f>
        <v>0</v>
      </c>
      <c r="P2500" s="108" t="n">
        <f aca="false">IF(SQRT($B$5)*$I2500+SQRT(1-$B$5)*L2500&lt;$C$10,1,0)</f>
        <v>0</v>
      </c>
      <c r="Q2500" s="108" t="n">
        <f aca="false">IF(SQRT($B$5)*$I2500+SQRT(1-$B$5)*M2500&lt;$C$11,1,0)</f>
        <v>0</v>
      </c>
      <c r="R2500" s="110" t="n">
        <f aca="false">N2500*$D$8+O2500*$D$9+P2500*$D$10+Q2500*$D$11</f>
        <v>0</v>
      </c>
      <c r="S2500" s="108" t="n">
        <f aca="false">SUM(N2500:Q2500)</f>
        <v>0</v>
      </c>
    </row>
    <row r="2501" customFormat="false" ht="15" hidden="false" customHeight="false" outlineLevel="0" collapsed="false">
      <c r="H2501" s="108" t="n">
        <v>2493</v>
      </c>
      <c r="I2501" s="109" t="n">
        <v>0.999</v>
      </c>
      <c r="J2501" s="109" t="n">
        <v>-0.3771</v>
      </c>
      <c r="K2501" s="109" t="n">
        <v>-0.5266</v>
      </c>
      <c r="L2501" s="109" t="n">
        <v>-0.4363</v>
      </c>
      <c r="M2501" s="109" t="n">
        <v>1.1811</v>
      </c>
      <c r="N2501" s="108" t="n">
        <f aca="false">IF(SQRT($B$5)*$I2501+SQRT(1-$B$5)*J2501&lt;$C$8,1,0)</f>
        <v>0</v>
      </c>
      <c r="O2501" s="108" t="n">
        <f aca="false">IF(SQRT($B$5)*$I2501+SQRT(1-$B$5)*K2501&lt;$C$9,1,0)</f>
        <v>0</v>
      </c>
      <c r="P2501" s="108" t="n">
        <f aca="false">IF(SQRT($B$5)*$I2501+SQRT(1-$B$5)*L2501&lt;$C$10,1,0)</f>
        <v>0</v>
      </c>
      <c r="Q2501" s="108" t="n">
        <f aca="false">IF(SQRT($B$5)*$I2501+SQRT(1-$B$5)*M2501&lt;$C$11,1,0)</f>
        <v>0</v>
      </c>
      <c r="R2501" s="110" t="n">
        <f aca="false">N2501*$D$8+O2501*$D$9+P2501*$D$10+Q2501*$D$11</f>
        <v>0</v>
      </c>
      <c r="S2501" s="108" t="n">
        <f aca="false">SUM(N2501:Q2501)</f>
        <v>0</v>
      </c>
    </row>
    <row r="2502" customFormat="false" ht="15" hidden="false" customHeight="false" outlineLevel="0" collapsed="false">
      <c r="H2502" s="108" t="n">
        <v>2494</v>
      </c>
      <c r="I2502" s="109" t="n">
        <v>-1.38</v>
      </c>
      <c r="J2502" s="109" t="n">
        <v>1.135</v>
      </c>
      <c r="K2502" s="109" t="n">
        <v>-0.0184</v>
      </c>
      <c r="L2502" s="109" t="n">
        <v>1.2701</v>
      </c>
      <c r="M2502" s="109" t="n">
        <v>0.0788</v>
      </c>
      <c r="N2502" s="108" t="n">
        <f aca="false">IF(SQRT($B$5)*$I2502+SQRT(1-$B$5)*J2502&lt;$C$8,1,0)</f>
        <v>0</v>
      </c>
      <c r="O2502" s="108" t="n">
        <f aca="false">IF(SQRT($B$5)*$I2502+SQRT(1-$B$5)*K2502&lt;$C$9,1,0)</f>
        <v>0</v>
      </c>
      <c r="P2502" s="108" t="n">
        <f aca="false">IF(SQRT($B$5)*$I2502+SQRT(1-$B$5)*L2502&lt;$C$10,1,0)</f>
        <v>0</v>
      </c>
      <c r="Q2502" s="108" t="n">
        <f aca="false">IF(SQRT($B$5)*$I2502+SQRT(1-$B$5)*M2502&lt;$C$11,1,0)</f>
        <v>0</v>
      </c>
      <c r="R2502" s="110" t="n">
        <f aca="false">N2502*$D$8+O2502*$D$9+P2502*$D$10+Q2502*$D$11</f>
        <v>0</v>
      </c>
      <c r="S2502" s="108" t="n">
        <f aca="false">SUM(N2502:Q2502)</f>
        <v>0</v>
      </c>
    </row>
    <row r="2503" customFormat="false" ht="15" hidden="false" customHeight="false" outlineLevel="0" collapsed="false">
      <c r="H2503" s="108" t="n">
        <v>2495</v>
      </c>
      <c r="I2503" s="109" t="n">
        <v>-1.7714</v>
      </c>
      <c r="J2503" s="109" t="n">
        <v>-0.0556</v>
      </c>
      <c r="K2503" s="109" t="n">
        <v>0.3994</v>
      </c>
      <c r="L2503" s="109" t="n">
        <v>0.8225</v>
      </c>
      <c r="M2503" s="109" t="n">
        <v>-0.551</v>
      </c>
      <c r="N2503" s="108" t="n">
        <f aca="false">IF(SQRT($B$5)*$I2503+SQRT(1-$B$5)*J2503&lt;$C$8,1,0)</f>
        <v>0</v>
      </c>
      <c r="O2503" s="108" t="n">
        <f aca="false">IF(SQRT($B$5)*$I2503+SQRT(1-$B$5)*K2503&lt;$C$9,1,0)</f>
        <v>0</v>
      </c>
      <c r="P2503" s="108" t="n">
        <f aca="false">IF(SQRT($B$5)*$I2503+SQRT(1-$B$5)*L2503&lt;$C$10,1,0)</f>
        <v>0</v>
      </c>
      <c r="Q2503" s="108" t="n">
        <f aca="false">IF(SQRT($B$5)*$I2503+SQRT(1-$B$5)*M2503&lt;$C$11,1,0)</f>
        <v>0</v>
      </c>
      <c r="R2503" s="110" t="n">
        <f aca="false">N2503*$D$8+O2503*$D$9+P2503*$D$10+Q2503*$D$11</f>
        <v>0</v>
      </c>
      <c r="S2503" s="108" t="n">
        <f aca="false">SUM(N2503:Q2503)</f>
        <v>0</v>
      </c>
    </row>
    <row r="2504" customFormat="false" ht="15" hidden="false" customHeight="false" outlineLevel="0" collapsed="false">
      <c r="H2504" s="108" t="n">
        <v>2496</v>
      </c>
      <c r="I2504" s="109" t="n">
        <v>0.0416</v>
      </c>
      <c r="J2504" s="109" t="n">
        <v>-1.6867</v>
      </c>
      <c r="K2504" s="109" t="n">
        <v>-1.1683</v>
      </c>
      <c r="L2504" s="109" t="n">
        <v>-0.377</v>
      </c>
      <c r="M2504" s="109" t="n">
        <v>-1.9258</v>
      </c>
      <c r="N2504" s="108" t="n">
        <f aca="false">IF(SQRT($B$5)*$I2504+SQRT(1-$B$5)*J2504&lt;$C$8,1,0)</f>
        <v>0</v>
      </c>
      <c r="O2504" s="108" t="n">
        <f aca="false">IF(SQRT($B$5)*$I2504+SQRT(1-$B$5)*K2504&lt;$C$9,1,0)</f>
        <v>0</v>
      </c>
      <c r="P2504" s="108" t="n">
        <f aca="false">IF(SQRT($B$5)*$I2504+SQRT(1-$B$5)*L2504&lt;$C$10,1,0)</f>
        <v>0</v>
      </c>
      <c r="Q2504" s="108" t="n">
        <f aca="false">IF(SQRT($B$5)*$I2504+SQRT(1-$B$5)*M2504&lt;$C$11,1,0)</f>
        <v>0</v>
      </c>
      <c r="R2504" s="110" t="n">
        <f aca="false">N2504*$D$8+O2504*$D$9+P2504*$D$10+Q2504*$D$11</f>
        <v>0</v>
      </c>
      <c r="S2504" s="108" t="n">
        <f aca="false">SUM(N2504:Q2504)</f>
        <v>0</v>
      </c>
    </row>
    <row r="2505" customFormat="false" ht="15" hidden="false" customHeight="false" outlineLevel="0" collapsed="false">
      <c r="H2505" s="108" t="n">
        <v>2497</v>
      </c>
      <c r="I2505" s="109" t="n">
        <v>0.5773</v>
      </c>
      <c r="J2505" s="109" t="n">
        <v>0.9242</v>
      </c>
      <c r="K2505" s="109" t="n">
        <v>0.4859</v>
      </c>
      <c r="L2505" s="109" t="n">
        <v>0.573</v>
      </c>
      <c r="M2505" s="109" t="n">
        <v>1.133</v>
      </c>
      <c r="N2505" s="108" t="n">
        <f aca="false">IF(SQRT($B$5)*$I2505+SQRT(1-$B$5)*J2505&lt;$C$8,1,0)</f>
        <v>0</v>
      </c>
      <c r="O2505" s="108" t="n">
        <f aca="false">IF(SQRT($B$5)*$I2505+SQRT(1-$B$5)*K2505&lt;$C$9,1,0)</f>
        <v>0</v>
      </c>
      <c r="P2505" s="108" t="n">
        <f aca="false">IF(SQRT($B$5)*$I2505+SQRT(1-$B$5)*L2505&lt;$C$10,1,0)</f>
        <v>0</v>
      </c>
      <c r="Q2505" s="108" t="n">
        <f aca="false">IF(SQRT($B$5)*$I2505+SQRT(1-$B$5)*M2505&lt;$C$11,1,0)</f>
        <v>0</v>
      </c>
      <c r="R2505" s="110" t="n">
        <f aca="false">N2505*$D$8+O2505*$D$9+P2505*$D$10+Q2505*$D$11</f>
        <v>0</v>
      </c>
      <c r="S2505" s="108" t="n">
        <f aca="false">SUM(N2505:Q2505)</f>
        <v>0</v>
      </c>
    </row>
    <row r="2506" customFormat="false" ht="15" hidden="false" customHeight="false" outlineLevel="0" collapsed="false">
      <c r="H2506" s="108" t="n">
        <v>2498</v>
      </c>
      <c r="I2506" s="109" t="n">
        <v>-0.3334</v>
      </c>
      <c r="J2506" s="109" t="n">
        <v>-0.3439</v>
      </c>
      <c r="K2506" s="109" t="n">
        <v>-1.2247</v>
      </c>
      <c r="L2506" s="109" t="n">
        <v>0.8437</v>
      </c>
      <c r="M2506" s="109" t="n">
        <v>1.8336</v>
      </c>
      <c r="N2506" s="108" t="n">
        <f aca="false">IF(SQRT($B$5)*$I2506+SQRT(1-$B$5)*J2506&lt;$C$8,1,0)</f>
        <v>0</v>
      </c>
      <c r="O2506" s="108" t="n">
        <f aca="false">IF(SQRT($B$5)*$I2506+SQRT(1-$B$5)*K2506&lt;$C$9,1,0)</f>
        <v>0</v>
      </c>
      <c r="P2506" s="108" t="n">
        <f aca="false">IF(SQRT($B$5)*$I2506+SQRT(1-$B$5)*L2506&lt;$C$10,1,0)</f>
        <v>0</v>
      </c>
      <c r="Q2506" s="108" t="n">
        <f aca="false">IF(SQRT($B$5)*$I2506+SQRT(1-$B$5)*M2506&lt;$C$11,1,0)</f>
        <v>0</v>
      </c>
      <c r="R2506" s="110" t="n">
        <f aca="false">N2506*$D$8+O2506*$D$9+P2506*$D$10+Q2506*$D$11</f>
        <v>0</v>
      </c>
      <c r="S2506" s="108" t="n">
        <f aca="false">SUM(N2506:Q2506)</f>
        <v>0</v>
      </c>
    </row>
    <row r="2507" customFormat="false" ht="15" hidden="false" customHeight="false" outlineLevel="0" collapsed="false">
      <c r="H2507" s="108" t="n">
        <v>2499</v>
      </c>
      <c r="I2507" s="109" t="n">
        <v>-0.1474</v>
      </c>
      <c r="J2507" s="109" t="n">
        <v>-1.6411</v>
      </c>
      <c r="K2507" s="109" t="n">
        <v>0.4057</v>
      </c>
      <c r="L2507" s="109" t="n">
        <v>0.7732</v>
      </c>
      <c r="M2507" s="109" t="n">
        <v>0.9202</v>
      </c>
      <c r="N2507" s="108" t="n">
        <f aca="false">IF(SQRT($B$5)*$I2507+SQRT(1-$B$5)*J2507&lt;$C$8,1,0)</f>
        <v>0</v>
      </c>
      <c r="O2507" s="108" t="n">
        <f aca="false">IF(SQRT($B$5)*$I2507+SQRT(1-$B$5)*K2507&lt;$C$9,1,0)</f>
        <v>0</v>
      </c>
      <c r="P2507" s="108" t="n">
        <f aca="false">IF(SQRT($B$5)*$I2507+SQRT(1-$B$5)*L2507&lt;$C$10,1,0)</f>
        <v>0</v>
      </c>
      <c r="Q2507" s="108" t="n">
        <f aca="false">IF(SQRT($B$5)*$I2507+SQRT(1-$B$5)*M2507&lt;$C$11,1,0)</f>
        <v>0</v>
      </c>
      <c r="R2507" s="110" t="n">
        <f aca="false">N2507*$D$8+O2507*$D$9+P2507*$D$10+Q2507*$D$11</f>
        <v>0</v>
      </c>
      <c r="S2507" s="108" t="n">
        <f aca="false">SUM(N2507:Q2507)</f>
        <v>0</v>
      </c>
    </row>
    <row r="2508" customFormat="false" ht="15" hidden="false" customHeight="false" outlineLevel="0" collapsed="false">
      <c r="H2508" s="108" t="n">
        <v>2500</v>
      </c>
      <c r="I2508" s="109" t="n">
        <v>-0.7457</v>
      </c>
      <c r="J2508" s="109" t="n">
        <v>0.2509</v>
      </c>
      <c r="K2508" s="109" t="n">
        <v>0.3216</v>
      </c>
      <c r="L2508" s="109" t="n">
        <v>0.0315</v>
      </c>
      <c r="M2508" s="109" t="n">
        <v>0.5759</v>
      </c>
      <c r="N2508" s="108" t="n">
        <f aca="false">IF(SQRT($B$5)*$I2508+SQRT(1-$B$5)*J2508&lt;$C$8,1,0)</f>
        <v>0</v>
      </c>
      <c r="O2508" s="108" t="n">
        <f aca="false">IF(SQRT($B$5)*$I2508+SQRT(1-$B$5)*K2508&lt;$C$9,1,0)</f>
        <v>0</v>
      </c>
      <c r="P2508" s="108" t="n">
        <f aca="false">IF(SQRT($B$5)*$I2508+SQRT(1-$B$5)*L2508&lt;$C$10,1,0)</f>
        <v>0</v>
      </c>
      <c r="Q2508" s="108" t="n">
        <f aca="false">IF(SQRT($B$5)*$I2508+SQRT(1-$B$5)*M2508&lt;$C$11,1,0)</f>
        <v>0</v>
      </c>
      <c r="R2508" s="110" t="n">
        <f aca="false">N2508*$D$8+O2508*$D$9+P2508*$D$10+Q2508*$D$11</f>
        <v>0</v>
      </c>
      <c r="S2508" s="108" t="n">
        <f aca="false">SUM(N2508:Q2508)</f>
        <v>0</v>
      </c>
    </row>
    <row r="2509" customFormat="false" ht="15" hidden="false" customHeight="false" outlineLevel="0" collapsed="false">
      <c r="H2509" s="108" t="n">
        <v>2501</v>
      </c>
      <c r="I2509" s="109" t="n">
        <v>1.5694</v>
      </c>
      <c r="J2509" s="109" t="n">
        <v>-0.4721</v>
      </c>
      <c r="K2509" s="109" t="n">
        <v>-1.299</v>
      </c>
      <c r="L2509" s="109" t="n">
        <v>1.0685</v>
      </c>
      <c r="M2509" s="109" t="n">
        <v>-0.1967</v>
      </c>
      <c r="N2509" s="108" t="n">
        <f aca="false">IF(SQRT($B$5)*$I2509+SQRT(1-$B$5)*J2509&lt;$C$8,1,0)</f>
        <v>0</v>
      </c>
      <c r="O2509" s="108" t="n">
        <f aca="false">IF(SQRT($B$5)*$I2509+SQRT(1-$B$5)*K2509&lt;$C$9,1,0)</f>
        <v>0</v>
      </c>
      <c r="P2509" s="108" t="n">
        <f aca="false">IF(SQRT($B$5)*$I2509+SQRT(1-$B$5)*L2509&lt;$C$10,1,0)</f>
        <v>0</v>
      </c>
      <c r="Q2509" s="108" t="n">
        <f aca="false">IF(SQRT($B$5)*$I2509+SQRT(1-$B$5)*M2509&lt;$C$11,1,0)</f>
        <v>0</v>
      </c>
      <c r="R2509" s="110" t="n">
        <f aca="false">N2509*$D$8+O2509*$D$9+P2509*$D$10+Q2509*$D$11</f>
        <v>0</v>
      </c>
      <c r="S2509" s="108" t="n">
        <f aca="false">SUM(N2509:Q2509)</f>
        <v>0</v>
      </c>
    </row>
    <row r="2510" customFormat="false" ht="15" hidden="false" customHeight="false" outlineLevel="0" collapsed="false">
      <c r="H2510" s="108" t="n">
        <v>2502</v>
      </c>
      <c r="I2510" s="109" t="n">
        <v>1.3439</v>
      </c>
      <c r="J2510" s="109" t="n">
        <v>0.2218</v>
      </c>
      <c r="K2510" s="109" t="n">
        <v>1.1507</v>
      </c>
      <c r="L2510" s="109" t="n">
        <v>0.3339</v>
      </c>
      <c r="M2510" s="109" t="n">
        <v>0.8475</v>
      </c>
      <c r="N2510" s="108" t="n">
        <f aca="false">IF(SQRT($B$5)*$I2510+SQRT(1-$B$5)*J2510&lt;$C$8,1,0)</f>
        <v>0</v>
      </c>
      <c r="O2510" s="108" t="n">
        <f aca="false">IF(SQRT($B$5)*$I2510+SQRT(1-$B$5)*K2510&lt;$C$9,1,0)</f>
        <v>0</v>
      </c>
      <c r="P2510" s="108" t="n">
        <f aca="false">IF(SQRT($B$5)*$I2510+SQRT(1-$B$5)*L2510&lt;$C$10,1,0)</f>
        <v>0</v>
      </c>
      <c r="Q2510" s="108" t="n">
        <f aca="false">IF(SQRT($B$5)*$I2510+SQRT(1-$B$5)*M2510&lt;$C$11,1,0)</f>
        <v>0</v>
      </c>
      <c r="R2510" s="110" t="n">
        <f aca="false">N2510*$D$8+O2510*$D$9+P2510*$D$10+Q2510*$D$11</f>
        <v>0</v>
      </c>
      <c r="S2510" s="108" t="n">
        <f aca="false">SUM(N2510:Q2510)</f>
        <v>0</v>
      </c>
    </row>
    <row r="2511" customFormat="false" ht="15" hidden="false" customHeight="false" outlineLevel="0" collapsed="false">
      <c r="H2511" s="108" t="n">
        <v>2503</v>
      </c>
      <c r="I2511" s="109" t="n">
        <v>1.0534</v>
      </c>
      <c r="J2511" s="109" t="n">
        <v>-1.2239</v>
      </c>
      <c r="K2511" s="109" t="n">
        <v>-0.7368</v>
      </c>
      <c r="L2511" s="109" t="n">
        <v>1.3176</v>
      </c>
      <c r="M2511" s="109" t="n">
        <v>-1.7342</v>
      </c>
      <c r="N2511" s="108" t="n">
        <f aca="false">IF(SQRT($B$5)*$I2511+SQRT(1-$B$5)*J2511&lt;$C$8,1,0)</f>
        <v>0</v>
      </c>
      <c r="O2511" s="108" t="n">
        <f aca="false">IF(SQRT($B$5)*$I2511+SQRT(1-$B$5)*K2511&lt;$C$9,1,0)</f>
        <v>0</v>
      </c>
      <c r="P2511" s="108" t="n">
        <f aca="false">IF(SQRT($B$5)*$I2511+SQRT(1-$B$5)*L2511&lt;$C$10,1,0)</f>
        <v>0</v>
      </c>
      <c r="Q2511" s="108" t="n">
        <f aca="false">IF(SQRT($B$5)*$I2511+SQRT(1-$B$5)*M2511&lt;$C$11,1,0)</f>
        <v>0</v>
      </c>
      <c r="R2511" s="110" t="n">
        <f aca="false">N2511*$D$8+O2511*$D$9+P2511*$D$10+Q2511*$D$11</f>
        <v>0</v>
      </c>
      <c r="S2511" s="108" t="n">
        <f aca="false">SUM(N2511:Q2511)</f>
        <v>0</v>
      </c>
    </row>
    <row r="2512" customFormat="false" ht="15" hidden="false" customHeight="false" outlineLevel="0" collapsed="false">
      <c r="H2512" s="108" t="n">
        <v>2504</v>
      </c>
      <c r="I2512" s="109" t="n">
        <v>0.4029</v>
      </c>
      <c r="J2512" s="109" t="n">
        <v>0.3804</v>
      </c>
      <c r="K2512" s="109" t="n">
        <v>1.1951</v>
      </c>
      <c r="L2512" s="109" t="n">
        <v>-0.0028</v>
      </c>
      <c r="M2512" s="109" t="n">
        <v>1.8943</v>
      </c>
      <c r="N2512" s="108" t="n">
        <f aca="false">IF(SQRT($B$5)*$I2512+SQRT(1-$B$5)*J2512&lt;$C$8,1,0)</f>
        <v>0</v>
      </c>
      <c r="O2512" s="108" t="n">
        <f aca="false">IF(SQRT($B$5)*$I2512+SQRT(1-$B$5)*K2512&lt;$C$9,1,0)</f>
        <v>0</v>
      </c>
      <c r="P2512" s="108" t="n">
        <f aca="false">IF(SQRT($B$5)*$I2512+SQRT(1-$B$5)*L2512&lt;$C$10,1,0)</f>
        <v>0</v>
      </c>
      <c r="Q2512" s="108" t="n">
        <f aca="false">IF(SQRT($B$5)*$I2512+SQRT(1-$B$5)*M2512&lt;$C$11,1,0)</f>
        <v>0</v>
      </c>
      <c r="R2512" s="110" t="n">
        <f aca="false">N2512*$D$8+O2512*$D$9+P2512*$D$10+Q2512*$D$11</f>
        <v>0</v>
      </c>
      <c r="S2512" s="108" t="n">
        <f aca="false">SUM(N2512:Q2512)</f>
        <v>0</v>
      </c>
    </row>
    <row r="2513" customFormat="false" ht="15" hidden="false" customHeight="false" outlineLevel="0" collapsed="false">
      <c r="H2513" s="108" t="n">
        <v>2505</v>
      </c>
      <c r="I2513" s="109" t="n">
        <v>-0.6557</v>
      </c>
      <c r="J2513" s="109" t="n">
        <v>-1.4191</v>
      </c>
      <c r="K2513" s="109" t="n">
        <v>1.2468</v>
      </c>
      <c r="L2513" s="109" t="n">
        <v>-0.0638</v>
      </c>
      <c r="M2513" s="109" t="n">
        <v>-0.8545</v>
      </c>
      <c r="N2513" s="108" t="n">
        <f aca="false">IF(SQRT($B$5)*$I2513+SQRT(1-$B$5)*J2513&lt;$C$8,1,0)</f>
        <v>0</v>
      </c>
      <c r="O2513" s="108" t="n">
        <f aca="false">IF(SQRT($B$5)*$I2513+SQRT(1-$B$5)*K2513&lt;$C$9,1,0)</f>
        <v>0</v>
      </c>
      <c r="P2513" s="108" t="n">
        <f aca="false">IF(SQRT($B$5)*$I2513+SQRT(1-$B$5)*L2513&lt;$C$10,1,0)</f>
        <v>0</v>
      </c>
      <c r="Q2513" s="108" t="n">
        <f aca="false">IF(SQRT($B$5)*$I2513+SQRT(1-$B$5)*M2513&lt;$C$11,1,0)</f>
        <v>0</v>
      </c>
      <c r="R2513" s="110" t="n">
        <f aca="false">N2513*$D$8+O2513*$D$9+P2513*$D$10+Q2513*$D$11</f>
        <v>0</v>
      </c>
      <c r="S2513" s="108" t="n">
        <f aca="false">SUM(N2513:Q2513)</f>
        <v>0</v>
      </c>
    </row>
    <row r="2514" customFormat="false" ht="15" hidden="false" customHeight="false" outlineLevel="0" collapsed="false">
      <c r="H2514" s="108" t="n">
        <v>2506</v>
      </c>
      <c r="I2514" s="109" t="n">
        <v>2.4766</v>
      </c>
      <c r="J2514" s="109" t="n">
        <v>1.6312</v>
      </c>
      <c r="K2514" s="109" t="n">
        <v>0.0712</v>
      </c>
      <c r="L2514" s="109" t="n">
        <v>0.7376</v>
      </c>
      <c r="M2514" s="109" t="n">
        <v>0.2659</v>
      </c>
      <c r="N2514" s="108" t="n">
        <f aca="false">IF(SQRT($B$5)*$I2514+SQRT(1-$B$5)*J2514&lt;$C$8,1,0)</f>
        <v>0</v>
      </c>
      <c r="O2514" s="108" t="n">
        <f aca="false">IF(SQRT($B$5)*$I2514+SQRT(1-$B$5)*K2514&lt;$C$9,1,0)</f>
        <v>0</v>
      </c>
      <c r="P2514" s="108" t="n">
        <f aca="false">IF(SQRT($B$5)*$I2514+SQRT(1-$B$5)*L2514&lt;$C$10,1,0)</f>
        <v>0</v>
      </c>
      <c r="Q2514" s="108" t="n">
        <f aca="false">IF(SQRT($B$5)*$I2514+SQRT(1-$B$5)*M2514&lt;$C$11,1,0)</f>
        <v>0</v>
      </c>
      <c r="R2514" s="110" t="n">
        <f aca="false">N2514*$D$8+O2514*$D$9+P2514*$D$10+Q2514*$D$11</f>
        <v>0</v>
      </c>
      <c r="S2514" s="108" t="n">
        <f aca="false">SUM(N2514:Q2514)</f>
        <v>0</v>
      </c>
    </row>
    <row r="2515" customFormat="false" ht="15" hidden="false" customHeight="false" outlineLevel="0" collapsed="false">
      <c r="H2515" s="108" t="n">
        <v>2507</v>
      </c>
      <c r="I2515" s="109" t="n">
        <v>-0.262</v>
      </c>
      <c r="J2515" s="109" t="n">
        <v>0.2677</v>
      </c>
      <c r="K2515" s="109" t="n">
        <v>0.5175</v>
      </c>
      <c r="L2515" s="109" t="n">
        <v>-0.3798</v>
      </c>
      <c r="M2515" s="109" t="n">
        <v>-0.118</v>
      </c>
      <c r="N2515" s="108" t="n">
        <f aca="false">IF(SQRT($B$5)*$I2515+SQRT(1-$B$5)*J2515&lt;$C$8,1,0)</f>
        <v>0</v>
      </c>
      <c r="O2515" s="108" t="n">
        <f aca="false">IF(SQRT($B$5)*$I2515+SQRT(1-$B$5)*K2515&lt;$C$9,1,0)</f>
        <v>0</v>
      </c>
      <c r="P2515" s="108" t="n">
        <f aca="false">IF(SQRT($B$5)*$I2515+SQRT(1-$B$5)*L2515&lt;$C$10,1,0)</f>
        <v>0</v>
      </c>
      <c r="Q2515" s="108" t="n">
        <f aca="false">IF(SQRT($B$5)*$I2515+SQRT(1-$B$5)*M2515&lt;$C$11,1,0)</f>
        <v>0</v>
      </c>
      <c r="R2515" s="110" t="n">
        <f aca="false">N2515*$D$8+O2515*$D$9+P2515*$D$10+Q2515*$D$11</f>
        <v>0</v>
      </c>
      <c r="S2515" s="108" t="n">
        <f aca="false">SUM(N2515:Q2515)</f>
        <v>0</v>
      </c>
    </row>
    <row r="2516" customFormat="false" ht="15" hidden="false" customHeight="false" outlineLevel="0" collapsed="false">
      <c r="H2516" s="108" t="n">
        <v>2508</v>
      </c>
      <c r="I2516" s="109" t="n">
        <v>0.9761</v>
      </c>
      <c r="J2516" s="109" t="n">
        <v>0.7721</v>
      </c>
      <c r="K2516" s="109" t="n">
        <v>-0.0898</v>
      </c>
      <c r="L2516" s="109" t="n">
        <v>0.2542</v>
      </c>
      <c r="M2516" s="109" t="n">
        <v>0.3264</v>
      </c>
      <c r="N2516" s="108" t="n">
        <f aca="false">IF(SQRT($B$5)*$I2516+SQRT(1-$B$5)*J2516&lt;$C$8,1,0)</f>
        <v>0</v>
      </c>
      <c r="O2516" s="108" t="n">
        <f aca="false">IF(SQRT($B$5)*$I2516+SQRT(1-$B$5)*K2516&lt;$C$9,1,0)</f>
        <v>0</v>
      </c>
      <c r="P2516" s="108" t="n">
        <f aca="false">IF(SQRT($B$5)*$I2516+SQRT(1-$B$5)*L2516&lt;$C$10,1,0)</f>
        <v>0</v>
      </c>
      <c r="Q2516" s="108" t="n">
        <f aca="false">IF(SQRT($B$5)*$I2516+SQRT(1-$B$5)*M2516&lt;$C$11,1,0)</f>
        <v>0</v>
      </c>
      <c r="R2516" s="110" t="n">
        <f aca="false">N2516*$D$8+O2516*$D$9+P2516*$D$10+Q2516*$D$11</f>
        <v>0</v>
      </c>
      <c r="S2516" s="108" t="n">
        <f aca="false">SUM(N2516:Q2516)</f>
        <v>0</v>
      </c>
    </row>
    <row r="2517" customFormat="false" ht="15" hidden="false" customHeight="false" outlineLevel="0" collapsed="false">
      <c r="H2517" s="108" t="n">
        <v>2509</v>
      </c>
      <c r="I2517" s="109" t="n">
        <v>-0.7293</v>
      </c>
      <c r="J2517" s="109" t="n">
        <v>-0.9295</v>
      </c>
      <c r="K2517" s="109" t="n">
        <v>1.8556</v>
      </c>
      <c r="L2517" s="109" t="n">
        <v>-0.8095</v>
      </c>
      <c r="M2517" s="109" t="n">
        <v>-0.0684</v>
      </c>
      <c r="N2517" s="108" t="n">
        <f aca="false">IF(SQRT($B$5)*$I2517+SQRT(1-$B$5)*J2517&lt;$C$8,1,0)</f>
        <v>0</v>
      </c>
      <c r="O2517" s="108" t="n">
        <f aca="false">IF(SQRT($B$5)*$I2517+SQRT(1-$B$5)*K2517&lt;$C$9,1,0)</f>
        <v>0</v>
      </c>
      <c r="P2517" s="108" t="n">
        <f aca="false">IF(SQRT($B$5)*$I2517+SQRT(1-$B$5)*L2517&lt;$C$10,1,0)</f>
        <v>0</v>
      </c>
      <c r="Q2517" s="108" t="n">
        <f aca="false">IF(SQRT($B$5)*$I2517+SQRT(1-$B$5)*M2517&lt;$C$11,1,0)</f>
        <v>0</v>
      </c>
      <c r="R2517" s="110" t="n">
        <f aca="false">N2517*$D$8+O2517*$D$9+P2517*$D$10+Q2517*$D$11</f>
        <v>0</v>
      </c>
      <c r="S2517" s="108" t="n">
        <f aca="false">SUM(N2517:Q2517)</f>
        <v>0</v>
      </c>
    </row>
    <row r="2518" customFormat="false" ht="15" hidden="false" customHeight="false" outlineLevel="0" collapsed="false">
      <c r="H2518" s="108" t="n">
        <v>2510</v>
      </c>
      <c r="I2518" s="109" t="n">
        <v>0.4647</v>
      </c>
      <c r="J2518" s="109" t="n">
        <v>-1.5738</v>
      </c>
      <c r="K2518" s="109" t="n">
        <v>-1.3143</v>
      </c>
      <c r="L2518" s="109" t="n">
        <v>0.3612</v>
      </c>
      <c r="M2518" s="109" t="n">
        <v>0.1434</v>
      </c>
      <c r="N2518" s="108" t="n">
        <f aca="false">IF(SQRT($B$5)*$I2518+SQRT(1-$B$5)*J2518&lt;$C$8,1,0)</f>
        <v>0</v>
      </c>
      <c r="O2518" s="108" t="n">
        <f aca="false">IF(SQRT($B$5)*$I2518+SQRT(1-$B$5)*K2518&lt;$C$9,1,0)</f>
        <v>0</v>
      </c>
      <c r="P2518" s="108" t="n">
        <f aca="false">IF(SQRT($B$5)*$I2518+SQRT(1-$B$5)*L2518&lt;$C$10,1,0)</f>
        <v>0</v>
      </c>
      <c r="Q2518" s="108" t="n">
        <f aca="false">IF(SQRT($B$5)*$I2518+SQRT(1-$B$5)*M2518&lt;$C$11,1,0)</f>
        <v>0</v>
      </c>
      <c r="R2518" s="110" t="n">
        <f aca="false">N2518*$D$8+O2518*$D$9+P2518*$D$10+Q2518*$D$11</f>
        <v>0</v>
      </c>
      <c r="S2518" s="108" t="n">
        <f aca="false">SUM(N2518:Q2518)</f>
        <v>0</v>
      </c>
    </row>
    <row r="2519" customFormat="false" ht="15" hidden="false" customHeight="false" outlineLevel="0" collapsed="false">
      <c r="H2519" s="108" t="n">
        <v>2511</v>
      </c>
      <c r="I2519" s="109" t="n">
        <v>0.3484</v>
      </c>
      <c r="J2519" s="109" t="n">
        <v>-0.5343</v>
      </c>
      <c r="K2519" s="109" t="n">
        <v>-1.8542</v>
      </c>
      <c r="L2519" s="109" t="n">
        <v>0.483</v>
      </c>
      <c r="M2519" s="109" t="n">
        <v>0.301</v>
      </c>
      <c r="N2519" s="108" t="n">
        <f aca="false">IF(SQRT($B$5)*$I2519+SQRT(1-$B$5)*J2519&lt;$C$8,1,0)</f>
        <v>0</v>
      </c>
      <c r="O2519" s="108" t="n">
        <f aca="false">IF(SQRT($B$5)*$I2519+SQRT(1-$B$5)*K2519&lt;$C$9,1,0)</f>
        <v>0</v>
      </c>
      <c r="P2519" s="108" t="n">
        <f aca="false">IF(SQRT($B$5)*$I2519+SQRT(1-$B$5)*L2519&lt;$C$10,1,0)</f>
        <v>0</v>
      </c>
      <c r="Q2519" s="108" t="n">
        <f aca="false">IF(SQRT($B$5)*$I2519+SQRT(1-$B$5)*M2519&lt;$C$11,1,0)</f>
        <v>0</v>
      </c>
      <c r="R2519" s="110" t="n">
        <f aca="false">N2519*$D$8+O2519*$D$9+P2519*$D$10+Q2519*$D$11</f>
        <v>0</v>
      </c>
      <c r="S2519" s="108" t="n">
        <f aca="false">SUM(N2519:Q2519)</f>
        <v>0</v>
      </c>
    </row>
    <row r="2520" customFormat="false" ht="15" hidden="false" customHeight="false" outlineLevel="0" collapsed="false">
      <c r="H2520" s="108" t="n">
        <v>2512</v>
      </c>
      <c r="I2520" s="109" t="n">
        <v>-0.0948</v>
      </c>
      <c r="J2520" s="109" t="n">
        <v>-1.1895</v>
      </c>
      <c r="K2520" s="109" t="n">
        <v>-1.0553</v>
      </c>
      <c r="L2520" s="109" t="n">
        <v>-1.0701</v>
      </c>
      <c r="M2520" s="109" t="n">
        <v>-0.7153</v>
      </c>
      <c r="N2520" s="108" t="n">
        <f aca="false">IF(SQRT($B$5)*$I2520+SQRT(1-$B$5)*J2520&lt;$C$8,1,0)</f>
        <v>0</v>
      </c>
      <c r="O2520" s="108" t="n">
        <f aca="false">IF(SQRT($B$5)*$I2520+SQRT(1-$B$5)*K2520&lt;$C$9,1,0)</f>
        <v>0</v>
      </c>
      <c r="P2520" s="108" t="n">
        <f aca="false">IF(SQRT($B$5)*$I2520+SQRT(1-$B$5)*L2520&lt;$C$10,1,0)</f>
        <v>0</v>
      </c>
      <c r="Q2520" s="108" t="n">
        <f aca="false">IF(SQRT($B$5)*$I2520+SQRT(1-$B$5)*M2520&lt;$C$11,1,0)</f>
        <v>0</v>
      </c>
      <c r="R2520" s="110" t="n">
        <f aca="false">N2520*$D$8+O2520*$D$9+P2520*$D$10+Q2520*$D$11</f>
        <v>0</v>
      </c>
      <c r="S2520" s="108" t="n">
        <f aca="false">SUM(N2520:Q2520)</f>
        <v>0</v>
      </c>
    </row>
    <row r="2521" customFormat="false" ht="15" hidden="false" customHeight="false" outlineLevel="0" collapsed="false">
      <c r="H2521" s="108" t="n">
        <v>2513</v>
      </c>
      <c r="I2521" s="109" t="n">
        <v>-1.7038</v>
      </c>
      <c r="J2521" s="109" t="n">
        <v>-0.4036</v>
      </c>
      <c r="K2521" s="109" t="n">
        <v>-0.7731</v>
      </c>
      <c r="L2521" s="109" t="n">
        <v>-0.1538</v>
      </c>
      <c r="M2521" s="109" t="n">
        <v>0.0466</v>
      </c>
      <c r="N2521" s="108" t="n">
        <f aca="false">IF(SQRT($B$5)*$I2521+SQRT(1-$B$5)*J2521&lt;$C$8,1,0)</f>
        <v>0</v>
      </c>
      <c r="O2521" s="108" t="n">
        <f aca="false">IF(SQRT($B$5)*$I2521+SQRT(1-$B$5)*K2521&lt;$C$9,1,0)</f>
        <v>0</v>
      </c>
      <c r="P2521" s="108" t="n">
        <f aca="false">IF(SQRT($B$5)*$I2521+SQRT(1-$B$5)*L2521&lt;$C$10,1,0)</f>
        <v>0</v>
      </c>
      <c r="Q2521" s="108" t="n">
        <f aca="false">IF(SQRT($B$5)*$I2521+SQRT(1-$B$5)*M2521&lt;$C$11,1,0)</f>
        <v>0</v>
      </c>
      <c r="R2521" s="110" t="n">
        <f aca="false">N2521*$D$8+O2521*$D$9+P2521*$D$10+Q2521*$D$11</f>
        <v>0</v>
      </c>
      <c r="S2521" s="108" t="n">
        <f aca="false">SUM(N2521:Q2521)</f>
        <v>0</v>
      </c>
    </row>
    <row r="2522" customFormat="false" ht="15" hidden="false" customHeight="false" outlineLevel="0" collapsed="false">
      <c r="H2522" s="108" t="n">
        <v>2514</v>
      </c>
      <c r="I2522" s="109" t="n">
        <v>-1.1631</v>
      </c>
      <c r="J2522" s="109" t="n">
        <v>0.3767</v>
      </c>
      <c r="K2522" s="109" t="n">
        <v>1.3723</v>
      </c>
      <c r="L2522" s="109" t="n">
        <v>1.2386</v>
      </c>
      <c r="M2522" s="109" t="n">
        <v>1.4455</v>
      </c>
      <c r="N2522" s="108" t="n">
        <f aca="false">IF(SQRT($B$5)*$I2522+SQRT(1-$B$5)*J2522&lt;$C$8,1,0)</f>
        <v>0</v>
      </c>
      <c r="O2522" s="108" t="n">
        <f aca="false">IF(SQRT($B$5)*$I2522+SQRT(1-$B$5)*K2522&lt;$C$9,1,0)</f>
        <v>0</v>
      </c>
      <c r="P2522" s="108" t="n">
        <f aca="false">IF(SQRT($B$5)*$I2522+SQRT(1-$B$5)*L2522&lt;$C$10,1,0)</f>
        <v>0</v>
      </c>
      <c r="Q2522" s="108" t="n">
        <f aca="false">IF(SQRT($B$5)*$I2522+SQRT(1-$B$5)*M2522&lt;$C$11,1,0)</f>
        <v>0</v>
      </c>
      <c r="R2522" s="110" t="n">
        <f aca="false">N2522*$D$8+O2522*$D$9+P2522*$D$10+Q2522*$D$11</f>
        <v>0</v>
      </c>
      <c r="S2522" s="108" t="n">
        <f aca="false">SUM(N2522:Q2522)</f>
        <v>0</v>
      </c>
    </row>
    <row r="2523" customFormat="false" ht="15" hidden="false" customHeight="false" outlineLevel="0" collapsed="false">
      <c r="H2523" s="108" t="n">
        <v>2515</v>
      </c>
      <c r="I2523" s="109" t="n">
        <v>0.4122</v>
      </c>
      <c r="J2523" s="109" t="n">
        <v>0.4121</v>
      </c>
      <c r="K2523" s="109" t="n">
        <v>1.259</v>
      </c>
      <c r="L2523" s="109" t="n">
        <v>-0.9824</v>
      </c>
      <c r="M2523" s="109" t="n">
        <v>0.5109</v>
      </c>
      <c r="N2523" s="108" t="n">
        <f aca="false">IF(SQRT($B$5)*$I2523+SQRT(1-$B$5)*J2523&lt;$C$8,1,0)</f>
        <v>0</v>
      </c>
      <c r="O2523" s="108" t="n">
        <f aca="false">IF(SQRT($B$5)*$I2523+SQRT(1-$B$5)*K2523&lt;$C$9,1,0)</f>
        <v>0</v>
      </c>
      <c r="P2523" s="108" t="n">
        <f aca="false">IF(SQRT($B$5)*$I2523+SQRT(1-$B$5)*L2523&lt;$C$10,1,0)</f>
        <v>0</v>
      </c>
      <c r="Q2523" s="108" t="n">
        <f aca="false">IF(SQRT($B$5)*$I2523+SQRT(1-$B$5)*M2523&lt;$C$11,1,0)</f>
        <v>0</v>
      </c>
      <c r="R2523" s="110" t="n">
        <f aca="false">N2523*$D$8+O2523*$D$9+P2523*$D$10+Q2523*$D$11</f>
        <v>0</v>
      </c>
      <c r="S2523" s="108" t="n">
        <f aca="false">SUM(N2523:Q2523)</f>
        <v>0</v>
      </c>
    </row>
    <row r="2524" customFormat="false" ht="15" hidden="false" customHeight="false" outlineLevel="0" collapsed="false">
      <c r="H2524" s="108" t="n">
        <v>2516</v>
      </c>
      <c r="I2524" s="109" t="n">
        <v>-2.6946</v>
      </c>
      <c r="J2524" s="109" t="n">
        <v>0.4501</v>
      </c>
      <c r="K2524" s="109" t="n">
        <v>-0.9541</v>
      </c>
      <c r="L2524" s="109" t="n">
        <v>-0.3356</v>
      </c>
      <c r="M2524" s="109" t="n">
        <v>-0.9387</v>
      </c>
      <c r="N2524" s="108" t="n">
        <f aca="false">IF(SQRT($B$5)*$I2524+SQRT(1-$B$5)*J2524&lt;$C$8,1,0)</f>
        <v>0</v>
      </c>
      <c r="O2524" s="108" t="n">
        <f aca="false">IF(SQRT($B$5)*$I2524+SQRT(1-$B$5)*K2524&lt;$C$9,1,0)</f>
        <v>0</v>
      </c>
      <c r="P2524" s="108" t="n">
        <f aca="false">IF(SQRT($B$5)*$I2524+SQRT(1-$B$5)*L2524&lt;$C$10,1,0)</f>
        <v>0</v>
      </c>
      <c r="Q2524" s="108" t="n">
        <f aca="false">IF(SQRT($B$5)*$I2524+SQRT(1-$B$5)*M2524&lt;$C$11,1,0)</f>
        <v>1</v>
      </c>
      <c r="R2524" s="110" t="n">
        <f aca="false">N2524*$D$8+O2524*$D$9+P2524*$D$10+Q2524*$D$11</f>
        <v>17.5</v>
      </c>
      <c r="S2524" s="108" t="n">
        <f aca="false">SUM(N2524:Q2524)</f>
        <v>1</v>
      </c>
    </row>
    <row r="2525" customFormat="false" ht="15" hidden="false" customHeight="false" outlineLevel="0" collapsed="false">
      <c r="H2525" s="108" t="n">
        <v>2517</v>
      </c>
      <c r="I2525" s="109" t="n">
        <v>-0.5501</v>
      </c>
      <c r="J2525" s="109" t="n">
        <v>-0.5931</v>
      </c>
      <c r="K2525" s="109" t="n">
        <v>0.4841</v>
      </c>
      <c r="L2525" s="109" t="n">
        <v>0.6971</v>
      </c>
      <c r="M2525" s="109" t="n">
        <v>-0.2234</v>
      </c>
      <c r="N2525" s="108" t="n">
        <f aca="false">IF(SQRT($B$5)*$I2525+SQRT(1-$B$5)*J2525&lt;$C$8,1,0)</f>
        <v>0</v>
      </c>
      <c r="O2525" s="108" t="n">
        <f aca="false">IF(SQRT($B$5)*$I2525+SQRT(1-$B$5)*K2525&lt;$C$9,1,0)</f>
        <v>0</v>
      </c>
      <c r="P2525" s="108" t="n">
        <f aca="false">IF(SQRT($B$5)*$I2525+SQRT(1-$B$5)*L2525&lt;$C$10,1,0)</f>
        <v>0</v>
      </c>
      <c r="Q2525" s="108" t="n">
        <f aca="false">IF(SQRT($B$5)*$I2525+SQRT(1-$B$5)*M2525&lt;$C$11,1,0)</f>
        <v>0</v>
      </c>
      <c r="R2525" s="110" t="n">
        <f aca="false">N2525*$D$8+O2525*$D$9+P2525*$D$10+Q2525*$D$11</f>
        <v>0</v>
      </c>
      <c r="S2525" s="108" t="n">
        <f aca="false">SUM(N2525:Q2525)</f>
        <v>0</v>
      </c>
    </row>
    <row r="2526" customFormat="false" ht="15" hidden="false" customHeight="false" outlineLevel="0" collapsed="false">
      <c r="H2526" s="108" t="n">
        <v>2518</v>
      </c>
      <c r="I2526" s="109" t="n">
        <v>-1.7838</v>
      </c>
      <c r="J2526" s="109" t="n">
        <v>0.0988</v>
      </c>
      <c r="K2526" s="109" t="n">
        <v>0.9753</v>
      </c>
      <c r="L2526" s="109" t="n">
        <v>0.743</v>
      </c>
      <c r="M2526" s="109" t="n">
        <v>-0.1069</v>
      </c>
      <c r="N2526" s="108" t="n">
        <f aca="false">IF(SQRT($B$5)*$I2526+SQRT(1-$B$5)*J2526&lt;$C$8,1,0)</f>
        <v>0</v>
      </c>
      <c r="O2526" s="108" t="n">
        <f aca="false">IF(SQRT($B$5)*$I2526+SQRT(1-$B$5)*K2526&lt;$C$9,1,0)</f>
        <v>0</v>
      </c>
      <c r="P2526" s="108" t="n">
        <f aca="false">IF(SQRT($B$5)*$I2526+SQRT(1-$B$5)*L2526&lt;$C$10,1,0)</f>
        <v>0</v>
      </c>
      <c r="Q2526" s="108" t="n">
        <f aca="false">IF(SQRT($B$5)*$I2526+SQRT(1-$B$5)*M2526&lt;$C$11,1,0)</f>
        <v>0</v>
      </c>
      <c r="R2526" s="110" t="n">
        <f aca="false">N2526*$D$8+O2526*$D$9+P2526*$D$10+Q2526*$D$11</f>
        <v>0</v>
      </c>
      <c r="S2526" s="108" t="n">
        <f aca="false">SUM(N2526:Q2526)</f>
        <v>0</v>
      </c>
    </row>
    <row r="2527" customFormat="false" ht="15" hidden="false" customHeight="false" outlineLevel="0" collapsed="false">
      <c r="H2527" s="108" t="n">
        <v>2519</v>
      </c>
      <c r="I2527" s="109" t="n">
        <v>0.0641</v>
      </c>
      <c r="J2527" s="109" t="n">
        <v>-0.2278</v>
      </c>
      <c r="K2527" s="109" t="n">
        <v>0.7074</v>
      </c>
      <c r="L2527" s="109" t="n">
        <v>0.8539</v>
      </c>
      <c r="M2527" s="109" t="n">
        <v>-0.6514</v>
      </c>
      <c r="N2527" s="108" t="n">
        <f aca="false">IF(SQRT($B$5)*$I2527+SQRT(1-$B$5)*J2527&lt;$C$8,1,0)</f>
        <v>0</v>
      </c>
      <c r="O2527" s="108" t="n">
        <f aca="false">IF(SQRT($B$5)*$I2527+SQRT(1-$B$5)*K2527&lt;$C$9,1,0)</f>
        <v>0</v>
      </c>
      <c r="P2527" s="108" t="n">
        <f aca="false">IF(SQRT($B$5)*$I2527+SQRT(1-$B$5)*L2527&lt;$C$10,1,0)</f>
        <v>0</v>
      </c>
      <c r="Q2527" s="108" t="n">
        <f aca="false">IF(SQRT($B$5)*$I2527+SQRT(1-$B$5)*M2527&lt;$C$11,1,0)</f>
        <v>0</v>
      </c>
      <c r="R2527" s="110" t="n">
        <f aca="false">N2527*$D$8+O2527*$D$9+P2527*$D$10+Q2527*$D$11</f>
        <v>0</v>
      </c>
      <c r="S2527" s="108" t="n">
        <f aca="false">SUM(N2527:Q2527)</f>
        <v>0</v>
      </c>
    </row>
    <row r="2528" customFormat="false" ht="15" hidden="false" customHeight="false" outlineLevel="0" collapsed="false">
      <c r="H2528" s="108" t="n">
        <v>2520</v>
      </c>
      <c r="I2528" s="109" t="n">
        <v>-0.3487</v>
      </c>
      <c r="J2528" s="109" t="n">
        <v>-1.5212</v>
      </c>
      <c r="K2528" s="109" t="n">
        <v>0.6726</v>
      </c>
      <c r="L2528" s="109" t="n">
        <v>0.0419</v>
      </c>
      <c r="M2528" s="109" t="n">
        <v>0.6745</v>
      </c>
      <c r="N2528" s="108" t="n">
        <f aca="false">IF(SQRT($B$5)*$I2528+SQRT(1-$B$5)*J2528&lt;$C$8,1,0)</f>
        <v>0</v>
      </c>
      <c r="O2528" s="108" t="n">
        <f aca="false">IF(SQRT($B$5)*$I2528+SQRT(1-$B$5)*K2528&lt;$C$9,1,0)</f>
        <v>0</v>
      </c>
      <c r="P2528" s="108" t="n">
        <f aca="false">IF(SQRT($B$5)*$I2528+SQRT(1-$B$5)*L2528&lt;$C$10,1,0)</f>
        <v>0</v>
      </c>
      <c r="Q2528" s="108" t="n">
        <f aca="false">IF(SQRT($B$5)*$I2528+SQRT(1-$B$5)*M2528&lt;$C$11,1,0)</f>
        <v>0</v>
      </c>
      <c r="R2528" s="110" t="n">
        <f aca="false">N2528*$D$8+O2528*$D$9+P2528*$D$10+Q2528*$D$11</f>
        <v>0</v>
      </c>
      <c r="S2528" s="108" t="n">
        <f aca="false">SUM(N2528:Q2528)</f>
        <v>0</v>
      </c>
    </row>
    <row r="2529" customFormat="false" ht="15" hidden="false" customHeight="false" outlineLevel="0" collapsed="false">
      <c r="H2529" s="108" t="n">
        <v>2521</v>
      </c>
      <c r="I2529" s="109" t="n">
        <v>1.8421</v>
      </c>
      <c r="J2529" s="109" t="n">
        <v>-1.5693</v>
      </c>
      <c r="K2529" s="109" t="n">
        <v>0.6056</v>
      </c>
      <c r="L2529" s="109" t="n">
        <v>-0.715</v>
      </c>
      <c r="M2529" s="109" t="n">
        <v>1.0482</v>
      </c>
      <c r="N2529" s="108" t="n">
        <f aca="false">IF(SQRT($B$5)*$I2529+SQRT(1-$B$5)*J2529&lt;$C$8,1,0)</f>
        <v>0</v>
      </c>
      <c r="O2529" s="108" t="n">
        <f aca="false">IF(SQRT($B$5)*$I2529+SQRT(1-$B$5)*K2529&lt;$C$9,1,0)</f>
        <v>0</v>
      </c>
      <c r="P2529" s="108" t="n">
        <f aca="false">IF(SQRT($B$5)*$I2529+SQRT(1-$B$5)*L2529&lt;$C$10,1,0)</f>
        <v>0</v>
      </c>
      <c r="Q2529" s="108" t="n">
        <f aca="false">IF(SQRT($B$5)*$I2529+SQRT(1-$B$5)*M2529&lt;$C$11,1,0)</f>
        <v>0</v>
      </c>
      <c r="R2529" s="110" t="n">
        <f aca="false">N2529*$D$8+O2529*$D$9+P2529*$D$10+Q2529*$D$11</f>
        <v>0</v>
      </c>
      <c r="S2529" s="108" t="n">
        <f aca="false">SUM(N2529:Q2529)</f>
        <v>0</v>
      </c>
    </row>
    <row r="2530" customFormat="false" ht="15" hidden="false" customHeight="false" outlineLevel="0" collapsed="false">
      <c r="H2530" s="108" t="n">
        <v>2522</v>
      </c>
      <c r="I2530" s="109" t="n">
        <v>0.184</v>
      </c>
      <c r="J2530" s="109" t="n">
        <v>1.1101</v>
      </c>
      <c r="K2530" s="109" t="n">
        <v>1.8589</v>
      </c>
      <c r="L2530" s="109" t="n">
        <v>-0.5365</v>
      </c>
      <c r="M2530" s="109" t="n">
        <v>-1.3103</v>
      </c>
      <c r="N2530" s="108" t="n">
        <f aca="false">IF(SQRT($B$5)*$I2530+SQRT(1-$B$5)*J2530&lt;$C$8,1,0)</f>
        <v>0</v>
      </c>
      <c r="O2530" s="108" t="n">
        <f aca="false">IF(SQRT($B$5)*$I2530+SQRT(1-$B$5)*K2530&lt;$C$9,1,0)</f>
        <v>0</v>
      </c>
      <c r="P2530" s="108" t="n">
        <f aca="false">IF(SQRT($B$5)*$I2530+SQRT(1-$B$5)*L2530&lt;$C$10,1,0)</f>
        <v>0</v>
      </c>
      <c r="Q2530" s="108" t="n">
        <f aca="false">IF(SQRT($B$5)*$I2530+SQRT(1-$B$5)*M2530&lt;$C$11,1,0)</f>
        <v>0</v>
      </c>
      <c r="R2530" s="110" t="n">
        <f aca="false">N2530*$D$8+O2530*$D$9+P2530*$D$10+Q2530*$D$11</f>
        <v>0</v>
      </c>
      <c r="S2530" s="108" t="n">
        <f aca="false">SUM(N2530:Q2530)</f>
        <v>0</v>
      </c>
    </row>
    <row r="2531" customFormat="false" ht="15" hidden="false" customHeight="false" outlineLevel="0" collapsed="false">
      <c r="H2531" s="108" t="n">
        <v>2523</v>
      </c>
      <c r="I2531" s="109" t="n">
        <v>-1.088</v>
      </c>
      <c r="J2531" s="109" t="n">
        <v>1.411</v>
      </c>
      <c r="K2531" s="109" t="n">
        <v>1.1651</v>
      </c>
      <c r="L2531" s="109" t="n">
        <v>0.9242</v>
      </c>
      <c r="M2531" s="109" t="n">
        <v>0.4092</v>
      </c>
      <c r="N2531" s="108" t="n">
        <f aca="false">IF(SQRT($B$5)*$I2531+SQRT(1-$B$5)*J2531&lt;$C$8,1,0)</f>
        <v>0</v>
      </c>
      <c r="O2531" s="108" t="n">
        <f aca="false">IF(SQRT($B$5)*$I2531+SQRT(1-$B$5)*K2531&lt;$C$9,1,0)</f>
        <v>0</v>
      </c>
      <c r="P2531" s="108" t="n">
        <f aca="false">IF(SQRT($B$5)*$I2531+SQRT(1-$B$5)*L2531&lt;$C$10,1,0)</f>
        <v>0</v>
      </c>
      <c r="Q2531" s="108" t="n">
        <f aca="false">IF(SQRT($B$5)*$I2531+SQRT(1-$B$5)*M2531&lt;$C$11,1,0)</f>
        <v>0</v>
      </c>
      <c r="R2531" s="110" t="n">
        <f aca="false">N2531*$D$8+O2531*$D$9+P2531*$D$10+Q2531*$D$11</f>
        <v>0</v>
      </c>
      <c r="S2531" s="108" t="n">
        <f aca="false">SUM(N2531:Q2531)</f>
        <v>0</v>
      </c>
    </row>
    <row r="2532" customFormat="false" ht="15" hidden="false" customHeight="false" outlineLevel="0" collapsed="false">
      <c r="H2532" s="108" t="n">
        <v>2524</v>
      </c>
      <c r="I2532" s="109" t="n">
        <v>0.6191</v>
      </c>
      <c r="J2532" s="109" t="n">
        <v>-0.2614</v>
      </c>
      <c r="K2532" s="109" t="n">
        <v>-0.9127</v>
      </c>
      <c r="L2532" s="109" t="n">
        <v>0.2677</v>
      </c>
      <c r="M2532" s="109" t="n">
        <v>0.5771</v>
      </c>
      <c r="N2532" s="108" t="n">
        <f aca="false">IF(SQRT($B$5)*$I2532+SQRT(1-$B$5)*J2532&lt;$C$8,1,0)</f>
        <v>0</v>
      </c>
      <c r="O2532" s="108" t="n">
        <f aca="false">IF(SQRT($B$5)*$I2532+SQRT(1-$B$5)*K2532&lt;$C$9,1,0)</f>
        <v>0</v>
      </c>
      <c r="P2532" s="108" t="n">
        <f aca="false">IF(SQRT($B$5)*$I2532+SQRT(1-$B$5)*L2532&lt;$C$10,1,0)</f>
        <v>0</v>
      </c>
      <c r="Q2532" s="108" t="n">
        <f aca="false">IF(SQRT($B$5)*$I2532+SQRT(1-$B$5)*M2532&lt;$C$11,1,0)</f>
        <v>0</v>
      </c>
      <c r="R2532" s="110" t="n">
        <f aca="false">N2532*$D$8+O2532*$D$9+P2532*$D$10+Q2532*$D$11</f>
        <v>0</v>
      </c>
      <c r="S2532" s="108" t="n">
        <f aca="false">SUM(N2532:Q2532)</f>
        <v>0</v>
      </c>
    </row>
    <row r="2533" customFormat="false" ht="15" hidden="false" customHeight="false" outlineLevel="0" collapsed="false">
      <c r="H2533" s="108" t="n">
        <v>2525</v>
      </c>
      <c r="I2533" s="109" t="n">
        <v>1.4029</v>
      </c>
      <c r="J2533" s="109" t="n">
        <v>0.4042</v>
      </c>
      <c r="K2533" s="109" t="n">
        <v>-1.4772</v>
      </c>
      <c r="L2533" s="109" t="n">
        <v>-0.063</v>
      </c>
      <c r="M2533" s="109" t="n">
        <v>0.4206</v>
      </c>
      <c r="N2533" s="108" t="n">
        <f aca="false">IF(SQRT($B$5)*$I2533+SQRT(1-$B$5)*J2533&lt;$C$8,1,0)</f>
        <v>0</v>
      </c>
      <c r="O2533" s="108" t="n">
        <f aca="false">IF(SQRT($B$5)*$I2533+SQRT(1-$B$5)*K2533&lt;$C$9,1,0)</f>
        <v>0</v>
      </c>
      <c r="P2533" s="108" t="n">
        <f aca="false">IF(SQRT($B$5)*$I2533+SQRT(1-$B$5)*L2533&lt;$C$10,1,0)</f>
        <v>0</v>
      </c>
      <c r="Q2533" s="108" t="n">
        <f aca="false">IF(SQRT($B$5)*$I2533+SQRT(1-$B$5)*M2533&lt;$C$11,1,0)</f>
        <v>0</v>
      </c>
      <c r="R2533" s="110" t="n">
        <f aca="false">N2533*$D$8+O2533*$D$9+P2533*$D$10+Q2533*$D$11</f>
        <v>0</v>
      </c>
      <c r="S2533" s="108" t="n">
        <f aca="false">SUM(N2533:Q2533)</f>
        <v>0</v>
      </c>
    </row>
    <row r="2534" customFormat="false" ht="15" hidden="false" customHeight="false" outlineLevel="0" collapsed="false">
      <c r="H2534" s="108" t="n">
        <v>2526</v>
      </c>
      <c r="I2534" s="109" t="n">
        <v>0.4835</v>
      </c>
      <c r="J2534" s="109" t="n">
        <v>-0.4594</v>
      </c>
      <c r="K2534" s="109" t="n">
        <v>-0.9633</v>
      </c>
      <c r="L2534" s="109" t="n">
        <v>-1.6595</v>
      </c>
      <c r="M2534" s="109" t="n">
        <v>2.7454</v>
      </c>
      <c r="N2534" s="108" t="n">
        <f aca="false">IF(SQRT($B$5)*$I2534+SQRT(1-$B$5)*J2534&lt;$C$8,1,0)</f>
        <v>0</v>
      </c>
      <c r="O2534" s="108" t="n">
        <f aca="false">IF(SQRT($B$5)*$I2534+SQRT(1-$B$5)*K2534&lt;$C$9,1,0)</f>
        <v>0</v>
      </c>
      <c r="P2534" s="108" t="n">
        <f aca="false">IF(SQRT($B$5)*$I2534+SQRT(1-$B$5)*L2534&lt;$C$10,1,0)</f>
        <v>0</v>
      </c>
      <c r="Q2534" s="108" t="n">
        <f aca="false">IF(SQRT($B$5)*$I2534+SQRT(1-$B$5)*M2534&lt;$C$11,1,0)</f>
        <v>0</v>
      </c>
      <c r="R2534" s="110" t="n">
        <f aca="false">N2534*$D$8+O2534*$D$9+P2534*$D$10+Q2534*$D$11</f>
        <v>0</v>
      </c>
      <c r="S2534" s="108" t="n">
        <f aca="false">SUM(N2534:Q2534)</f>
        <v>0</v>
      </c>
    </row>
    <row r="2535" customFormat="false" ht="15" hidden="false" customHeight="false" outlineLevel="0" collapsed="false">
      <c r="H2535" s="108" t="n">
        <v>2527</v>
      </c>
      <c r="I2535" s="109" t="n">
        <v>0.0591</v>
      </c>
      <c r="J2535" s="109" t="n">
        <v>-2.4601</v>
      </c>
      <c r="K2535" s="109" t="n">
        <v>2.8902</v>
      </c>
      <c r="L2535" s="109" t="n">
        <v>0.8053</v>
      </c>
      <c r="M2535" s="109" t="n">
        <v>0.6601</v>
      </c>
      <c r="N2535" s="108" t="n">
        <f aca="false">IF(SQRT($B$5)*$I2535+SQRT(1-$B$5)*J2535&lt;$C$8,1,0)</f>
        <v>1</v>
      </c>
      <c r="O2535" s="108" t="n">
        <f aca="false">IF(SQRT($B$5)*$I2535+SQRT(1-$B$5)*K2535&lt;$C$9,1,0)</f>
        <v>0</v>
      </c>
      <c r="P2535" s="108" t="n">
        <f aca="false">IF(SQRT($B$5)*$I2535+SQRT(1-$B$5)*L2535&lt;$C$10,1,0)</f>
        <v>0</v>
      </c>
      <c r="Q2535" s="108" t="n">
        <f aca="false">IF(SQRT($B$5)*$I2535+SQRT(1-$B$5)*M2535&lt;$C$11,1,0)</f>
        <v>0</v>
      </c>
      <c r="R2535" s="110" t="n">
        <f aca="false">N2535*$D$8+O2535*$D$9+P2535*$D$10+Q2535*$D$11</f>
        <v>20</v>
      </c>
      <c r="S2535" s="108" t="n">
        <f aca="false">SUM(N2535:Q2535)</f>
        <v>1</v>
      </c>
    </row>
    <row r="2536" customFormat="false" ht="15" hidden="false" customHeight="false" outlineLevel="0" collapsed="false">
      <c r="H2536" s="108" t="n">
        <v>2528</v>
      </c>
      <c r="I2536" s="109" t="n">
        <v>1.3939</v>
      </c>
      <c r="J2536" s="109" t="n">
        <v>1.2337</v>
      </c>
      <c r="K2536" s="109" t="n">
        <v>-0.7668</v>
      </c>
      <c r="L2536" s="109" t="n">
        <v>0.4432</v>
      </c>
      <c r="M2536" s="109" t="n">
        <v>-0.1232</v>
      </c>
      <c r="N2536" s="108" t="n">
        <f aca="false">IF(SQRT($B$5)*$I2536+SQRT(1-$B$5)*J2536&lt;$C$8,1,0)</f>
        <v>0</v>
      </c>
      <c r="O2536" s="108" t="n">
        <f aca="false">IF(SQRT($B$5)*$I2536+SQRT(1-$B$5)*K2536&lt;$C$9,1,0)</f>
        <v>0</v>
      </c>
      <c r="P2536" s="108" t="n">
        <f aca="false">IF(SQRT($B$5)*$I2536+SQRT(1-$B$5)*L2536&lt;$C$10,1,0)</f>
        <v>0</v>
      </c>
      <c r="Q2536" s="108" t="n">
        <f aca="false">IF(SQRT($B$5)*$I2536+SQRT(1-$B$5)*M2536&lt;$C$11,1,0)</f>
        <v>0</v>
      </c>
      <c r="R2536" s="110" t="n">
        <f aca="false">N2536*$D$8+O2536*$D$9+P2536*$D$10+Q2536*$D$11</f>
        <v>0</v>
      </c>
      <c r="S2536" s="108" t="n">
        <f aca="false">SUM(N2536:Q2536)</f>
        <v>0</v>
      </c>
    </row>
    <row r="2537" customFormat="false" ht="15" hidden="false" customHeight="false" outlineLevel="0" collapsed="false">
      <c r="H2537" s="108" t="n">
        <v>2529</v>
      </c>
      <c r="I2537" s="109" t="n">
        <v>1.1599</v>
      </c>
      <c r="J2537" s="109" t="n">
        <v>-1.556</v>
      </c>
      <c r="K2537" s="109" t="n">
        <v>0.0989</v>
      </c>
      <c r="L2537" s="109" t="n">
        <v>-1.1196</v>
      </c>
      <c r="M2537" s="109" t="n">
        <v>-1.1338</v>
      </c>
      <c r="N2537" s="108" t="n">
        <f aca="false">IF(SQRT($B$5)*$I2537+SQRT(1-$B$5)*J2537&lt;$C$8,1,0)</f>
        <v>0</v>
      </c>
      <c r="O2537" s="108" t="n">
        <f aca="false">IF(SQRT($B$5)*$I2537+SQRT(1-$B$5)*K2537&lt;$C$9,1,0)</f>
        <v>0</v>
      </c>
      <c r="P2537" s="108" t="n">
        <f aca="false">IF(SQRT($B$5)*$I2537+SQRT(1-$B$5)*L2537&lt;$C$10,1,0)</f>
        <v>0</v>
      </c>
      <c r="Q2537" s="108" t="n">
        <f aca="false">IF(SQRT($B$5)*$I2537+SQRT(1-$B$5)*M2537&lt;$C$11,1,0)</f>
        <v>0</v>
      </c>
      <c r="R2537" s="110" t="n">
        <f aca="false">N2537*$D$8+O2537*$D$9+P2537*$D$10+Q2537*$D$11</f>
        <v>0</v>
      </c>
      <c r="S2537" s="108" t="n">
        <f aca="false">SUM(N2537:Q2537)</f>
        <v>0</v>
      </c>
    </row>
    <row r="2538" customFormat="false" ht="15" hidden="false" customHeight="false" outlineLevel="0" collapsed="false">
      <c r="H2538" s="108" t="n">
        <v>2530</v>
      </c>
      <c r="I2538" s="109" t="n">
        <v>-1.6208</v>
      </c>
      <c r="J2538" s="109" t="n">
        <v>-0.1249</v>
      </c>
      <c r="K2538" s="109" t="n">
        <v>-1.0208</v>
      </c>
      <c r="L2538" s="109" t="n">
        <v>-1.3452</v>
      </c>
      <c r="M2538" s="109" t="n">
        <v>0.6517</v>
      </c>
      <c r="N2538" s="108" t="n">
        <f aca="false">IF(SQRT($B$5)*$I2538+SQRT(1-$B$5)*J2538&lt;$C$8,1,0)</f>
        <v>0</v>
      </c>
      <c r="O2538" s="108" t="n">
        <f aca="false">IF(SQRT($B$5)*$I2538+SQRT(1-$B$5)*K2538&lt;$C$9,1,0)</f>
        <v>0</v>
      </c>
      <c r="P2538" s="108" t="n">
        <f aca="false">IF(SQRT($B$5)*$I2538+SQRT(1-$B$5)*L2538&lt;$C$10,1,0)</f>
        <v>1</v>
      </c>
      <c r="Q2538" s="108" t="n">
        <f aca="false">IF(SQRT($B$5)*$I2538+SQRT(1-$B$5)*M2538&lt;$C$11,1,0)</f>
        <v>0</v>
      </c>
      <c r="R2538" s="110" t="n">
        <f aca="false">N2538*$D$8+O2538*$D$9+P2538*$D$10+Q2538*$D$11</f>
        <v>14</v>
      </c>
      <c r="S2538" s="108" t="n">
        <f aca="false">SUM(N2538:Q2538)</f>
        <v>1</v>
      </c>
    </row>
    <row r="2539" customFormat="false" ht="15" hidden="false" customHeight="false" outlineLevel="0" collapsed="false">
      <c r="H2539" s="108" t="n">
        <v>2531</v>
      </c>
      <c r="I2539" s="109" t="n">
        <v>1.1872</v>
      </c>
      <c r="J2539" s="109" t="n">
        <v>-0.5572</v>
      </c>
      <c r="K2539" s="109" t="n">
        <v>-0.206</v>
      </c>
      <c r="L2539" s="109" t="n">
        <v>1.2492</v>
      </c>
      <c r="M2539" s="109" t="n">
        <v>0.1939</v>
      </c>
      <c r="N2539" s="108" t="n">
        <f aca="false">IF(SQRT($B$5)*$I2539+SQRT(1-$B$5)*J2539&lt;$C$8,1,0)</f>
        <v>0</v>
      </c>
      <c r="O2539" s="108" t="n">
        <f aca="false">IF(SQRT($B$5)*$I2539+SQRT(1-$B$5)*K2539&lt;$C$9,1,0)</f>
        <v>0</v>
      </c>
      <c r="P2539" s="108" t="n">
        <f aca="false">IF(SQRT($B$5)*$I2539+SQRT(1-$B$5)*L2539&lt;$C$10,1,0)</f>
        <v>0</v>
      </c>
      <c r="Q2539" s="108" t="n">
        <f aca="false">IF(SQRT($B$5)*$I2539+SQRT(1-$B$5)*M2539&lt;$C$11,1,0)</f>
        <v>0</v>
      </c>
      <c r="R2539" s="110" t="n">
        <f aca="false">N2539*$D$8+O2539*$D$9+P2539*$D$10+Q2539*$D$11</f>
        <v>0</v>
      </c>
      <c r="S2539" s="108" t="n">
        <f aca="false">SUM(N2539:Q2539)</f>
        <v>0</v>
      </c>
    </row>
    <row r="2540" customFormat="false" ht="15" hidden="false" customHeight="false" outlineLevel="0" collapsed="false">
      <c r="H2540" s="108" t="n">
        <v>2532</v>
      </c>
      <c r="I2540" s="109" t="n">
        <v>-0.1847</v>
      </c>
      <c r="J2540" s="109" t="n">
        <v>2.3205</v>
      </c>
      <c r="K2540" s="109" t="n">
        <v>-0.1682</v>
      </c>
      <c r="L2540" s="109" t="n">
        <v>-0.1233</v>
      </c>
      <c r="M2540" s="109" t="n">
        <v>1.2708</v>
      </c>
      <c r="N2540" s="108" t="n">
        <f aca="false">IF(SQRT($B$5)*$I2540+SQRT(1-$B$5)*J2540&lt;$C$8,1,0)</f>
        <v>0</v>
      </c>
      <c r="O2540" s="108" t="n">
        <f aca="false">IF(SQRT($B$5)*$I2540+SQRT(1-$B$5)*K2540&lt;$C$9,1,0)</f>
        <v>0</v>
      </c>
      <c r="P2540" s="108" t="n">
        <f aca="false">IF(SQRT($B$5)*$I2540+SQRT(1-$B$5)*L2540&lt;$C$10,1,0)</f>
        <v>0</v>
      </c>
      <c r="Q2540" s="108" t="n">
        <f aca="false">IF(SQRT($B$5)*$I2540+SQRT(1-$B$5)*M2540&lt;$C$11,1,0)</f>
        <v>0</v>
      </c>
      <c r="R2540" s="110" t="n">
        <f aca="false">N2540*$D$8+O2540*$D$9+P2540*$D$10+Q2540*$D$11</f>
        <v>0</v>
      </c>
      <c r="S2540" s="108" t="n">
        <f aca="false">SUM(N2540:Q2540)</f>
        <v>0</v>
      </c>
    </row>
    <row r="2541" customFormat="false" ht="15" hidden="false" customHeight="false" outlineLevel="0" collapsed="false">
      <c r="H2541" s="108" t="n">
        <v>2533</v>
      </c>
      <c r="I2541" s="109" t="n">
        <v>-0.7267</v>
      </c>
      <c r="J2541" s="109" t="n">
        <v>-0.6792</v>
      </c>
      <c r="K2541" s="109" t="n">
        <v>-0.7121</v>
      </c>
      <c r="L2541" s="109" t="n">
        <v>0.8141</v>
      </c>
      <c r="M2541" s="109" t="n">
        <v>-0.0863</v>
      </c>
      <c r="N2541" s="108" t="n">
        <f aca="false">IF(SQRT($B$5)*$I2541+SQRT(1-$B$5)*J2541&lt;$C$8,1,0)</f>
        <v>0</v>
      </c>
      <c r="O2541" s="108" t="n">
        <f aca="false">IF(SQRT($B$5)*$I2541+SQRT(1-$B$5)*K2541&lt;$C$9,1,0)</f>
        <v>0</v>
      </c>
      <c r="P2541" s="108" t="n">
        <f aca="false">IF(SQRT($B$5)*$I2541+SQRT(1-$B$5)*L2541&lt;$C$10,1,0)</f>
        <v>0</v>
      </c>
      <c r="Q2541" s="108" t="n">
        <f aca="false">IF(SQRT($B$5)*$I2541+SQRT(1-$B$5)*M2541&lt;$C$11,1,0)</f>
        <v>0</v>
      </c>
      <c r="R2541" s="110" t="n">
        <f aca="false">N2541*$D$8+O2541*$D$9+P2541*$D$10+Q2541*$D$11</f>
        <v>0</v>
      </c>
      <c r="S2541" s="108" t="n">
        <f aca="false">SUM(N2541:Q2541)</f>
        <v>0</v>
      </c>
    </row>
    <row r="2542" customFormat="false" ht="15" hidden="false" customHeight="false" outlineLevel="0" collapsed="false">
      <c r="H2542" s="108" t="n">
        <v>2534</v>
      </c>
      <c r="I2542" s="109" t="n">
        <v>1.5613</v>
      </c>
      <c r="J2542" s="109" t="n">
        <v>0.0647</v>
      </c>
      <c r="K2542" s="109" t="n">
        <v>0.9334</v>
      </c>
      <c r="L2542" s="109" t="n">
        <v>0.7015</v>
      </c>
      <c r="M2542" s="109" t="n">
        <v>0.7343</v>
      </c>
      <c r="N2542" s="108" t="n">
        <f aca="false">IF(SQRT($B$5)*$I2542+SQRT(1-$B$5)*J2542&lt;$C$8,1,0)</f>
        <v>0</v>
      </c>
      <c r="O2542" s="108" t="n">
        <f aca="false">IF(SQRT($B$5)*$I2542+SQRT(1-$B$5)*K2542&lt;$C$9,1,0)</f>
        <v>0</v>
      </c>
      <c r="P2542" s="108" t="n">
        <f aca="false">IF(SQRT($B$5)*$I2542+SQRT(1-$B$5)*L2542&lt;$C$10,1,0)</f>
        <v>0</v>
      </c>
      <c r="Q2542" s="108" t="n">
        <f aca="false">IF(SQRT($B$5)*$I2542+SQRT(1-$B$5)*M2542&lt;$C$11,1,0)</f>
        <v>0</v>
      </c>
      <c r="R2542" s="110" t="n">
        <f aca="false">N2542*$D$8+O2542*$D$9+P2542*$D$10+Q2542*$D$11</f>
        <v>0</v>
      </c>
      <c r="S2542" s="108" t="n">
        <f aca="false">SUM(N2542:Q2542)</f>
        <v>0</v>
      </c>
    </row>
    <row r="2543" customFormat="false" ht="15" hidden="false" customHeight="false" outlineLevel="0" collapsed="false">
      <c r="H2543" s="108" t="n">
        <v>2535</v>
      </c>
      <c r="I2543" s="109" t="n">
        <v>-0.5824</v>
      </c>
      <c r="J2543" s="109" t="n">
        <v>1.2766</v>
      </c>
      <c r="K2543" s="109" t="n">
        <v>0.0473</v>
      </c>
      <c r="L2543" s="109" t="n">
        <v>-1.4468</v>
      </c>
      <c r="M2543" s="109" t="n">
        <v>-0.2835</v>
      </c>
      <c r="N2543" s="108" t="n">
        <f aca="false">IF(SQRT($B$5)*$I2543+SQRT(1-$B$5)*J2543&lt;$C$8,1,0)</f>
        <v>0</v>
      </c>
      <c r="O2543" s="108" t="n">
        <f aca="false">IF(SQRT($B$5)*$I2543+SQRT(1-$B$5)*K2543&lt;$C$9,1,0)</f>
        <v>0</v>
      </c>
      <c r="P2543" s="108" t="n">
        <f aca="false">IF(SQRT($B$5)*$I2543+SQRT(1-$B$5)*L2543&lt;$C$10,1,0)</f>
        <v>0</v>
      </c>
      <c r="Q2543" s="108" t="n">
        <f aca="false">IF(SQRT($B$5)*$I2543+SQRT(1-$B$5)*M2543&lt;$C$11,1,0)</f>
        <v>0</v>
      </c>
      <c r="R2543" s="110" t="n">
        <f aca="false">N2543*$D$8+O2543*$D$9+P2543*$D$10+Q2543*$D$11</f>
        <v>0</v>
      </c>
      <c r="S2543" s="108" t="n">
        <f aca="false">SUM(N2543:Q2543)</f>
        <v>0</v>
      </c>
    </row>
    <row r="2544" customFormat="false" ht="15" hidden="false" customHeight="false" outlineLevel="0" collapsed="false">
      <c r="H2544" s="108" t="n">
        <v>2536</v>
      </c>
      <c r="I2544" s="109" t="n">
        <v>0.1602</v>
      </c>
      <c r="J2544" s="109" t="n">
        <v>0.5418</v>
      </c>
      <c r="K2544" s="109" t="n">
        <v>1.2511</v>
      </c>
      <c r="L2544" s="109" t="n">
        <v>0.6498</v>
      </c>
      <c r="M2544" s="109" t="n">
        <v>-0.9207</v>
      </c>
      <c r="N2544" s="108" t="n">
        <f aca="false">IF(SQRT($B$5)*$I2544+SQRT(1-$B$5)*J2544&lt;$C$8,1,0)</f>
        <v>0</v>
      </c>
      <c r="O2544" s="108" t="n">
        <f aca="false">IF(SQRT($B$5)*$I2544+SQRT(1-$B$5)*K2544&lt;$C$9,1,0)</f>
        <v>0</v>
      </c>
      <c r="P2544" s="108" t="n">
        <f aca="false">IF(SQRT($B$5)*$I2544+SQRT(1-$B$5)*L2544&lt;$C$10,1,0)</f>
        <v>0</v>
      </c>
      <c r="Q2544" s="108" t="n">
        <f aca="false">IF(SQRT($B$5)*$I2544+SQRT(1-$B$5)*M2544&lt;$C$11,1,0)</f>
        <v>0</v>
      </c>
      <c r="R2544" s="110" t="n">
        <f aca="false">N2544*$D$8+O2544*$D$9+P2544*$D$10+Q2544*$D$11</f>
        <v>0</v>
      </c>
      <c r="S2544" s="108" t="n">
        <f aca="false">SUM(N2544:Q2544)</f>
        <v>0</v>
      </c>
    </row>
    <row r="2545" customFormat="false" ht="15" hidden="false" customHeight="false" outlineLevel="0" collapsed="false">
      <c r="H2545" s="108" t="n">
        <v>2537</v>
      </c>
      <c r="I2545" s="109" t="n">
        <v>0.3827</v>
      </c>
      <c r="J2545" s="109" t="n">
        <v>-2.2194</v>
      </c>
      <c r="K2545" s="109" t="n">
        <v>0.0047</v>
      </c>
      <c r="L2545" s="109" t="n">
        <v>1.736</v>
      </c>
      <c r="M2545" s="109" t="n">
        <v>-0.3265</v>
      </c>
      <c r="N2545" s="108" t="n">
        <f aca="false">IF(SQRT($B$5)*$I2545+SQRT(1-$B$5)*J2545&lt;$C$8,1,0)</f>
        <v>0</v>
      </c>
      <c r="O2545" s="108" t="n">
        <f aca="false">IF(SQRT($B$5)*$I2545+SQRT(1-$B$5)*K2545&lt;$C$9,1,0)</f>
        <v>0</v>
      </c>
      <c r="P2545" s="108" t="n">
        <f aca="false">IF(SQRT($B$5)*$I2545+SQRT(1-$B$5)*L2545&lt;$C$10,1,0)</f>
        <v>0</v>
      </c>
      <c r="Q2545" s="108" t="n">
        <f aca="false">IF(SQRT($B$5)*$I2545+SQRT(1-$B$5)*M2545&lt;$C$11,1,0)</f>
        <v>0</v>
      </c>
      <c r="R2545" s="110" t="n">
        <f aca="false">N2545*$D$8+O2545*$D$9+P2545*$D$10+Q2545*$D$11</f>
        <v>0</v>
      </c>
      <c r="S2545" s="108" t="n">
        <f aca="false">SUM(N2545:Q2545)</f>
        <v>0</v>
      </c>
    </row>
    <row r="2546" customFormat="false" ht="15" hidden="false" customHeight="false" outlineLevel="0" collapsed="false">
      <c r="H2546" s="108" t="n">
        <v>2538</v>
      </c>
      <c r="I2546" s="109" t="n">
        <v>-1.4713</v>
      </c>
      <c r="J2546" s="109" t="n">
        <v>-0.8693</v>
      </c>
      <c r="K2546" s="109" t="n">
        <v>1.6164</v>
      </c>
      <c r="L2546" s="109" t="n">
        <v>-1.2277</v>
      </c>
      <c r="M2546" s="109" t="n">
        <v>-0.3613</v>
      </c>
      <c r="N2546" s="108" t="n">
        <f aca="false">IF(SQRT($B$5)*$I2546+SQRT(1-$B$5)*J2546&lt;$C$8,1,0)</f>
        <v>0</v>
      </c>
      <c r="O2546" s="108" t="n">
        <f aca="false">IF(SQRT($B$5)*$I2546+SQRT(1-$B$5)*K2546&lt;$C$9,1,0)</f>
        <v>0</v>
      </c>
      <c r="P2546" s="108" t="n">
        <f aca="false">IF(SQRT($B$5)*$I2546+SQRT(1-$B$5)*L2546&lt;$C$10,1,0)</f>
        <v>1</v>
      </c>
      <c r="Q2546" s="108" t="n">
        <f aca="false">IF(SQRT($B$5)*$I2546+SQRT(1-$B$5)*M2546&lt;$C$11,1,0)</f>
        <v>0</v>
      </c>
      <c r="R2546" s="110" t="n">
        <f aca="false">N2546*$D$8+O2546*$D$9+P2546*$D$10+Q2546*$D$11</f>
        <v>14</v>
      </c>
      <c r="S2546" s="108" t="n">
        <f aca="false">SUM(N2546:Q2546)</f>
        <v>1</v>
      </c>
    </row>
    <row r="2547" customFormat="false" ht="15" hidden="false" customHeight="false" outlineLevel="0" collapsed="false">
      <c r="H2547" s="108" t="n">
        <v>2539</v>
      </c>
      <c r="I2547" s="109" t="n">
        <v>-0.8676</v>
      </c>
      <c r="J2547" s="109" t="n">
        <v>-0.7645</v>
      </c>
      <c r="K2547" s="109" t="n">
        <v>1.0252</v>
      </c>
      <c r="L2547" s="109" t="n">
        <v>-1.5393</v>
      </c>
      <c r="M2547" s="109" t="n">
        <v>-1.0244</v>
      </c>
      <c r="N2547" s="108" t="n">
        <f aca="false">IF(SQRT($B$5)*$I2547+SQRT(1-$B$5)*J2547&lt;$C$8,1,0)</f>
        <v>0</v>
      </c>
      <c r="O2547" s="108" t="n">
        <f aca="false">IF(SQRT($B$5)*$I2547+SQRT(1-$B$5)*K2547&lt;$C$9,1,0)</f>
        <v>0</v>
      </c>
      <c r="P2547" s="108" t="n">
        <f aca="false">IF(SQRT($B$5)*$I2547+SQRT(1-$B$5)*L2547&lt;$C$10,1,0)</f>
        <v>1</v>
      </c>
      <c r="Q2547" s="108" t="n">
        <f aca="false">IF(SQRT($B$5)*$I2547+SQRT(1-$B$5)*M2547&lt;$C$11,1,0)</f>
        <v>0</v>
      </c>
      <c r="R2547" s="110" t="n">
        <f aca="false">N2547*$D$8+O2547*$D$9+P2547*$D$10+Q2547*$D$11</f>
        <v>14</v>
      </c>
      <c r="S2547" s="108" t="n">
        <f aca="false">SUM(N2547:Q2547)</f>
        <v>1</v>
      </c>
    </row>
    <row r="2548" customFormat="false" ht="15" hidden="false" customHeight="false" outlineLevel="0" collapsed="false">
      <c r="H2548" s="108" t="n">
        <v>2540</v>
      </c>
      <c r="I2548" s="109" t="n">
        <v>-0.103</v>
      </c>
      <c r="J2548" s="109" t="n">
        <v>-0.27</v>
      </c>
      <c r="K2548" s="109" t="n">
        <v>0.5988</v>
      </c>
      <c r="L2548" s="109" t="n">
        <v>1.1277</v>
      </c>
      <c r="M2548" s="109" t="n">
        <v>-0.5979</v>
      </c>
      <c r="N2548" s="108" t="n">
        <f aca="false">IF(SQRT($B$5)*$I2548+SQRT(1-$B$5)*J2548&lt;$C$8,1,0)</f>
        <v>0</v>
      </c>
      <c r="O2548" s="108" t="n">
        <f aca="false">IF(SQRT($B$5)*$I2548+SQRT(1-$B$5)*K2548&lt;$C$9,1,0)</f>
        <v>0</v>
      </c>
      <c r="P2548" s="108" t="n">
        <f aca="false">IF(SQRT($B$5)*$I2548+SQRT(1-$B$5)*L2548&lt;$C$10,1,0)</f>
        <v>0</v>
      </c>
      <c r="Q2548" s="108" t="n">
        <f aca="false">IF(SQRT($B$5)*$I2548+SQRT(1-$B$5)*M2548&lt;$C$11,1,0)</f>
        <v>0</v>
      </c>
      <c r="R2548" s="110" t="n">
        <f aca="false">N2548*$D$8+O2548*$D$9+P2548*$D$10+Q2548*$D$11</f>
        <v>0</v>
      </c>
      <c r="S2548" s="108" t="n">
        <f aca="false">SUM(N2548:Q2548)</f>
        <v>0</v>
      </c>
    </row>
    <row r="2549" customFormat="false" ht="15" hidden="false" customHeight="false" outlineLevel="0" collapsed="false">
      <c r="H2549" s="108" t="n">
        <v>2541</v>
      </c>
      <c r="I2549" s="109" t="n">
        <v>-0.0012</v>
      </c>
      <c r="J2549" s="109" t="n">
        <v>0.3419</v>
      </c>
      <c r="K2549" s="109" t="n">
        <v>0.5184</v>
      </c>
      <c r="L2549" s="109" t="n">
        <v>-0.646</v>
      </c>
      <c r="M2549" s="109" t="n">
        <v>0.2626</v>
      </c>
      <c r="N2549" s="108" t="n">
        <f aca="false">IF(SQRT($B$5)*$I2549+SQRT(1-$B$5)*J2549&lt;$C$8,1,0)</f>
        <v>0</v>
      </c>
      <c r="O2549" s="108" t="n">
        <f aca="false">IF(SQRT($B$5)*$I2549+SQRT(1-$B$5)*K2549&lt;$C$9,1,0)</f>
        <v>0</v>
      </c>
      <c r="P2549" s="108" t="n">
        <f aca="false">IF(SQRT($B$5)*$I2549+SQRT(1-$B$5)*L2549&lt;$C$10,1,0)</f>
        <v>0</v>
      </c>
      <c r="Q2549" s="108" t="n">
        <f aca="false">IF(SQRT($B$5)*$I2549+SQRT(1-$B$5)*M2549&lt;$C$11,1,0)</f>
        <v>0</v>
      </c>
      <c r="R2549" s="110" t="n">
        <f aca="false">N2549*$D$8+O2549*$D$9+P2549*$D$10+Q2549*$D$11</f>
        <v>0</v>
      </c>
      <c r="S2549" s="108" t="n">
        <f aca="false">SUM(N2549:Q2549)</f>
        <v>0</v>
      </c>
    </row>
    <row r="2550" customFormat="false" ht="15" hidden="false" customHeight="false" outlineLevel="0" collapsed="false">
      <c r="H2550" s="108" t="n">
        <v>2542</v>
      </c>
      <c r="I2550" s="109" t="n">
        <v>1.1302</v>
      </c>
      <c r="J2550" s="109" t="n">
        <v>0.1892</v>
      </c>
      <c r="K2550" s="109" t="n">
        <v>0.5933</v>
      </c>
      <c r="L2550" s="109" t="n">
        <v>-0.8167</v>
      </c>
      <c r="M2550" s="109" t="n">
        <v>-0.7368</v>
      </c>
      <c r="N2550" s="108" t="n">
        <f aca="false">IF(SQRT($B$5)*$I2550+SQRT(1-$B$5)*J2550&lt;$C$8,1,0)</f>
        <v>0</v>
      </c>
      <c r="O2550" s="108" t="n">
        <f aca="false">IF(SQRT($B$5)*$I2550+SQRT(1-$B$5)*K2550&lt;$C$9,1,0)</f>
        <v>0</v>
      </c>
      <c r="P2550" s="108" t="n">
        <f aca="false">IF(SQRT($B$5)*$I2550+SQRT(1-$B$5)*L2550&lt;$C$10,1,0)</f>
        <v>0</v>
      </c>
      <c r="Q2550" s="108" t="n">
        <f aca="false">IF(SQRT($B$5)*$I2550+SQRT(1-$B$5)*M2550&lt;$C$11,1,0)</f>
        <v>0</v>
      </c>
      <c r="R2550" s="110" t="n">
        <f aca="false">N2550*$D$8+O2550*$D$9+P2550*$D$10+Q2550*$D$11</f>
        <v>0</v>
      </c>
      <c r="S2550" s="108" t="n">
        <f aca="false">SUM(N2550:Q2550)</f>
        <v>0</v>
      </c>
    </row>
    <row r="2551" customFormat="false" ht="15" hidden="false" customHeight="false" outlineLevel="0" collapsed="false">
      <c r="H2551" s="108" t="n">
        <v>2543</v>
      </c>
      <c r="I2551" s="109" t="n">
        <v>1.0519</v>
      </c>
      <c r="J2551" s="109" t="n">
        <v>1.4387</v>
      </c>
      <c r="K2551" s="109" t="n">
        <v>-0.7074</v>
      </c>
      <c r="L2551" s="109" t="n">
        <v>0.8844</v>
      </c>
      <c r="M2551" s="109" t="n">
        <v>-0.6113</v>
      </c>
      <c r="N2551" s="108" t="n">
        <f aca="false">IF(SQRT($B$5)*$I2551+SQRT(1-$B$5)*J2551&lt;$C$8,1,0)</f>
        <v>0</v>
      </c>
      <c r="O2551" s="108" t="n">
        <f aca="false">IF(SQRT($B$5)*$I2551+SQRT(1-$B$5)*K2551&lt;$C$9,1,0)</f>
        <v>0</v>
      </c>
      <c r="P2551" s="108" t="n">
        <f aca="false">IF(SQRT($B$5)*$I2551+SQRT(1-$B$5)*L2551&lt;$C$10,1,0)</f>
        <v>0</v>
      </c>
      <c r="Q2551" s="108" t="n">
        <f aca="false">IF(SQRT($B$5)*$I2551+SQRT(1-$B$5)*M2551&lt;$C$11,1,0)</f>
        <v>0</v>
      </c>
      <c r="R2551" s="110" t="n">
        <f aca="false">N2551*$D$8+O2551*$D$9+P2551*$D$10+Q2551*$D$11</f>
        <v>0</v>
      </c>
      <c r="S2551" s="108" t="n">
        <f aca="false">SUM(N2551:Q2551)</f>
        <v>0</v>
      </c>
    </row>
    <row r="2552" customFormat="false" ht="15" hidden="false" customHeight="false" outlineLevel="0" collapsed="false">
      <c r="H2552" s="108" t="n">
        <v>2544</v>
      </c>
      <c r="I2552" s="109" t="n">
        <v>0.3511</v>
      </c>
      <c r="J2552" s="109" t="n">
        <v>1.3923</v>
      </c>
      <c r="K2552" s="109" t="n">
        <v>2.1264</v>
      </c>
      <c r="L2552" s="109" t="n">
        <v>-0.0456</v>
      </c>
      <c r="M2552" s="109" t="n">
        <v>0.5612</v>
      </c>
      <c r="N2552" s="108" t="n">
        <f aca="false">IF(SQRT($B$5)*$I2552+SQRT(1-$B$5)*J2552&lt;$C$8,1,0)</f>
        <v>0</v>
      </c>
      <c r="O2552" s="108" t="n">
        <f aca="false">IF(SQRT($B$5)*$I2552+SQRT(1-$B$5)*K2552&lt;$C$9,1,0)</f>
        <v>0</v>
      </c>
      <c r="P2552" s="108" t="n">
        <f aca="false">IF(SQRT($B$5)*$I2552+SQRT(1-$B$5)*L2552&lt;$C$10,1,0)</f>
        <v>0</v>
      </c>
      <c r="Q2552" s="108" t="n">
        <f aca="false">IF(SQRT($B$5)*$I2552+SQRT(1-$B$5)*M2552&lt;$C$11,1,0)</f>
        <v>0</v>
      </c>
      <c r="R2552" s="110" t="n">
        <f aca="false">N2552*$D$8+O2552*$D$9+P2552*$D$10+Q2552*$D$11</f>
        <v>0</v>
      </c>
      <c r="S2552" s="108" t="n">
        <f aca="false">SUM(N2552:Q2552)</f>
        <v>0</v>
      </c>
    </row>
    <row r="2553" customFormat="false" ht="15" hidden="false" customHeight="false" outlineLevel="0" collapsed="false">
      <c r="H2553" s="108" t="n">
        <v>2545</v>
      </c>
      <c r="I2553" s="109" t="n">
        <v>1.3886</v>
      </c>
      <c r="J2553" s="109" t="n">
        <v>-1.6825</v>
      </c>
      <c r="K2553" s="109" t="n">
        <v>-0.2365</v>
      </c>
      <c r="L2553" s="109" t="n">
        <v>0.4094</v>
      </c>
      <c r="M2553" s="109" t="n">
        <v>1.5217</v>
      </c>
      <c r="N2553" s="108" t="n">
        <f aca="false">IF(SQRT($B$5)*$I2553+SQRT(1-$B$5)*J2553&lt;$C$8,1,0)</f>
        <v>0</v>
      </c>
      <c r="O2553" s="108" t="n">
        <f aca="false">IF(SQRT($B$5)*$I2553+SQRT(1-$B$5)*K2553&lt;$C$9,1,0)</f>
        <v>0</v>
      </c>
      <c r="P2553" s="108" t="n">
        <f aca="false">IF(SQRT($B$5)*$I2553+SQRT(1-$B$5)*L2553&lt;$C$10,1,0)</f>
        <v>0</v>
      </c>
      <c r="Q2553" s="108" t="n">
        <f aca="false">IF(SQRT($B$5)*$I2553+SQRT(1-$B$5)*M2553&lt;$C$11,1,0)</f>
        <v>0</v>
      </c>
      <c r="R2553" s="110" t="n">
        <f aca="false">N2553*$D$8+O2553*$D$9+P2553*$D$10+Q2553*$D$11</f>
        <v>0</v>
      </c>
      <c r="S2553" s="108" t="n">
        <f aca="false">SUM(N2553:Q2553)</f>
        <v>0</v>
      </c>
    </row>
    <row r="2554" customFormat="false" ht="15" hidden="false" customHeight="false" outlineLevel="0" collapsed="false">
      <c r="H2554" s="108" t="n">
        <v>2546</v>
      </c>
      <c r="I2554" s="109" t="n">
        <v>0.6047</v>
      </c>
      <c r="J2554" s="109" t="n">
        <v>-2.4925</v>
      </c>
      <c r="K2554" s="109" t="n">
        <v>-0.3435</v>
      </c>
      <c r="L2554" s="109" t="n">
        <v>0.7479</v>
      </c>
      <c r="M2554" s="109" t="n">
        <v>0.9023</v>
      </c>
      <c r="N2554" s="108" t="n">
        <f aca="false">IF(SQRT($B$5)*$I2554+SQRT(1-$B$5)*J2554&lt;$C$8,1,0)</f>
        <v>0</v>
      </c>
      <c r="O2554" s="108" t="n">
        <f aca="false">IF(SQRT($B$5)*$I2554+SQRT(1-$B$5)*K2554&lt;$C$9,1,0)</f>
        <v>0</v>
      </c>
      <c r="P2554" s="108" t="n">
        <f aca="false">IF(SQRT($B$5)*$I2554+SQRT(1-$B$5)*L2554&lt;$C$10,1,0)</f>
        <v>0</v>
      </c>
      <c r="Q2554" s="108" t="n">
        <f aca="false">IF(SQRT($B$5)*$I2554+SQRT(1-$B$5)*M2554&lt;$C$11,1,0)</f>
        <v>0</v>
      </c>
      <c r="R2554" s="110" t="n">
        <f aca="false">N2554*$D$8+O2554*$D$9+P2554*$D$10+Q2554*$D$11</f>
        <v>0</v>
      </c>
      <c r="S2554" s="108" t="n">
        <f aca="false">SUM(N2554:Q2554)</f>
        <v>0</v>
      </c>
    </row>
    <row r="2555" customFormat="false" ht="15" hidden="false" customHeight="false" outlineLevel="0" collapsed="false">
      <c r="H2555" s="108" t="n">
        <v>2547</v>
      </c>
      <c r="I2555" s="109" t="n">
        <v>0.375</v>
      </c>
      <c r="J2555" s="109" t="n">
        <v>0.2048</v>
      </c>
      <c r="K2555" s="109" t="n">
        <v>-1.1457</v>
      </c>
      <c r="L2555" s="109" t="n">
        <v>-0.6449</v>
      </c>
      <c r="M2555" s="109" t="n">
        <v>-0.1023</v>
      </c>
      <c r="N2555" s="108" t="n">
        <f aca="false">IF(SQRT($B$5)*$I2555+SQRT(1-$B$5)*J2555&lt;$C$8,1,0)</f>
        <v>0</v>
      </c>
      <c r="O2555" s="108" t="n">
        <f aca="false">IF(SQRT($B$5)*$I2555+SQRT(1-$B$5)*K2555&lt;$C$9,1,0)</f>
        <v>0</v>
      </c>
      <c r="P2555" s="108" t="n">
        <f aca="false">IF(SQRT($B$5)*$I2555+SQRT(1-$B$5)*L2555&lt;$C$10,1,0)</f>
        <v>0</v>
      </c>
      <c r="Q2555" s="108" t="n">
        <f aca="false">IF(SQRT($B$5)*$I2555+SQRT(1-$B$5)*M2555&lt;$C$11,1,0)</f>
        <v>0</v>
      </c>
      <c r="R2555" s="110" t="n">
        <f aca="false">N2555*$D$8+O2555*$D$9+P2555*$D$10+Q2555*$D$11</f>
        <v>0</v>
      </c>
      <c r="S2555" s="108" t="n">
        <f aca="false">SUM(N2555:Q2555)</f>
        <v>0</v>
      </c>
    </row>
    <row r="2556" customFormat="false" ht="15" hidden="false" customHeight="false" outlineLevel="0" collapsed="false">
      <c r="H2556" s="108" t="n">
        <v>2548</v>
      </c>
      <c r="I2556" s="109" t="n">
        <v>-1.1028</v>
      </c>
      <c r="J2556" s="109" t="n">
        <v>-0.2615</v>
      </c>
      <c r="K2556" s="109" t="n">
        <v>-1.3627</v>
      </c>
      <c r="L2556" s="109" t="n">
        <v>-1.6994</v>
      </c>
      <c r="M2556" s="109" t="n">
        <v>0.5939</v>
      </c>
      <c r="N2556" s="108" t="n">
        <f aca="false">IF(SQRT($B$5)*$I2556+SQRT(1-$B$5)*J2556&lt;$C$8,1,0)</f>
        <v>0</v>
      </c>
      <c r="O2556" s="108" t="n">
        <f aca="false">IF(SQRT($B$5)*$I2556+SQRT(1-$B$5)*K2556&lt;$C$9,1,0)</f>
        <v>0</v>
      </c>
      <c r="P2556" s="108" t="n">
        <f aca="false">IF(SQRT($B$5)*$I2556+SQRT(1-$B$5)*L2556&lt;$C$10,1,0)</f>
        <v>1</v>
      </c>
      <c r="Q2556" s="108" t="n">
        <f aca="false">IF(SQRT($B$5)*$I2556+SQRT(1-$B$5)*M2556&lt;$C$11,1,0)</f>
        <v>0</v>
      </c>
      <c r="R2556" s="110" t="n">
        <f aca="false">N2556*$D$8+O2556*$D$9+P2556*$D$10+Q2556*$D$11</f>
        <v>14</v>
      </c>
      <c r="S2556" s="108" t="n">
        <f aca="false">SUM(N2556:Q2556)</f>
        <v>1</v>
      </c>
    </row>
    <row r="2557" customFormat="false" ht="15" hidden="false" customHeight="false" outlineLevel="0" collapsed="false">
      <c r="H2557" s="108" t="n">
        <v>2549</v>
      </c>
      <c r="I2557" s="109" t="n">
        <v>-1.4673</v>
      </c>
      <c r="J2557" s="109" t="n">
        <v>1.1876</v>
      </c>
      <c r="K2557" s="109" t="n">
        <v>0.0564</v>
      </c>
      <c r="L2557" s="109" t="n">
        <v>0.4072</v>
      </c>
      <c r="M2557" s="109" t="n">
        <v>0.5275</v>
      </c>
      <c r="N2557" s="108" t="n">
        <f aca="false">IF(SQRT($B$5)*$I2557+SQRT(1-$B$5)*J2557&lt;$C$8,1,0)</f>
        <v>0</v>
      </c>
      <c r="O2557" s="108" t="n">
        <f aca="false">IF(SQRT($B$5)*$I2557+SQRT(1-$B$5)*K2557&lt;$C$9,1,0)</f>
        <v>0</v>
      </c>
      <c r="P2557" s="108" t="n">
        <f aca="false">IF(SQRT($B$5)*$I2557+SQRT(1-$B$5)*L2557&lt;$C$10,1,0)</f>
        <v>0</v>
      </c>
      <c r="Q2557" s="108" t="n">
        <f aca="false">IF(SQRT($B$5)*$I2557+SQRT(1-$B$5)*M2557&lt;$C$11,1,0)</f>
        <v>0</v>
      </c>
      <c r="R2557" s="110" t="n">
        <f aca="false">N2557*$D$8+O2557*$D$9+P2557*$D$10+Q2557*$D$11</f>
        <v>0</v>
      </c>
      <c r="S2557" s="108" t="n">
        <f aca="false">SUM(N2557:Q2557)</f>
        <v>0</v>
      </c>
    </row>
    <row r="2558" customFormat="false" ht="15" hidden="false" customHeight="false" outlineLevel="0" collapsed="false">
      <c r="H2558" s="108" t="n">
        <v>2550</v>
      </c>
      <c r="I2558" s="109" t="n">
        <v>0.0778</v>
      </c>
      <c r="J2558" s="109" t="n">
        <v>1.3291</v>
      </c>
      <c r="K2558" s="109" t="n">
        <v>1.1045</v>
      </c>
      <c r="L2558" s="109" t="n">
        <v>-0.0528</v>
      </c>
      <c r="M2558" s="109" t="n">
        <v>0.3398</v>
      </c>
      <c r="N2558" s="108" t="n">
        <f aca="false">IF(SQRT($B$5)*$I2558+SQRT(1-$B$5)*J2558&lt;$C$8,1,0)</f>
        <v>0</v>
      </c>
      <c r="O2558" s="108" t="n">
        <f aca="false">IF(SQRT($B$5)*$I2558+SQRT(1-$B$5)*K2558&lt;$C$9,1,0)</f>
        <v>0</v>
      </c>
      <c r="P2558" s="108" t="n">
        <f aca="false">IF(SQRT($B$5)*$I2558+SQRT(1-$B$5)*L2558&lt;$C$10,1,0)</f>
        <v>0</v>
      </c>
      <c r="Q2558" s="108" t="n">
        <f aca="false">IF(SQRT($B$5)*$I2558+SQRT(1-$B$5)*M2558&lt;$C$11,1,0)</f>
        <v>0</v>
      </c>
      <c r="R2558" s="110" t="n">
        <f aca="false">N2558*$D$8+O2558*$D$9+P2558*$D$10+Q2558*$D$11</f>
        <v>0</v>
      </c>
      <c r="S2558" s="108" t="n">
        <f aca="false">SUM(N2558:Q2558)</f>
        <v>0</v>
      </c>
    </row>
    <row r="2559" customFormat="false" ht="15" hidden="false" customHeight="false" outlineLevel="0" collapsed="false">
      <c r="H2559" s="108" t="n">
        <v>2551</v>
      </c>
      <c r="I2559" s="109" t="n">
        <v>0.023</v>
      </c>
      <c r="J2559" s="109" t="n">
        <v>-0.4333</v>
      </c>
      <c r="K2559" s="109" t="n">
        <v>-0.4198</v>
      </c>
      <c r="L2559" s="109" t="n">
        <v>-1.0179</v>
      </c>
      <c r="M2559" s="109" t="n">
        <v>-0.8102</v>
      </c>
      <c r="N2559" s="108" t="n">
        <f aca="false">IF(SQRT($B$5)*$I2559+SQRT(1-$B$5)*J2559&lt;$C$8,1,0)</f>
        <v>0</v>
      </c>
      <c r="O2559" s="108" t="n">
        <f aca="false">IF(SQRT($B$5)*$I2559+SQRT(1-$B$5)*K2559&lt;$C$9,1,0)</f>
        <v>0</v>
      </c>
      <c r="P2559" s="108" t="n">
        <f aca="false">IF(SQRT($B$5)*$I2559+SQRT(1-$B$5)*L2559&lt;$C$10,1,0)</f>
        <v>0</v>
      </c>
      <c r="Q2559" s="108" t="n">
        <f aca="false">IF(SQRT($B$5)*$I2559+SQRT(1-$B$5)*M2559&lt;$C$11,1,0)</f>
        <v>0</v>
      </c>
      <c r="R2559" s="110" t="n">
        <f aca="false">N2559*$D$8+O2559*$D$9+P2559*$D$10+Q2559*$D$11</f>
        <v>0</v>
      </c>
      <c r="S2559" s="108" t="n">
        <f aca="false">SUM(N2559:Q2559)</f>
        <v>0</v>
      </c>
    </row>
    <row r="2560" customFormat="false" ht="15" hidden="false" customHeight="false" outlineLevel="0" collapsed="false">
      <c r="H2560" s="108" t="n">
        <v>2552</v>
      </c>
      <c r="I2560" s="109" t="n">
        <v>-0.9865</v>
      </c>
      <c r="J2560" s="109" t="n">
        <v>1.2547</v>
      </c>
      <c r="K2560" s="109" t="n">
        <v>-1.4644</v>
      </c>
      <c r="L2560" s="109" t="n">
        <v>0.1069</v>
      </c>
      <c r="M2560" s="109" t="n">
        <v>1.0052</v>
      </c>
      <c r="N2560" s="108" t="n">
        <f aca="false">IF(SQRT($B$5)*$I2560+SQRT(1-$B$5)*J2560&lt;$C$8,1,0)</f>
        <v>0</v>
      </c>
      <c r="O2560" s="108" t="n">
        <f aca="false">IF(SQRT($B$5)*$I2560+SQRT(1-$B$5)*K2560&lt;$C$9,1,0)</f>
        <v>0</v>
      </c>
      <c r="P2560" s="108" t="n">
        <f aca="false">IF(SQRT($B$5)*$I2560+SQRT(1-$B$5)*L2560&lt;$C$10,1,0)</f>
        <v>0</v>
      </c>
      <c r="Q2560" s="108" t="n">
        <f aca="false">IF(SQRT($B$5)*$I2560+SQRT(1-$B$5)*M2560&lt;$C$11,1,0)</f>
        <v>0</v>
      </c>
      <c r="R2560" s="110" t="n">
        <f aca="false">N2560*$D$8+O2560*$D$9+P2560*$D$10+Q2560*$D$11</f>
        <v>0</v>
      </c>
      <c r="S2560" s="108" t="n">
        <f aca="false">SUM(N2560:Q2560)</f>
        <v>0</v>
      </c>
    </row>
    <row r="2561" customFormat="false" ht="15" hidden="false" customHeight="false" outlineLevel="0" collapsed="false">
      <c r="H2561" s="108" t="n">
        <v>2553</v>
      </c>
      <c r="I2561" s="109" t="n">
        <v>0.6602</v>
      </c>
      <c r="J2561" s="109" t="n">
        <v>-0.9267</v>
      </c>
      <c r="K2561" s="109" t="n">
        <v>-1.2524</v>
      </c>
      <c r="L2561" s="109" t="n">
        <v>-2.0137</v>
      </c>
      <c r="M2561" s="109" t="n">
        <v>-0.9004</v>
      </c>
      <c r="N2561" s="108" t="n">
        <f aca="false">IF(SQRT($B$5)*$I2561+SQRT(1-$B$5)*J2561&lt;$C$8,1,0)</f>
        <v>0</v>
      </c>
      <c r="O2561" s="108" t="n">
        <f aca="false">IF(SQRT($B$5)*$I2561+SQRT(1-$B$5)*K2561&lt;$C$9,1,0)</f>
        <v>0</v>
      </c>
      <c r="P2561" s="108" t="n">
        <f aca="false">IF(SQRT($B$5)*$I2561+SQRT(1-$B$5)*L2561&lt;$C$10,1,0)</f>
        <v>0</v>
      </c>
      <c r="Q2561" s="108" t="n">
        <f aca="false">IF(SQRT($B$5)*$I2561+SQRT(1-$B$5)*M2561&lt;$C$11,1,0)</f>
        <v>0</v>
      </c>
      <c r="R2561" s="110" t="n">
        <f aca="false">N2561*$D$8+O2561*$D$9+P2561*$D$10+Q2561*$D$11</f>
        <v>0</v>
      </c>
      <c r="S2561" s="108" t="n">
        <f aca="false">SUM(N2561:Q2561)</f>
        <v>0</v>
      </c>
    </row>
    <row r="2562" customFormat="false" ht="15" hidden="false" customHeight="false" outlineLevel="0" collapsed="false">
      <c r="H2562" s="108" t="n">
        <v>2554</v>
      </c>
      <c r="I2562" s="109" t="n">
        <v>1.135</v>
      </c>
      <c r="J2562" s="109" t="n">
        <v>0.6859</v>
      </c>
      <c r="K2562" s="109" t="n">
        <v>-0.1665</v>
      </c>
      <c r="L2562" s="109" t="n">
        <v>0.4919</v>
      </c>
      <c r="M2562" s="109" t="n">
        <v>-0.5713</v>
      </c>
      <c r="N2562" s="108" t="n">
        <f aca="false">IF(SQRT($B$5)*$I2562+SQRT(1-$B$5)*J2562&lt;$C$8,1,0)</f>
        <v>0</v>
      </c>
      <c r="O2562" s="108" t="n">
        <f aca="false">IF(SQRT($B$5)*$I2562+SQRT(1-$B$5)*K2562&lt;$C$9,1,0)</f>
        <v>0</v>
      </c>
      <c r="P2562" s="108" t="n">
        <f aca="false">IF(SQRT($B$5)*$I2562+SQRT(1-$B$5)*L2562&lt;$C$10,1,0)</f>
        <v>0</v>
      </c>
      <c r="Q2562" s="108" t="n">
        <f aca="false">IF(SQRT($B$5)*$I2562+SQRT(1-$B$5)*M2562&lt;$C$11,1,0)</f>
        <v>0</v>
      </c>
      <c r="R2562" s="110" t="n">
        <f aca="false">N2562*$D$8+O2562*$D$9+P2562*$D$10+Q2562*$D$11</f>
        <v>0</v>
      </c>
      <c r="S2562" s="108" t="n">
        <f aca="false">SUM(N2562:Q2562)</f>
        <v>0</v>
      </c>
    </row>
    <row r="2563" customFormat="false" ht="15" hidden="false" customHeight="false" outlineLevel="0" collapsed="false">
      <c r="H2563" s="108" t="n">
        <v>2555</v>
      </c>
      <c r="I2563" s="109" t="n">
        <v>-1.1276</v>
      </c>
      <c r="J2563" s="109" t="n">
        <v>1.1839</v>
      </c>
      <c r="K2563" s="109" t="n">
        <v>1.2162</v>
      </c>
      <c r="L2563" s="109" t="n">
        <v>-0.7925</v>
      </c>
      <c r="M2563" s="109" t="n">
        <v>-1.3756</v>
      </c>
      <c r="N2563" s="108" t="n">
        <f aca="false">IF(SQRT($B$5)*$I2563+SQRT(1-$B$5)*J2563&lt;$C$8,1,0)</f>
        <v>0</v>
      </c>
      <c r="O2563" s="108" t="n">
        <f aca="false">IF(SQRT($B$5)*$I2563+SQRT(1-$B$5)*K2563&lt;$C$9,1,0)</f>
        <v>0</v>
      </c>
      <c r="P2563" s="108" t="n">
        <f aca="false">IF(SQRT($B$5)*$I2563+SQRT(1-$B$5)*L2563&lt;$C$10,1,0)</f>
        <v>0</v>
      </c>
      <c r="Q2563" s="108" t="n">
        <f aca="false">IF(SQRT($B$5)*$I2563+SQRT(1-$B$5)*M2563&lt;$C$11,1,0)</f>
        <v>0</v>
      </c>
      <c r="R2563" s="110" t="n">
        <f aca="false">N2563*$D$8+O2563*$D$9+P2563*$D$10+Q2563*$D$11</f>
        <v>0</v>
      </c>
      <c r="S2563" s="108" t="n">
        <f aca="false">SUM(N2563:Q2563)</f>
        <v>0</v>
      </c>
    </row>
    <row r="2564" customFormat="false" ht="15" hidden="false" customHeight="false" outlineLevel="0" collapsed="false">
      <c r="H2564" s="108" t="n">
        <v>2556</v>
      </c>
      <c r="I2564" s="109" t="n">
        <v>0.7322</v>
      </c>
      <c r="J2564" s="109" t="n">
        <v>1.7577</v>
      </c>
      <c r="K2564" s="109" t="n">
        <v>0.8887</v>
      </c>
      <c r="L2564" s="109" t="n">
        <v>1.4934</v>
      </c>
      <c r="M2564" s="109" t="n">
        <v>-0.6025</v>
      </c>
      <c r="N2564" s="108" t="n">
        <f aca="false">IF(SQRT($B$5)*$I2564+SQRT(1-$B$5)*J2564&lt;$C$8,1,0)</f>
        <v>0</v>
      </c>
      <c r="O2564" s="108" t="n">
        <f aca="false">IF(SQRT($B$5)*$I2564+SQRT(1-$B$5)*K2564&lt;$C$9,1,0)</f>
        <v>0</v>
      </c>
      <c r="P2564" s="108" t="n">
        <f aca="false">IF(SQRT($B$5)*$I2564+SQRT(1-$B$5)*L2564&lt;$C$10,1,0)</f>
        <v>0</v>
      </c>
      <c r="Q2564" s="108" t="n">
        <f aca="false">IF(SQRT($B$5)*$I2564+SQRT(1-$B$5)*M2564&lt;$C$11,1,0)</f>
        <v>0</v>
      </c>
      <c r="R2564" s="110" t="n">
        <f aca="false">N2564*$D$8+O2564*$D$9+P2564*$D$10+Q2564*$D$11</f>
        <v>0</v>
      </c>
      <c r="S2564" s="108" t="n">
        <f aca="false">SUM(N2564:Q2564)</f>
        <v>0</v>
      </c>
    </row>
    <row r="2565" customFormat="false" ht="15" hidden="false" customHeight="false" outlineLevel="0" collapsed="false">
      <c r="H2565" s="108" t="n">
        <v>2557</v>
      </c>
      <c r="I2565" s="109" t="n">
        <v>-0.6829</v>
      </c>
      <c r="J2565" s="109" t="n">
        <v>0.1466</v>
      </c>
      <c r="K2565" s="109" t="n">
        <v>0.3974</v>
      </c>
      <c r="L2565" s="109" t="n">
        <v>0.1575</v>
      </c>
      <c r="M2565" s="109" t="n">
        <v>-0.024</v>
      </c>
      <c r="N2565" s="108" t="n">
        <f aca="false">IF(SQRT($B$5)*$I2565+SQRT(1-$B$5)*J2565&lt;$C$8,1,0)</f>
        <v>0</v>
      </c>
      <c r="O2565" s="108" t="n">
        <f aca="false">IF(SQRT($B$5)*$I2565+SQRT(1-$B$5)*K2565&lt;$C$9,1,0)</f>
        <v>0</v>
      </c>
      <c r="P2565" s="108" t="n">
        <f aca="false">IF(SQRT($B$5)*$I2565+SQRT(1-$B$5)*L2565&lt;$C$10,1,0)</f>
        <v>0</v>
      </c>
      <c r="Q2565" s="108" t="n">
        <f aca="false">IF(SQRT($B$5)*$I2565+SQRT(1-$B$5)*M2565&lt;$C$11,1,0)</f>
        <v>0</v>
      </c>
      <c r="R2565" s="110" t="n">
        <f aca="false">N2565*$D$8+O2565*$D$9+P2565*$D$10+Q2565*$D$11</f>
        <v>0</v>
      </c>
      <c r="S2565" s="108" t="n">
        <f aca="false">SUM(N2565:Q2565)</f>
        <v>0</v>
      </c>
    </row>
    <row r="2566" customFormat="false" ht="15" hidden="false" customHeight="false" outlineLevel="0" collapsed="false">
      <c r="H2566" s="108" t="n">
        <v>2558</v>
      </c>
      <c r="I2566" s="109" t="n">
        <v>2.4529</v>
      </c>
      <c r="J2566" s="109" t="n">
        <v>-0.4405</v>
      </c>
      <c r="K2566" s="109" t="n">
        <v>-0.2429</v>
      </c>
      <c r="L2566" s="109" t="n">
        <v>-0.2615</v>
      </c>
      <c r="M2566" s="109" t="n">
        <v>0.3537</v>
      </c>
      <c r="N2566" s="108" t="n">
        <f aca="false">IF(SQRT($B$5)*$I2566+SQRT(1-$B$5)*J2566&lt;$C$8,1,0)</f>
        <v>0</v>
      </c>
      <c r="O2566" s="108" t="n">
        <f aca="false">IF(SQRT($B$5)*$I2566+SQRT(1-$B$5)*K2566&lt;$C$9,1,0)</f>
        <v>0</v>
      </c>
      <c r="P2566" s="108" t="n">
        <f aca="false">IF(SQRT($B$5)*$I2566+SQRT(1-$B$5)*L2566&lt;$C$10,1,0)</f>
        <v>0</v>
      </c>
      <c r="Q2566" s="108" t="n">
        <f aca="false">IF(SQRT($B$5)*$I2566+SQRT(1-$B$5)*M2566&lt;$C$11,1,0)</f>
        <v>0</v>
      </c>
      <c r="R2566" s="110" t="n">
        <f aca="false">N2566*$D$8+O2566*$D$9+P2566*$D$10+Q2566*$D$11</f>
        <v>0</v>
      </c>
      <c r="S2566" s="108" t="n">
        <f aca="false">SUM(N2566:Q2566)</f>
        <v>0</v>
      </c>
    </row>
    <row r="2567" customFormat="false" ht="15" hidden="false" customHeight="false" outlineLevel="0" collapsed="false">
      <c r="H2567" s="108" t="n">
        <v>2559</v>
      </c>
      <c r="I2567" s="109" t="n">
        <v>-0.7421</v>
      </c>
      <c r="J2567" s="109" t="n">
        <v>-0.5013</v>
      </c>
      <c r="K2567" s="109" t="n">
        <v>-1.2974</v>
      </c>
      <c r="L2567" s="109" t="n">
        <v>0.5571</v>
      </c>
      <c r="M2567" s="109" t="n">
        <v>0.1382</v>
      </c>
      <c r="N2567" s="108" t="n">
        <f aca="false">IF(SQRT($B$5)*$I2567+SQRT(1-$B$5)*J2567&lt;$C$8,1,0)</f>
        <v>0</v>
      </c>
      <c r="O2567" s="108" t="n">
        <f aca="false">IF(SQRT($B$5)*$I2567+SQRT(1-$B$5)*K2567&lt;$C$9,1,0)</f>
        <v>0</v>
      </c>
      <c r="P2567" s="108" t="n">
        <f aca="false">IF(SQRT($B$5)*$I2567+SQRT(1-$B$5)*L2567&lt;$C$10,1,0)</f>
        <v>0</v>
      </c>
      <c r="Q2567" s="108" t="n">
        <f aca="false">IF(SQRT($B$5)*$I2567+SQRT(1-$B$5)*M2567&lt;$C$11,1,0)</f>
        <v>0</v>
      </c>
      <c r="R2567" s="110" t="n">
        <f aca="false">N2567*$D$8+O2567*$D$9+P2567*$D$10+Q2567*$D$11</f>
        <v>0</v>
      </c>
      <c r="S2567" s="108" t="n">
        <f aca="false">SUM(N2567:Q2567)</f>
        <v>0</v>
      </c>
    </row>
    <row r="2568" customFormat="false" ht="15" hidden="false" customHeight="false" outlineLevel="0" collapsed="false">
      <c r="H2568" s="108" t="n">
        <v>2560</v>
      </c>
      <c r="I2568" s="109" t="n">
        <v>-0.6044</v>
      </c>
      <c r="J2568" s="109" t="n">
        <v>-0.9319</v>
      </c>
      <c r="K2568" s="109" t="n">
        <v>-0.5583</v>
      </c>
      <c r="L2568" s="109" t="n">
        <v>-0.8314</v>
      </c>
      <c r="M2568" s="109" t="n">
        <v>-0.0322</v>
      </c>
      <c r="N2568" s="108" t="n">
        <f aca="false">IF(SQRT($B$5)*$I2568+SQRT(1-$B$5)*J2568&lt;$C$8,1,0)</f>
        <v>0</v>
      </c>
      <c r="O2568" s="108" t="n">
        <f aca="false">IF(SQRT($B$5)*$I2568+SQRT(1-$B$5)*K2568&lt;$C$9,1,0)</f>
        <v>0</v>
      </c>
      <c r="P2568" s="108" t="n">
        <f aca="false">IF(SQRT($B$5)*$I2568+SQRT(1-$B$5)*L2568&lt;$C$10,1,0)</f>
        <v>0</v>
      </c>
      <c r="Q2568" s="108" t="n">
        <f aca="false">IF(SQRT($B$5)*$I2568+SQRT(1-$B$5)*M2568&lt;$C$11,1,0)</f>
        <v>0</v>
      </c>
      <c r="R2568" s="110" t="n">
        <f aca="false">N2568*$D$8+O2568*$D$9+P2568*$D$10+Q2568*$D$11</f>
        <v>0</v>
      </c>
      <c r="S2568" s="108" t="n">
        <f aca="false">SUM(N2568:Q2568)</f>
        <v>0</v>
      </c>
    </row>
    <row r="2569" customFormat="false" ht="15" hidden="false" customHeight="false" outlineLevel="0" collapsed="false">
      <c r="H2569" s="108" t="n">
        <v>2561</v>
      </c>
      <c r="I2569" s="109" t="n">
        <v>0.3178</v>
      </c>
      <c r="J2569" s="109" t="n">
        <v>-0.5587</v>
      </c>
      <c r="K2569" s="109" t="n">
        <v>-0.0504</v>
      </c>
      <c r="L2569" s="109" t="n">
        <v>0.498</v>
      </c>
      <c r="M2569" s="109" t="n">
        <v>-0.3713</v>
      </c>
      <c r="N2569" s="108" t="n">
        <f aca="false">IF(SQRT($B$5)*$I2569+SQRT(1-$B$5)*J2569&lt;$C$8,1,0)</f>
        <v>0</v>
      </c>
      <c r="O2569" s="108" t="n">
        <f aca="false">IF(SQRT($B$5)*$I2569+SQRT(1-$B$5)*K2569&lt;$C$9,1,0)</f>
        <v>0</v>
      </c>
      <c r="P2569" s="108" t="n">
        <f aca="false">IF(SQRT($B$5)*$I2569+SQRT(1-$B$5)*L2569&lt;$C$10,1,0)</f>
        <v>0</v>
      </c>
      <c r="Q2569" s="108" t="n">
        <f aca="false">IF(SQRT($B$5)*$I2569+SQRT(1-$B$5)*M2569&lt;$C$11,1,0)</f>
        <v>0</v>
      </c>
      <c r="R2569" s="110" t="n">
        <f aca="false">N2569*$D$8+O2569*$D$9+P2569*$D$10+Q2569*$D$11</f>
        <v>0</v>
      </c>
      <c r="S2569" s="108" t="n">
        <f aca="false">SUM(N2569:Q2569)</f>
        <v>0</v>
      </c>
    </row>
    <row r="2570" customFormat="false" ht="15" hidden="false" customHeight="false" outlineLevel="0" collapsed="false">
      <c r="H2570" s="108" t="n">
        <v>2562</v>
      </c>
      <c r="I2570" s="109" t="n">
        <v>1.2078</v>
      </c>
      <c r="J2570" s="109" t="n">
        <v>-0.5337</v>
      </c>
      <c r="K2570" s="109" t="n">
        <v>-1.0864</v>
      </c>
      <c r="L2570" s="109" t="n">
        <v>-0.682</v>
      </c>
      <c r="M2570" s="109" t="n">
        <v>-0.3116</v>
      </c>
      <c r="N2570" s="108" t="n">
        <f aca="false">IF(SQRT($B$5)*$I2570+SQRT(1-$B$5)*J2570&lt;$C$8,1,0)</f>
        <v>0</v>
      </c>
      <c r="O2570" s="108" t="n">
        <f aca="false">IF(SQRT($B$5)*$I2570+SQRT(1-$B$5)*K2570&lt;$C$9,1,0)</f>
        <v>0</v>
      </c>
      <c r="P2570" s="108" t="n">
        <f aca="false">IF(SQRT($B$5)*$I2570+SQRT(1-$B$5)*L2570&lt;$C$10,1,0)</f>
        <v>0</v>
      </c>
      <c r="Q2570" s="108" t="n">
        <f aca="false">IF(SQRT($B$5)*$I2570+SQRT(1-$B$5)*M2570&lt;$C$11,1,0)</f>
        <v>0</v>
      </c>
      <c r="R2570" s="110" t="n">
        <f aca="false">N2570*$D$8+O2570*$D$9+P2570*$D$10+Q2570*$D$11</f>
        <v>0</v>
      </c>
      <c r="S2570" s="108" t="n">
        <f aca="false">SUM(N2570:Q2570)</f>
        <v>0</v>
      </c>
    </row>
    <row r="2571" customFormat="false" ht="15" hidden="false" customHeight="false" outlineLevel="0" collapsed="false">
      <c r="H2571" s="108" t="n">
        <v>2563</v>
      </c>
      <c r="I2571" s="109" t="n">
        <v>0.2436</v>
      </c>
      <c r="J2571" s="109" t="n">
        <v>-1.0329</v>
      </c>
      <c r="K2571" s="109" t="n">
        <v>1.522</v>
      </c>
      <c r="L2571" s="109" t="n">
        <v>-1.7599</v>
      </c>
      <c r="M2571" s="109" t="n">
        <v>0.3651</v>
      </c>
      <c r="N2571" s="108" t="n">
        <f aca="false">IF(SQRT($B$5)*$I2571+SQRT(1-$B$5)*J2571&lt;$C$8,1,0)</f>
        <v>0</v>
      </c>
      <c r="O2571" s="108" t="n">
        <f aca="false">IF(SQRT($B$5)*$I2571+SQRT(1-$B$5)*K2571&lt;$C$9,1,0)</f>
        <v>0</v>
      </c>
      <c r="P2571" s="108" t="n">
        <f aca="false">IF(SQRT($B$5)*$I2571+SQRT(1-$B$5)*L2571&lt;$C$10,1,0)</f>
        <v>0</v>
      </c>
      <c r="Q2571" s="108" t="n">
        <f aca="false">IF(SQRT($B$5)*$I2571+SQRT(1-$B$5)*M2571&lt;$C$11,1,0)</f>
        <v>0</v>
      </c>
      <c r="R2571" s="110" t="n">
        <f aca="false">N2571*$D$8+O2571*$D$9+P2571*$D$10+Q2571*$D$11</f>
        <v>0</v>
      </c>
      <c r="S2571" s="108" t="n">
        <f aca="false">SUM(N2571:Q2571)</f>
        <v>0</v>
      </c>
    </row>
    <row r="2572" customFormat="false" ht="15" hidden="false" customHeight="false" outlineLevel="0" collapsed="false">
      <c r="H2572" s="108" t="n">
        <v>2564</v>
      </c>
      <c r="I2572" s="109" t="n">
        <v>-1.8875</v>
      </c>
      <c r="J2572" s="109" t="n">
        <v>-0.6274</v>
      </c>
      <c r="K2572" s="109" t="n">
        <v>-1.3775</v>
      </c>
      <c r="L2572" s="109" t="n">
        <v>1.3418</v>
      </c>
      <c r="M2572" s="109" t="n">
        <v>-0.361</v>
      </c>
      <c r="N2572" s="108" t="n">
        <f aca="false">IF(SQRT($B$5)*$I2572+SQRT(1-$B$5)*J2572&lt;$C$8,1,0)</f>
        <v>0</v>
      </c>
      <c r="O2572" s="108" t="n">
        <f aca="false">IF(SQRT($B$5)*$I2572+SQRT(1-$B$5)*K2572&lt;$C$9,1,0)</f>
        <v>0</v>
      </c>
      <c r="P2572" s="108" t="n">
        <f aca="false">IF(SQRT($B$5)*$I2572+SQRT(1-$B$5)*L2572&lt;$C$10,1,0)</f>
        <v>0</v>
      </c>
      <c r="Q2572" s="108" t="n">
        <f aca="false">IF(SQRT($B$5)*$I2572+SQRT(1-$B$5)*M2572&lt;$C$11,1,0)</f>
        <v>0</v>
      </c>
      <c r="R2572" s="110" t="n">
        <f aca="false">N2572*$D$8+O2572*$D$9+P2572*$D$10+Q2572*$D$11</f>
        <v>0</v>
      </c>
      <c r="S2572" s="108" t="n">
        <f aca="false">SUM(N2572:Q2572)</f>
        <v>0</v>
      </c>
    </row>
    <row r="2573" customFormat="false" ht="15" hidden="false" customHeight="false" outlineLevel="0" collapsed="false">
      <c r="H2573" s="108" t="n">
        <v>2565</v>
      </c>
      <c r="I2573" s="109" t="n">
        <v>0.4904</v>
      </c>
      <c r="J2573" s="109" t="n">
        <v>1.3566</v>
      </c>
      <c r="K2573" s="109" t="n">
        <v>0.7686</v>
      </c>
      <c r="L2573" s="109" t="n">
        <v>-0.7825</v>
      </c>
      <c r="M2573" s="109" t="n">
        <v>1.783</v>
      </c>
      <c r="N2573" s="108" t="n">
        <f aca="false">IF(SQRT($B$5)*$I2573+SQRT(1-$B$5)*J2573&lt;$C$8,1,0)</f>
        <v>0</v>
      </c>
      <c r="O2573" s="108" t="n">
        <f aca="false">IF(SQRT($B$5)*$I2573+SQRT(1-$B$5)*K2573&lt;$C$9,1,0)</f>
        <v>0</v>
      </c>
      <c r="P2573" s="108" t="n">
        <f aca="false">IF(SQRT($B$5)*$I2573+SQRT(1-$B$5)*L2573&lt;$C$10,1,0)</f>
        <v>0</v>
      </c>
      <c r="Q2573" s="108" t="n">
        <f aca="false">IF(SQRT($B$5)*$I2573+SQRT(1-$B$5)*M2573&lt;$C$11,1,0)</f>
        <v>0</v>
      </c>
      <c r="R2573" s="110" t="n">
        <f aca="false">N2573*$D$8+O2573*$D$9+P2573*$D$10+Q2573*$D$11</f>
        <v>0</v>
      </c>
      <c r="S2573" s="108" t="n">
        <f aca="false">SUM(N2573:Q2573)</f>
        <v>0</v>
      </c>
    </row>
    <row r="2574" customFormat="false" ht="15" hidden="false" customHeight="false" outlineLevel="0" collapsed="false">
      <c r="H2574" s="108" t="n">
        <v>2566</v>
      </c>
      <c r="I2574" s="109" t="n">
        <v>0.036</v>
      </c>
      <c r="J2574" s="109" t="n">
        <v>-1.2142</v>
      </c>
      <c r="K2574" s="109" t="n">
        <v>-0.7757</v>
      </c>
      <c r="L2574" s="109" t="n">
        <v>-0.9648</v>
      </c>
      <c r="M2574" s="109" t="n">
        <v>1.2174</v>
      </c>
      <c r="N2574" s="108" t="n">
        <f aca="false">IF(SQRT($B$5)*$I2574+SQRT(1-$B$5)*J2574&lt;$C$8,1,0)</f>
        <v>0</v>
      </c>
      <c r="O2574" s="108" t="n">
        <f aca="false">IF(SQRT($B$5)*$I2574+SQRT(1-$B$5)*K2574&lt;$C$9,1,0)</f>
        <v>0</v>
      </c>
      <c r="P2574" s="108" t="n">
        <f aca="false">IF(SQRT($B$5)*$I2574+SQRT(1-$B$5)*L2574&lt;$C$10,1,0)</f>
        <v>0</v>
      </c>
      <c r="Q2574" s="108" t="n">
        <f aca="false">IF(SQRT($B$5)*$I2574+SQRT(1-$B$5)*M2574&lt;$C$11,1,0)</f>
        <v>0</v>
      </c>
      <c r="R2574" s="110" t="n">
        <f aca="false">N2574*$D$8+O2574*$D$9+P2574*$D$10+Q2574*$D$11</f>
        <v>0</v>
      </c>
      <c r="S2574" s="108" t="n">
        <f aca="false">SUM(N2574:Q2574)</f>
        <v>0</v>
      </c>
    </row>
    <row r="2575" customFormat="false" ht="15" hidden="false" customHeight="false" outlineLevel="0" collapsed="false">
      <c r="H2575" s="108" t="n">
        <v>2567</v>
      </c>
      <c r="I2575" s="109" t="n">
        <v>0.1991</v>
      </c>
      <c r="J2575" s="109" t="n">
        <v>-0.8782</v>
      </c>
      <c r="K2575" s="109" t="n">
        <v>-1.5925</v>
      </c>
      <c r="L2575" s="109" t="n">
        <v>-0.7952</v>
      </c>
      <c r="M2575" s="109" t="n">
        <v>-0.1869</v>
      </c>
      <c r="N2575" s="108" t="n">
        <f aca="false">IF(SQRT($B$5)*$I2575+SQRT(1-$B$5)*J2575&lt;$C$8,1,0)</f>
        <v>0</v>
      </c>
      <c r="O2575" s="108" t="n">
        <f aca="false">IF(SQRT($B$5)*$I2575+SQRT(1-$B$5)*K2575&lt;$C$9,1,0)</f>
        <v>0</v>
      </c>
      <c r="P2575" s="108" t="n">
        <f aca="false">IF(SQRT($B$5)*$I2575+SQRT(1-$B$5)*L2575&lt;$C$10,1,0)</f>
        <v>0</v>
      </c>
      <c r="Q2575" s="108" t="n">
        <f aca="false">IF(SQRT($B$5)*$I2575+SQRT(1-$B$5)*M2575&lt;$C$11,1,0)</f>
        <v>0</v>
      </c>
      <c r="R2575" s="110" t="n">
        <f aca="false">N2575*$D$8+O2575*$D$9+P2575*$D$10+Q2575*$D$11</f>
        <v>0</v>
      </c>
      <c r="S2575" s="108" t="n">
        <f aca="false">SUM(N2575:Q2575)</f>
        <v>0</v>
      </c>
    </row>
    <row r="2576" customFormat="false" ht="15" hidden="false" customHeight="false" outlineLevel="0" collapsed="false">
      <c r="H2576" s="108" t="n">
        <v>2568</v>
      </c>
      <c r="I2576" s="109" t="n">
        <v>1.0906</v>
      </c>
      <c r="J2576" s="109" t="n">
        <v>0.3566</v>
      </c>
      <c r="K2576" s="109" t="n">
        <v>-0.799</v>
      </c>
      <c r="L2576" s="109" t="n">
        <v>0.8819</v>
      </c>
      <c r="M2576" s="109" t="n">
        <v>-1.9319</v>
      </c>
      <c r="N2576" s="108" t="n">
        <f aca="false">IF(SQRT($B$5)*$I2576+SQRT(1-$B$5)*J2576&lt;$C$8,1,0)</f>
        <v>0</v>
      </c>
      <c r="O2576" s="108" t="n">
        <f aca="false">IF(SQRT($B$5)*$I2576+SQRT(1-$B$5)*K2576&lt;$C$9,1,0)</f>
        <v>0</v>
      </c>
      <c r="P2576" s="108" t="n">
        <f aca="false">IF(SQRT($B$5)*$I2576+SQRT(1-$B$5)*L2576&lt;$C$10,1,0)</f>
        <v>0</v>
      </c>
      <c r="Q2576" s="108" t="n">
        <f aca="false">IF(SQRT($B$5)*$I2576+SQRT(1-$B$5)*M2576&lt;$C$11,1,0)</f>
        <v>0</v>
      </c>
      <c r="R2576" s="110" t="n">
        <f aca="false">N2576*$D$8+O2576*$D$9+P2576*$D$10+Q2576*$D$11</f>
        <v>0</v>
      </c>
      <c r="S2576" s="108" t="n">
        <f aca="false">SUM(N2576:Q2576)</f>
        <v>0</v>
      </c>
    </row>
    <row r="2577" customFormat="false" ht="15" hidden="false" customHeight="false" outlineLevel="0" collapsed="false">
      <c r="H2577" s="108" t="n">
        <v>2569</v>
      </c>
      <c r="I2577" s="109" t="n">
        <v>0.3585</v>
      </c>
      <c r="J2577" s="109" t="n">
        <v>2.1283</v>
      </c>
      <c r="K2577" s="109" t="n">
        <v>-0.1361</v>
      </c>
      <c r="L2577" s="109" t="n">
        <v>-0.332</v>
      </c>
      <c r="M2577" s="109" t="n">
        <v>-1.2282</v>
      </c>
      <c r="N2577" s="108" t="n">
        <f aca="false">IF(SQRT($B$5)*$I2577+SQRT(1-$B$5)*J2577&lt;$C$8,1,0)</f>
        <v>0</v>
      </c>
      <c r="O2577" s="108" t="n">
        <f aca="false">IF(SQRT($B$5)*$I2577+SQRT(1-$B$5)*K2577&lt;$C$9,1,0)</f>
        <v>0</v>
      </c>
      <c r="P2577" s="108" t="n">
        <f aca="false">IF(SQRT($B$5)*$I2577+SQRT(1-$B$5)*L2577&lt;$C$10,1,0)</f>
        <v>0</v>
      </c>
      <c r="Q2577" s="108" t="n">
        <f aca="false">IF(SQRT($B$5)*$I2577+SQRT(1-$B$5)*M2577&lt;$C$11,1,0)</f>
        <v>0</v>
      </c>
      <c r="R2577" s="110" t="n">
        <f aca="false">N2577*$D$8+O2577*$D$9+P2577*$D$10+Q2577*$D$11</f>
        <v>0</v>
      </c>
      <c r="S2577" s="108" t="n">
        <f aca="false">SUM(N2577:Q2577)</f>
        <v>0</v>
      </c>
    </row>
    <row r="2578" customFormat="false" ht="15" hidden="false" customHeight="false" outlineLevel="0" collapsed="false">
      <c r="H2578" s="108" t="n">
        <v>2570</v>
      </c>
      <c r="I2578" s="109" t="n">
        <v>0.6997</v>
      </c>
      <c r="J2578" s="109" t="n">
        <v>-0.6917</v>
      </c>
      <c r="K2578" s="109" t="n">
        <v>-1.2401</v>
      </c>
      <c r="L2578" s="109" t="n">
        <v>-0.5039</v>
      </c>
      <c r="M2578" s="109" t="n">
        <v>0.9431</v>
      </c>
      <c r="N2578" s="108" t="n">
        <f aca="false">IF(SQRT($B$5)*$I2578+SQRT(1-$B$5)*J2578&lt;$C$8,1,0)</f>
        <v>0</v>
      </c>
      <c r="O2578" s="108" t="n">
        <f aca="false">IF(SQRT($B$5)*$I2578+SQRT(1-$B$5)*K2578&lt;$C$9,1,0)</f>
        <v>0</v>
      </c>
      <c r="P2578" s="108" t="n">
        <f aca="false">IF(SQRT($B$5)*$I2578+SQRT(1-$B$5)*L2578&lt;$C$10,1,0)</f>
        <v>0</v>
      </c>
      <c r="Q2578" s="108" t="n">
        <f aca="false">IF(SQRT($B$5)*$I2578+SQRT(1-$B$5)*M2578&lt;$C$11,1,0)</f>
        <v>0</v>
      </c>
      <c r="R2578" s="110" t="n">
        <f aca="false">N2578*$D$8+O2578*$D$9+P2578*$D$10+Q2578*$D$11</f>
        <v>0</v>
      </c>
      <c r="S2578" s="108" t="n">
        <f aca="false">SUM(N2578:Q2578)</f>
        <v>0</v>
      </c>
    </row>
    <row r="2579" customFormat="false" ht="15" hidden="false" customHeight="false" outlineLevel="0" collapsed="false">
      <c r="H2579" s="108" t="n">
        <v>2571</v>
      </c>
      <c r="I2579" s="109" t="n">
        <v>-0.1177</v>
      </c>
      <c r="J2579" s="109" t="n">
        <v>0.11</v>
      </c>
      <c r="K2579" s="109" t="n">
        <v>0.7774</v>
      </c>
      <c r="L2579" s="109" t="n">
        <v>-1.3374</v>
      </c>
      <c r="M2579" s="109" t="n">
        <v>-1.1118</v>
      </c>
      <c r="N2579" s="108" t="n">
        <f aca="false">IF(SQRT($B$5)*$I2579+SQRT(1-$B$5)*J2579&lt;$C$8,1,0)</f>
        <v>0</v>
      </c>
      <c r="O2579" s="108" t="n">
        <f aca="false">IF(SQRT($B$5)*$I2579+SQRT(1-$B$5)*K2579&lt;$C$9,1,0)</f>
        <v>0</v>
      </c>
      <c r="P2579" s="108" t="n">
        <f aca="false">IF(SQRT($B$5)*$I2579+SQRT(1-$B$5)*L2579&lt;$C$10,1,0)</f>
        <v>0</v>
      </c>
      <c r="Q2579" s="108" t="n">
        <f aca="false">IF(SQRT($B$5)*$I2579+SQRT(1-$B$5)*M2579&lt;$C$11,1,0)</f>
        <v>0</v>
      </c>
      <c r="R2579" s="110" t="n">
        <f aca="false">N2579*$D$8+O2579*$D$9+P2579*$D$10+Q2579*$D$11</f>
        <v>0</v>
      </c>
      <c r="S2579" s="108" t="n">
        <f aca="false">SUM(N2579:Q2579)</f>
        <v>0</v>
      </c>
    </row>
    <row r="2580" customFormat="false" ht="15" hidden="false" customHeight="false" outlineLevel="0" collapsed="false">
      <c r="H2580" s="108" t="n">
        <v>2572</v>
      </c>
      <c r="I2580" s="109" t="n">
        <v>0.6119</v>
      </c>
      <c r="J2580" s="109" t="n">
        <v>0.7802</v>
      </c>
      <c r="K2580" s="109" t="n">
        <v>0.4563</v>
      </c>
      <c r="L2580" s="109" t="n">
        <v>-0.8086</v>
      </c>
      <c r="M2580" s="109" t="n">
        <v>0.44</v>
      </c>
      <c r="N2580" s="108" t="n">
        <f aca="false">IF(SQRT($B$5)*$I2580+SQRT(1-$B$5)*J2580&lt;$C$8,1,0)</f>
        <v>0</v>
      </c>
      <c r="O2580" s="108" t="n">
        <f aca="false">IF(SQRT($B$5)*$I2580+SQRT(1-$B$5)*K2580&lt;$C$9,1,0)</f>
        <v>0</v>
      </c>
      <c r="P2580" s="108" t="n">
        <f aca="false">IF(SQRT($B$5)*$I2580+SQRT(1-$B$5)*L2580&lt;$C$10,1,0)</f>
        <v>0</v>
      </c>
      <c r="Q2580" s="108" t="n">
        <f aca="false">IF(SQRT($B$5)*$I2580+SQRT(1-$B$5)*M2580&lt;$C$11,1,0)</f>
        <v>0</v>
      </c>
      <c r="R2580" s="110" t="n">
        <f aca="false">N2580*$D$8+O2580*$D$9+P2580*$D$10+Q2580*$D$11</f>
        <v>0</v>
      </c>
      <c r="S2580" s="108" t="n">
        <f aca="false">SUM(N2580:Q2580)</f>
        <v>0</v>
      </c>
    </row>
    <row r="2581" customFormat="false" ht="15" hidden="false" customHeight="false" outlineLevel="0" collapsed="false">
      <c r="H2581" s="108" t="n">
        <v>2573</v>
      </c>
      <c r="I2581" s="109" t="n">
        <v>1.1022</v>
      </c>
      <c r="J2581" s="109" t="n">
        <v>-0.3113</v>
      </c>
      <c r="K2581" s="109" t="n">
        <v>-0.116</v>
      </c>
      <c r="L2581" s="109" t="n">
        <v>0.275</v>
      </c>
      <c r="M2581" s="109" t="n">
        <v>-0.6034</v>
      </c>
      <c r="N2581" s="108" t="n">
        <f aca="false">IF(SQRT($B$5)*$I2581+SQRT(1-$B$5)*J2581&lt;$C$8,1,0)</f>
        <v>0</v>
      </c>
      <c r="O2581" s="108" t="n">
        <f aca="false">IF(SQRT($B$5)*$I2581+SQRT(1-$B$5)*K2581&lt;$C$9,1,0)</f>
        <v>0</v>
      </c>
      <c r="P2581" s="108" t="n">
        <f aca="false">IF(SQRT($B$5)*$I2581+SQRT(1-$B$5)*L2581&lt;$C$10,1,0)</f>
        <v>0</v>
      </c>
      <c r="Q2581" s="108" t="n">
        <f aca="false">IF(SQRT($B$5)*$I2581+SQRT(1-$B$5)*M2581&lt;$C$11,1,0)</f>
        <v>0</v>
      </c>
      <c r="R2581" s="110" t="n">
        <f aca="false">N2581*$D$8+O2581*$D$9+P2581*$D$10+Q2581*$D$11</f>
        <v>0</v>
      </c>
      <c r="S2581" s="108" t="n">
        <f aca="false">SUM(N2581:Q2581)</f>
        <v>0</v>
      </c>
    </row>
    <row r="2582" customFormat="false" ht="15" hidden="false" customHeight="false" outlineLevel="0" collapsed="false">
      <c r="H2582" s="108" t="n">
        <v>2574</v>
      </c>
      <c r="I2582" s="109" t="n">
        <v>-0.2892</v>
      </c>
      <c r="J2582" s="109" t="n">
        <v>-0.975</v>
      </c>
      <c r="K2582" s="109" t="n">
        <v>-1.2735</v>
      </c>
      <c r="L2582" s="109" t="n">
        <v>0.1212</v>
      </c>
      <c r="M2582" s="109" t="n">
        <v>-1.8265</v>
      </c>
      <c r="N2582" s="108" t="n">
        <f aca="false">IF(SQRT($B$5)*$I2582+SQRT(1-$B$5)*J2582&lt;$C$8,1,0)</f>
        <v>0</v>
      </c>
      <c r="O2582" s="108" t="n">
        <f aca="false">IF(SQRT($B$5)*$I2582+SQRT(1-$B$5)*K2582&lt;$C$9,1,0)</f>
        <v>0</v>
      </c>
      <c r="P2582" s="108" t="n">
        <f aca="false">IF(SQRT($B$5)*$I2582+SQRT(1-$B$5)*L2582&lt;$C$10,1,0)</f>
        <v>0</v>
      </c>
      <c r="Q2582" s="108" t="n">
        <f aca="false">IF(SQRT($B$5)*$I2582+SQRT(1-$B$5)*M2582&lt;$C$11,1,0)</f>
        <v>0</v>
      </c>
      <c r="R2582" s="110" t="n">
        <f aca="false">N2582*$D$8+O2582*$D$9+P2582*$D$10+Q2582*$D$11</f>
        <v>0</v>
      </c>
      <c r="S2582" s="108" t="n">
        <f aca="false">SUM(N2582:Q2582)</f>
        <v>0</v>
      </c>
    </row>
    <row r="2583" customFormat="false" ht="15" hidden="false" customHeight="false" outlineLevel="0" collapsed="false">
      <c r="H2583" s="108" t="n">
        <v>2575</v>
      </c>
      <c r="I2583" s="109" t="n">
        <v>-0.586</v>
      </c>
      <c r="J2583" s="109" t="n">
        <v>0.1965</v>
      </c>
      <c r="K2583" s="109" t="n">
        <v>0.6485</v>
      </c>
      <c r="L2583" s="109" t="n">
        <v>0.7482</v>
      </c>
      <c r="M2583" s="109" t="n">
        <v>-0.9408</v>
      </c>
      <c r="N2583" s="108" t="n">
        <f aca="false">IF(SQRT($B$5)*$I2583+SQRT(1-$B$5)*J2583&lt;$C$8,1,0)</f>
        <v>0</v>
      </c>
      <c r="O2583" s="108" t="n">
        <f aca="false">IF(SQRT($B$5)*$I2583+SQRT(1-$B$5)*K2583&lt;$C$9,1,0)</f>
        <v>0</v>
      </c>
      <c r="P2583" s="108" t="n">
        <f aca="false">IF(SQRT($B$5)*$I2583+SQRT(1-$B$5)*L2583&lt;$C$10,1,0)</f>
        <v>0</v>
      </c>
      <c r="Q2583" s="108" t="n">
        <f aca="false">IF(SQRT($B$5)*$I2583+SQRT(1-$B$5)*M2583&lt;$C$11,1,0)</f>
        <v>0</v>
      </c>
      <c r="R2583" s="110" t="n">
        <f aca="false">N2583*$D$8+O2583*$D$9+P2583*$D$10+Q2583*$D$11</f>
        <v>0</v>
      </c>
      <c r="S2583" s="108" t="n">
        <f aca="false">SUM(N2583:Q2583)</f>
        <v>0</v>
      </c>
    </row>
    <row r="2584" customFormat="false" ht="15" hidden="false" customHeight="false" outlineLevel="0" collapsed="false">
      <c r="H2584" s="108" t="n">
        <v>2576</v>
      </c>
      <c r="I2584" s="109" t="n">
        <v>-0.0171</v>
      </c>
      <c r="J2584" s="109" t="n">
        <v>0.643</v>
      </c>
      <c r="K2584" s="109" t="n">
        <v>-0.0914</v>
      </c>
      <c r="L2584" s="109" t="n">
        <v>1.0088</v>
      </c>
      <c r="M2584" s="109" t="n">
        <v>0.5965</v>
      </c>
      <c r="N2584" s="108" t="n">
        <f aca="false">IF(SQRT($B$5)*$I2584+SQRT(1-$B$5)*J2584&lt;$C$8,1,0)</f>
        <v>0</v>
      </c>
      <c r="O2584" s="108" t="n">
        <f aca="false">IF(SQRT($B$5)*$I2584+SQRT(1-$B$5)*K2584&lt;$C$9,1,0)</f>
        <v>0</v>
      </c>
      <c r="P2584" s="108" t="n">
        <f aca="false">IF(SQRT($B$5)*$I2584+SQRT(1-$B$5)*L2584&lt;$C$10,1,0)</f>
        <v>0</v>
      </c>
      <c r="Q2584" s="108" t="n">
        <f aca="false">IF(SQRT($B$5)*$I2584+SQRT(1-$B$5)*M2584&lt;$C$11,1,0)</f>
        <v>0</v>
      </c>
      <c r="R2584" s="110" t="n">
        <f aca="false">N2584*$D$8+O2584*$D$9+P2584*$D$10+Q2584*$D$11</f>
        <v>0</v>
      </c>
      <c r="S2584" s="108" t="n">
        <f aca="false">SUM(N2584:Q2584)</f>
        <v>0</v>
      </c>
    </row>
    <row r="2585" customFormat="false" ht="15" hidden="false" customHeight="false" outlineLevel="0" collapsed="false">
      <c r="H2585" s="108" t="n">
        <v>2577</v>
      </c>
      <c r="I2585" s="109" t="n">
        <v>-0.9276</v>
      </c>
      <c r="J2585" s="109" t="n">
        <v>-0.2578</v>
      </c>
      <c r="K2585" s="109" t="n">
        <v>0.0211</v>
      </c>
      <c r="L2585" s="109" t="n">
        <v>0.1649</v>
      </c>
      <c r="M2585" s="109" t="n">
        <v>1.6532</v>
      </c>
      <c r="N2585" s="108" t="n">
        <f aca="false">IF(SQRT($B$5)*$I2585+SQRT(1-$B$5)*J2585&lt;$C$8,1,0)</f>
        <v>0</v>
      </c>
      <c r="O2585" s="108" t="n">
        <f aca="false">IF(SQRT($B$5)*$I2585+SQRT(1-$B$5)*K2585&lt;$C$9,1,0)</f>
        <v>0</v>
      </c>
      <c r="P2585" s="108" t="n">
        <f aca="false">IF(SQRT($B$5)*$I2585+SQRT(1-$B$5)*L2585&lt;$C$10,1,0)</f>
        <v>0</v>
      </c>
      <c r="Q2585" s="108" t="n">
        <f aca="false">IF(SQRT($B$5)*$I2585+SQRT(1-$B$5)*M2585&lt;$C$11,1,0)</f>
        <v>0</v>
      </c>
      <c r="R2585" s="110" t="n">
        <f aca="false">N2585*$D$8+O2585*$D$9+P2585*$D$10+Q2585*$D$11</f>
        <v>0</v>
      </c>
      <c r="S2585" s="108" t="n">
        <f aca="false">SUM(N2585:Q2585)</f>
        <v>0</v>
      </c>
    </row>
    <row r="2586" customFormat="false" ht="15" hidden="false" customHeight="false" outlineLevel="0" collapsed="false">
      <c r="H2586" s="108" t="n">
        <v>2578</v>
      </c>
      <c r="I2586" s="109" t="n">
        <v>-0.7411</v>
      </c>
      <c r="J2586" s="109" t="n">
        <v>0.4668</v>
      </c>
      <c r="K2586" s="109" t="n">
        <v>0.1583</v>
      </c>
      <c r="L2586" s="109" t="n">
        <v>1.3939</v>
      </c>
      <c r="M2586" s="109" t="n">
        <v>1.5674</v>
      </c>
      <c r="N2586" s="108" t="n">
        <f aca="false">IF(SQRT($B$5)*$I2586+SQRT(1-$B$5)*J2586&lt;$C$8,1,0)</f>
        <v>0</v>
      </c>
      <c r="O2586" s="108" t="n">
        <f aca="false">IF(SQRT($B$5)*$I2586+SQRT(1-$B$5)*K2586&lt;$C$9,1,0)</f>
        <v>0</v>
      </c>
      <c r="P2586" s="108" t="n">
        <f aca="false">IF(SQRT($B$5)*$I2586+SQRT(1-$B$5)*L2586&lt;$C$10,1,0)</f>
        <v>0</v>
      </c>
      <c r="Q2586" s="108" t="n">
        <f aca="false">IF(SQRT($B$5)*$I2586+SQRT(1-$B$5)*M2586&lt;$C$11,1,0)</f>
        <v>0</v>
      </c>
      <c r="R2586" s="110" t="n">
        <f aca="false">N2586*$D$8+O2586*$D$9+P2586*$D$10+Q2586*$D$11</f>
        <v>0</v>
      </c>
      <c r="S2586" s="108" t="n">
        <f aca="false">SUM(N2586:Q2586)</f>
        <v>0</v>
      </c>
    </row>
    <row r="2587" customFormat="false" ht="15" hidden="false" customHeight="false" outlineLevel="0" collapsed="false">
      <c r="H2587" s="108" t="n">
        <v>2579</v>
      </c>
      <c r="I2587" s="109" t="n">
        <v>-1.2875</v>
      </c>
      <c r="J2587" s="109" t="n">
        <v>-0.5106</v>
      </c>
      <c r="K2587" s="109" t="n">
        <v>-1.8126</v>
      </c>
      <c r="L2587" s="109" t="n">
        <v>-1.5299</v>
      </c>
      <c r="M2587" s="109" t="n">
        <v>-0.8027</v>
      </c>
      <c r="N2587" s="108" t="n">
        <f aca="false">IF(SQRT($B$5)*$I2587+SQRT(1-$B$5)*J2587&lt;$C$8,1,0)</f>
        <v>0</v>
      </c>
      <c r="O2587" s="108" t="n">
        <f aca="false">IF(SQRT($B$5)*$I2587+SQRT(1-$B$5)*K2587&lt;$C$9,1,0)</f>
        <v>0</v>
      </c>
      <c r="P2587" s="108" t="n">
        <f aca="false">IF(SQRT($B$5)*$I2587+SQRT(1-$B$5)*L2587&lt;$C$10,1,0)</f>
        <v>1</v>
      </c>
      <c r="Q2587" s="108" t="n">
        <f aca="false">IF(SQRT($B$5)*$I2587+SQRT(1-$B$5)*M2587&lt;$C$11,1,0)</f>
        <v>0</v>
      </c>
      <c r="R2587" s="110" t="n">
        <f aca="false">N2587*$D$8+O2587*$D$9+P2587*$D$10+Q2587*$D$11</f>
        <v>14</v>
      </c>
      <c r="S2587" s="108" t="n">
        <f aca="false">SUM(N2587:Q2587)</f>
        <v>1</v>
      </c>
    </row>
    <row r="2588" customFormat="false" ht="15" hidden="false" customHeight="false" outlineLevel="0" collapsed="false">
      <c r="H2588" s="108" t="n">
        <v>2580</v>
      </c>
      <c r="I2588" s="109" t="n">
        <v>2.0751</v>
      </c>
      <c r="J2588" s="109" t="n">
        <v>0.1167</v>
      </c>
      <c r="K2588" s="109" t="n">
        <v>-0.068</v>
      </c>
      <c r="L2588" s="109" t="n">
        <v>-0.1197</v>
      </c>
      <c r="M2588" s="109" t="n">
        <v>1.0679</v>
      </c>
      <c r="N2588" s="108" t="n">
        <f aca="false">IF(SQRT($B$5)*$I2588+SQRT(1-$B$5)*J2588&lt;$C$8,1,0)</f>
        <v>0</v>
      </c>
      <c r="O2588" s="108" t="n">
        <f aca="false">IF(SQRT($B$5)*$I2588+SQRT(1-$B$5)*K2588&lt;$C$9,1,0)</f>
        <v>0</v>
      </c>
      <c r="P2588" s="108" t="n">
        <f aca="false">IF(SQRT($B$5)*$I2588+SQRT(1-$B$5)*L2588&lt;$C$10,1,0)</f>
        <v>0</v>
      </c>
      <c r="Q2588" s="108" t="n">
        <f aca="false">IF(SQRT($B$5)*$I2588+SQRT(1-$B$5)*M2588&lt;$C$11,1,0)</f>
        <v>0</v>
      </c>
      <c r="R2588" s="110" t="n">
        <f aca="false">N2588*$D$8+O2588*$D$9+P2588*$D$10+Q2588*$D$11</f>
        <v>0</v>
      </c>
      <c r="S2588" s="108" t="n">
        <f aca="false">SUM(N2588:Q2588)</f>
        <v>0</v>
      </c>
    </row>
    <row r="2589" customFormat="false" ht="15" hidden="false" customHeight="false" outlineLevel="0" collapsed="false">
      <c r="H2589" s="108" t="n">
        <v>2581</v>
      </c>
      <c r="I2589" s="109" t="n">
        <v>-2.4014</v>
      </c>
      <c r="J2589" s="109" t="n">
        <v>-0.7746</v>
      </c>
      <c r="K2589" s="109" t="n">
        <v>-0.0982</v>
      </c>
      <c r="L2589" s="109" t="n">
        <v>-1.2033</v>
      </c>
      <c r="M2589" s="109" t="n">
        <v>2.6845</v>
      </c>
      <c r="N2589" s="108" t="n">
        <f aca="false">IF(SQRT($B$5)*$I2589+SQRT(1-$B$5)*J2589&lt;$C$8,1,0)</f>
        <v>0</v>
      </c>
      <c r="O2589" s="108" t="n">
        <f aca="false">IF(SQRT($B$5)*$I2589+SQRT(1-$B$5)*K2589&lt;$C$9,1,0)</f>
        <v>0</v>
      </c>
      <c r="P2589" s="108" t="n">
        <f aca="false">IF(SQRT($B$5)*$I2589+SQRT(1-$B$5)*L2589&lt;$C$10,1,0)</f>
        <v>1</v>
      </c>
      <c r="Q2589" s="108" t="n">
        <f aca="false">IF(SQRT($B$5)*$I2589+SQRT(1-$B$5)*M2589&lt;$C$11,1,0)</f>
        <v>0</v>
      </c>
      <c r="R2589" s="110" t="n">
        <f aca="false">N2589*$D$8+O2589*$D$9+P2589*$D$10+Q2589*$D$11</f>
        <v>14</v>
      </c>
      <c r="S2589" s="108" t="n">
        <f aca="false">SUM(N2589:Q2589)</f>
        <v>1</v>
      </c>
    </row>
    <row r="2590" customFormat="false" ht="15" hidden="false" customHeight="false" outlineLevel="0" collapsed="false">
      <c r="H2590" s="108" t="n">
        <v>2582</v>
      </c>
      <c r="I2590" s="109" t="n">
        <v>0.1537</v>
      </c>
      <c r="J2590" s="109" t="n">
        <v>0.7851</v>
      </c>
      <c r="K2590" s="109" t="n">
        <v>-1.6004</v>
      </c>
      <c r="L2590" s="109" t="n">
        <v>0.3412</v>
      </c>
      <c r="M2590" s="109" t="n">
        <v>-0.0514</v>
      </c>
      <c r="N2590" s="108" t="n">
        <f aca="false">IF(SQRT($B$5)*$I2590+SQRT(1-$B$5)*J2590&lt;$C$8,1,0)</f>
        <v>0</v>
      </c>
      <c r="O2590" s="108" t="n">
        <f aca="false">IF(SQRT($B$5)*$I2590+SQRT(1-$B$5)*K2590&lt;$C$9,1,0)</f>
        <v>0</v>
      </c>
      <c r="P2590" s="108" t="n">
        <f aca="false">IF(SQRT($B$5)*$I2590+SQRT(1-$B$5)*L2590&lt;$C$10,1,0)</f>
        <v>0</v>
      </c>
      <c r="Q2590" s="108" t="n">
        <f aca="false">IF(SQRT($B$5)*$I2590+SQRT(1-$B$5)*M2590&lt;$C$11,1,0)</f>
        <v>0</v>
      </c>
      <c r="R2590" s="110" t="n">
        <f aca="false">N2590*$D$8+O2590*$D$9+P2590*$D$10+Q2590*$D$11</f>
        <v>0</v>
      </c>
      <c r="S2590" s="108" t="n">
        <f aca="false">SUM(N2590:Q2590)</f>
        <v>0</v>
      </c>
    </row>
    <row r="2591" customFormat="false" ht="15" hidden="false" customHeight="false" outlineLevel="0" collapsed="false">
      <c r="H2591" s="108" t="n">
        <v>2583</v>
      </c>
      <c r="I2591" s="109" t="n">
        <v>0.3123</v>
      </c>
      <c r="J2591" s="109" t="n">
        <v>0.0652</v>
      </c>
      <c r="K2591" s="109" t="n">
        <v>0.9928</v>
      </c>
      <c r="L2591" s="109" t="n">
        <v>-0.3584</v>
      </c>
      <c r="M2591" s="109" t="n">
        <v>0.8741</v>
      </c>
      <c r="N2591" s="108" t="n">
        <f aca="false">IF(SQRT($B$5)*$I2591+SQRT(1-$B$5)*J2591&lt;$C$8,1,0)</f>
        <v>0</v>
      </c>
      <c r="O2591" s="108" t="n">
        <f aca="false">IF(SQRT($B$5)*$I2591+SQRT(1-$B$5)*K2591&lt;$C$9,1,0)</f>
        <v>0</v>
      </c>
      <c r="P2591" s="108" t="n">
        <f aca="false">IF(SQRT($B$5)*$I2591+SQRT(1-$B$5)*L2591&lt;$C$10,1,0)</f>
        <v>0</v>
      </c>
      <c r="Q2591" s="108" t="n">
        <f aca="false">IF(SQRT($B$5)*$I2591+SQRT(1-$B$5)*M2591&lt;$C$11,1,0)</f>
        <v>0</v>
      </c>
      <c r="R2591" s="110" t="n">
        <f aca="false">N2591*$D$8+O2591*$D$9+P2591*$D$10+Q2591*$D$11</f>
        <v>0</v>
      </c>
      <c r="S2591" s="108" t="n">
        <f aca="false">SUM(N2591:Q2591)</f>
        <v>0</v>
      </c>
    </row>
    <row r="2592" customFormat="false" ht="15" hidden="false" customHeight="false" outlineLevel="0" collapsed="false">
      <c r="H2592" s="108" t="n">
        <v>2584</v>
      </c>
      <c r="I2592" s="109" t="n">
        <v>-0.2107</v>
      </c>
      <c r="J2592" s="109" t="n">
        <v>-1.2874</v>
      </c>
      <c r="K2592" s="109" t="n">
        <v>0.7185</v>
      </c>
      <c r="L2592" s="109" t="n">
        <v>-0.6371</v>
      </c>
      <c r="M2592" s="109" t="n">
        <v>0.2938</v>
      </c>
      <c r="N2592" s="108" t="n">
        <f aca="false">IF(SQRT($B$5)*$I2592+SQRT(1-$B$5)*J2592&lt;$C$8,1,0)</f>
        <v>0</v>
      </c>
      <c r="O2592" s="108" t="n">
        <f aca="false">IF(SQRT($B$5)*$I2592+SQRT(1-$B$5)*K2592&lt;$C$9,1,0)</f>
        <v>0</v>
      </c>
      <c r="P2592" s="108" t="n">
        <f aca="false">IF(SQRT($B$5)*$I2592+SQRT(1-$B$5)*L2592&lt;$C$10,1,0)</f>
        <v>0</v>
      </c>
      <c r="Q2592" s="108" t="n">
        <f aca="false">IF(SQRT($B$5)*$I2592+SQRT(1-$B$5)*M2592&lt;$C$11,1,0)</f>
        <v>0</v>
      </c>
      <c r="R2592" s="110" t="n">
        <f aca="false">N2592*$D$8+O2592*$D$9+P2592*$D$10+Q2592*$D$11</f>
        <v>0</v>
      </c>
      <c r="S2592" s="108" t="n">
        <f aca="false">SUM(N2592:Q2592)</f>
        <v>0</v>
      </c>
    </row>
    <row r="2593" customFormat="false" ht="15" hidden="false" customHeight="false" outlineLevel="0" collapsed="false">
      <c r="H2593" s="108" t="n">
        <v>2585</v>
      </c>
      <c r="I2593" s="109" t="n">
        <v>1.1239</v>
      </c>
      <c r="J2593" s="109" t="n">
        <v>-1.6242</v>
      </c>
      <c r="K2593" s="109" t="n">
        <v>0.6972</v>
      </c>
      <c r="L2593" s="109" t="n">
        <v>-0.5049</v>
      </c>
      <c r="M2593" s="109" t="n">
        <v>1.8094</v>
      </c>
      <c r="N2593" s="108" t="n">
        <f aca="false">IF(SQRT($B$5)*$I2593+SQRT(1-$B$5)*J2593&lt;$C$8,1,0)</f>
        <v>0</v>
      </c>
      <c r="O2593" s="108" t="n">
        <f aca="false">IF(SQRT($B$5)*$I2593+SQRT(1-$B$5)*K2593&lt;$C$9,1,0)</f>
        <v>0</v>
      </c>
      <c r="P2593" s="108" t="n">
        <f aca="false">IF(SQRT($B$5)*$I2593+SQRT(1-$B$5)*L2593&lt;$C$10,1,0)</f>
        <v>0</v>
      </c>
      <c r="Q2593" s="108" t="n">
        <f aca="false">IF(SQRT($B$5)*$I2593+SQRT(1-$B$5)*M2593&lt;$C$11,1,0)</f>
        <v>0</v>
      </c>
      <c r="R2593" s="110" t="n">
        <f aca="false">N2593*$D$8+O2593*$D$9+P2593*$D$10+Q2593*$D$11</f>
        <v>0</v>
      </c>
      <c r="S2593" s="108" t="n">
        <f aca="false">SUM(N2593:Q2593)</f>
        <v>0</v>
      </c>
    </row>
    <row r="2594" customFormat="false" ht="15" hidden="false" customHeight="false" outlineLevel="0" collapsed="false">
      <c r="H2594" s="108" t="n">
        <v>2586</v>
      </c>
      <c r="I2594" s="109" t="n">
        <v>0.2345</v>
      </c>
      <c r="J2594" s="109" t="n">
        <v>-0.455</v>
      </c>
      <c r="K2594" s="109" t="n">
        <v>-1.4945</v>
      </c>
      <c r="L2594" s="109" t="n">
        <v>1.524</v>
      </c>
      <c r="M2594" s="109" t="n">
        <v>0.1811</v>
      </c>
      <c r="N2594" s="108" t="n">
        <f aca="false">IF(SQRT($B$5)*$I2594+SQRT(1-$B$5)*J2594&lt;$C$8,1,0)</f>
        <v>0</v>
      </c>
      <c r="O2594" s="108" t="n">
        <f aca="false">IF(SQRT($B$5)*$I2594+SQRT(1-$B$5)*K2594&lt;$C$9,1,0)</f>
        <v>0</v>
      </c>
      <c r="P2594" s="108" t="n">
        <f aca="false">IF(SQRT($B$5)*$I2594+SQRT(1-$B$5)*L2594&lt;$C$10,1,0)</f>
        <v>0</v>
      </c>
      <c r="Q2594" s="108" t="n">
        <f aca="false">IF(SQRT($B$5)*$I2594+SQRT(1-$B$5)*M2594&lt;$C$11,1,0)</f>
        <v>0</v>
      </c>
      <c r="R2594" s="110" t="n">
        <f aca="false">N2594*$D$8+O2594*$D$9+P2594*$D$10+Q2594*$D$11</f>
        <v>0</v>
      </c>
      <c r="S2594" s="108" t="n">
        <f aca="false">SUM(N2594:Q2594)</f>
        <v>0</v>
      </c>
    </row>
    <row r="2595" customFormat="false" ht="15" hidden="false" customHeight="false" outlineLevel="0" collapsed="false">
      <c r="H2595" s="108" t="n">
        <v>2587</v>
      </c>
      <c r="I2595" s="109" t="n">
        <v>-0.1153</v>
      </c>
      <c r="J2595" s="109" t="n">
        <v>-0.8398</v>
      </c>
      <c r="K2595" s="109" t="n">
        <v>-1.1918</v>
      </c>
      <c r="L2595" s="109" t="n">
        <v>0.1227</v>
      </c>
      <c r="M2595" s="109" t="n">
        <v>0</v>
      </c>
      <c r="N2595" s="108" t="n">
        <f aca="false">IF(SQRT($B$5)*$I2595+SQRT(1-$B$5)*J2595&lt;$C$8,1,0)</f>
        <v>0</v>
      </c>
      <c r="O2595" s="108" t="n">
        <f aca="false">IF(SQRT($B$5)*$I2595+SQRT(1-$B$5)*K2595&lt;$C$9,1,0)</f>
        <v>0</v>
      </c>
      <c r="P2595" s="108" t="n">
        <f aca="false">IF(SQRT($B$5)*$I2595+SQRT(1-$B$5)*L2595&lt;$C$10,1,0)</f>
        <v>0</v>
      </c>
      <c r="Q2595" s="108" t="n">
        <f aca="false">IF(SQRT($B$5)*$I2595+SQRT(1-$B$5)*M2595&lt;$C$11,1,0)</f>
        <v>0</v>
      </c>
      <c r="R2595" s="110" t="n">
        <f aca="false">N2595*$D$8+O2595*$D$9+P2595*$D$10+Q2595*$D$11</f>
        <v>0</v>
      </c>
      <c r="S2595" s="108" t="n">
        <f aca="false">SUM(N2595:Q2595)</f>
        <v>0</v>
      </c>
    </row>
    <row r="2596" customFormat="false" ht="15" hidden="false" customHeight="false" outlineLevel="0" collapsed="false">
      <c r="H2596" s="108" t="n">
        <v>2588</v>
      </c>
      <c r="I2596" s="109" t="n">
        <v>-0.9956</v>
      </c>
      <c r="J2596" s="109" t="n">
        <v>0.3863</v>
      </c>
      <c r="K2596" s="109" t="n">
        <v>-0.3868</v>
      </c>
      <c r="L2596" s="109" t="n">
        <v>0.0966</v>
      </c>
      <c r="M2596" s="109" t="n">
        <v>-0.115</v>
      </c>
      <c r="N2596" s="108" t="n">
        <f aca="false">IF(SQRT($B$5)*$I2596+SQRT(1-$B$5)*J2596&lt;$C$8,1,0)</f>
        <v>0</v>
      </c>
      <c r="O2596" s="108" t="n">
        <f aca="false">IF(SQRT($B$5)*$I2596+SQRT(1-$B$5)*K2596&lt;$C$9,1,0)</f>
        <v>0</v>
      </c>
      <c r="P2596" s="108" t="n">
        <f aca="false">IF(SQRT($B$5)*$I2596+SQRT(1-$B$5)*L2596&lt;$C$10,1,0)</f>
        <v>0</v>
      </c>
      <c r="Q2596" s="108" t="n">
        <f aca="false">IF(SQRT($B$5)*$I2596+SQRT(1-$B$5)*M2596&lt;$C$11,1,0)</f>
        <v>0</v>
      </c>
      <c r="R2596" s="110" t="n">
        <f aca="false">N2596*$D$8+O2596*$D$9+P2596*$D$10+Q2596*$D$11</f>
        <v>0</v>
      </c>
      <c r="S2596" s="108" t="n">
        <f aca="false">SUM(N2596:Q2596)</f>
        <v>0</v>
      </c>
    </row>
    <row r="2597" customFormat="false" ht="15" hidden="false" customHeight="false" outlineLevel="0" collapsed="false">
      <c r="H2597" s="108" t="n">
        <v>2589</v>
      </c>
      <c r="I2597" s="109" t="n">
        <v>1.7527</v>
      </c>
      <c r="J2597" s="109" t="n">
        <v>-0.7006</v>
      </c>
      <c r="K2597" s="109" t="n">
        <v>-0.3431</v>
      </c>
      <c r="L2597" s="109" t="n">
        <v>-0.5603</v>
      </c>
      <c r="M2597" s="109" t="n">
        <v>0.6933</v>
      </c>
      <c r="N2597" s="108" t="n">
        <f aca="false">IF(SQRT($B$5)*$I2597+SQRT(1-$B$5)*J2597&lt;$C$8,1,0)</f>
        <v>0</v>
      </c>
      <c r="O2597" s="108" t="n">
        <f aca="false">IF(SQRT($B$5)*$I2597+SQRT(1-$B$5)*K2597&lt;$C$9,1,0)</f>
        <v>0</v>
      </c>
      <c r="P2597" s="108" t="n">
        <f aca="false">IF(SQRT($B$5)*$I2597+SQRT(1-$B$5)*L2597&lt;$C$10,1,0)</f>
        <v>0</v>
      </c>
      <c r="Q2597" s="108" t="n">
        <f aca="false">IF(SQRT($B$5)*$I2597+SQRT(1-$B$5)*M2597&lt;$C$11,1,0)</f>
        <v>0</v>
      </c>
      <c r="R2597" s="110" t="n">
        <f aca="false">N2597*$D$8+O2597*$D$9+P2597*$D$10+Q2597*$D$11</f>
        <v>0</v>
      </c>
      <c r="S2597" s="108" t="n">
        <f aca="false">SUM(N2597:Q2597)</f>
        <v>0</v>
      </c>
    </row>
    <row r="2598" customFormat="false" ht="15" hidden="false" customHeight="false" outlineLevel="0" collapsed="false">
      <c r="H2598" s="108" t="n">
        <v>2590</v>
      </c>
      <c r="I2598" s="109" t="n">
        <v>0.3474</v>
      </c>
      <c r="J2598" s="109" t="n">
        <v>0.5271</v>
      </c>
      <c r="K2598" s="109" t="n">
        <v>-0.8373</v>
      </c>
      <c r="L2598" s="109" t="n">
        <v>0.6821</v>
      </c>
      <c r="M2598" s="109" t="n">
        <v>0.9092</v>
      </c>
      <c r="N2598" s="108" t="n">
        <f aca="false">IF(SQRT($B$5)*$I2598+SQRT(1-$B$5)*J2598&lt;$C$8,1,0)</f>
        <v>0</v>
      </c>
      <c r="O2598" s="108" t="n">
        <f aca="false">IF(SQRT($B$5)*$I2598+SQRT(1-$B$5)*K2598&lt;$C$9,1,0)</f>
        <v>0</v>
      </c>
      <c r="P2598" s="108" t="n">
        <f aca="false">IF(SQRT($B$5)*$I2598+SQRT(1-$B$5)*L2598&lt;$C$10,1,0)</f>
        <v>0</v>
      </c>
      <c r="Q2598" s="108" t="n">
        <f aca="false">IF(SQRT($B$5)*$I2598+SQRT(1-$B$5)*M2598&lt;$C$11,1,0)</f>
        <v>0</v>
      </c>
      <c r="R2598" s="110" t="n">
        <f aca="false">N2598*$D$8+O2598*$D$9+P2598*$D$10+Q2598*$D$11</f>
        <v>0</v>
      </c>
      <c r="S2598" s="108" t="n">
        <f aca="false">SUM(N2598:Q2598)</f>
        <v>0</v>
      </c>
    </row>
    <row r="2599" customFormat="false" ht="15" hidden="false" customHeight="false" outlineLevel="0" collapsed="false">
      <c r="H2599" s="108" t="n">
        <v>2591</v>
      </c>
      <c r="I2599" s="109" t="n">
        <v>-0.4808</v>
      </c>
      <c r="J2599" s="109" t="n">
        <v>-0.2898</v>
      </c>
      <c r="K2599" s="109" t="n">
        <v>0.1265</v>
      </c>
      <c r="L2599" s="109" t="n">
        <v>1.9146</v>
      </c>
      <c r="M2599" s="109" t="n">
        <v>-0.333</v>
      </c>
      <c r="N2599" s="108" t="n">
        <f aca="false">IF(SQRT($B$5)*$I2599+SQRT(1-$B$5)*J2599&lt;$C$8,1,0)</f>
        <v>0</v>
      </c>
      <c r="O2599" s="108" t="n">
        <f aca="false">IF(SQRT($B$5)*$I2599+SQRT(1-$B$5)*K2599&lt;$C$9,1,0)</f>
        <v>0</v>
      </c>
      <c r="P2599" s="108" t="n">
        <f aca="false">IF(SQRT($B$5)*$I2599+SQRT(1-$B$5)*L2599&lt;$C$10,1,0)</f>
        <v>0</v>
      </c>
      <c r="Q2599" s="108" t="n">
        <f aca="false">IF(SQRT($B$5)*$I2599+SQRT(1-$B$5)*M2599&lt;$C$11,1,0)</f>
        <v>0</v>
      </c>
      <c r="R2599" s="110" t="n">
        <f aca="false">N2599*$D$8+O2599*$D$9+P2599*$D$10+Q2599*$D$11</f>
        <v>0</v>
      </c>
      <c r="S2599" s="108" t="n">
        <f aca="false">SUM(N2599:Q2599)</f>
        <v>0</v>
      </c>
    </row>
    <row r="2600" customFormat="false" ht="15" hidden="false" customHeight="false" outlineLevel="0" collapsed="false">
      <c r="H2600" s="108" t="n">
        <v>2592</v>
      </c>
      <c r="I2600" s="109" t="n">
        <v>0.3642</v>
      </c>
      <c r="J2600" s="109" t="n">
        <v>1.2212</v>
      </c>
      <c r="K2600" s="109" t="n">
        <v>2.2718</v>
      </c>
      <c r="L2600" s="109" t="n">
        <v>-0.7487</v>
      </c>
      <c r="M2600" s="109" t="n">
        <v>1.1065</v>
      </c>
      <c r="N2600" s="108" t="n">
        <f aca="false">IF(SQRT($B$5)*$I2600+SQRT(1-$B$5)*J2600&lt;$C$8,1,0)</f>
        <v>0</v>
      </c>
      <c r="O2600" s="108" t="n">
        <f aca="false">IF(SQRT($B$5)*$I2600+SQRT(1-$B$5)*K2600&lt;$C$9,1,0)</f>
        <v>0</v>
      </c>
      <c r="P2600" s="108" t="n">
        <f aca="false">IF(SQRT($B$5)*$I2600+SQRT(1-$B$5)*L2600&lt;$C$10,1,0)</f>
        <v>0</v>
      </c>
      <c r="Q2600" s="108" t="n">
        <f aca="false">IF(SQRT($B$5)*$I2600+SQRT(1-$B$5)*M2600&lt;$C$11,1,0)</f>
        <v>0</v>
      </c>
      <c r="R2600" s="110" t="n">
        <f aca="false">N2600*$D$8+O2600*$D$9+P2600*$D$10+Q2600*$D$11</f>
        <v>0</v>
      </c>
      <c r="S2600" s="108" t="n">
        <f aca="false">SUM(N2600:Q2600)</f>
        <v>0</v>
      </c>
    </row>
    <row r="2601" customFormat="false" ht="15" hidden="false" customHeight="false" outlineLevel="0" collapsed="false">
      <c r="H2601" s="108" t="n">
        <v>2593</v>
      </c>
      <c r="I2601" s="109" t="n">
        <v>-0.8081</v>
      </c>
      <c r="J2601" s="109" t="n">
        <v>0.8756</v>
      </c>
      <c r="K2601" s="109" t="n">
        <v>0.605</v>
      </c>
      <c r="L2601" s="109" t="n">
        <v>0.7098</v>
      </c>
      <c r="M2601" s="109" t="n">
        <v>-0.6189</v>
      </c>
      <c r="N2601" s="108" t="n">
        <f aca="false">IF(SQRT($B$5)*$I2601+SQRT(1-$B$5)*J2601&lt;$C$8,1,0)</f>
        <v>0</v>
      </c>
      <c r="O2601" s="108" t="n">
        <f aca="false">IF(SQRT($B$5)*$I2601+SQRT(1-$B$5)*K2601&lt;$C$9,1,0)</f>
        <v>0</v>
      </c>
      <c r="P2601" s="108" t="n">
        <f aca="false">IF(SQRT($B$5)*$I2601+SQRT(1-$B$5)*L2601&lt;$C$10,1,0)</f>
        <v>0</v>
      </c>
      <c r="Q2601" s="108" t="n">
        <f aca="false">IF(SQRT($B$5)*$I2601+SQRT(1-$B$5)*M2601&lt;$C$11,1,0)</f>
        <v>0</v>
      </c>
      <c r="R2601" s="110" t="n">
        <f aca="false">N2601*$D$8+O2601*$D$9+P2601*$D$10+Q2601*$D$11</f>
        <v>0</v>
      </c>
      <c r="S2601" s="108" t="n">
        <f aca="false">SUM(N2601:Q2601)</f>
        <v>0</v>
      </c>
    </row>
    <row r="2602" customFormat="false" ht="15" hidden="false" customHeight="false" outlineLevel="0" collapsed="false">
      <c r="H2602" s="108" t="n">
        <v>2594</v>
      </c>
      <c r="I2602" s="109" t="n">
        <v>-1.09</v>
      </c>
      <c r="J2602" s="109" t="n">
        <v>0.9795</v>
      </c>
      <c r="K2602" s="109" t="n">
        <v>-0.2868</v>
      </c>
      <c r="L2602" s="109" t="n">
        <v>-0.32</v>
      </c>
      <c r="M2602" s="109" t="n">
        <v>-0.1217</v>
      </c>
      <c r="N2602" s="108" t="n">
        <f aca="false">IF(SQRT($B$5)*$I2602+SQRT(1-$B$5)*J2602&lt;$C$8,1,0)</f>
        <v>0</v>
      </c>
      <c r="O2602" s="108" t="n">
        <f aca="false">IF(SQRT($B$5)*$I2602+SQRT(1-$B$5)*K2602&lt;$C$9,1,0)</f>
        <v>0</v>
      </c>
      <c r="P2602" s="108" t="n">
        <f aca="false">IF(SQRT($B$5)*$I2602+SQRT(1-$B$5)*L2602&lt;$C$10,1,0)</f>
        <v>0</v>
      </c>
      <c r="Q2602" s="108" t="n">
        <f aca="false">IF(SQRT($B$5)*$I2602+SQRT(1-$B$5)*M2602&lt;$C$11,1,0)</f>
        <v>0</v>
      </c>
      <c r="R2602" s="110" t="n">
        <f aca="false">N2602*$D$8+O2602*$D$9+P2602*$D$10+Q2602*$D$11</f>
        <v>0</v>
      </c>
      <c r="S2602" s="108" t="n">
        <f aca="false">SUM(N2602:Q2602)</f>
        <v>0</v>
      </c>
    </row>
    <row r="2603" customFormat="false" ht="15" hidden="false" customHeight="false" outlineLevel="0" collapsed="false">
      <c r="H2603" s="108" t="n">
        <v>2595</v>
      </c>
      <c r="I2603" s="109" t="n">
        <v>0.8345</v>
      </c>
      <c r="J2603" s="109" t="n">
        <v>0.8433</v>
      </c>
      <c r="K2603" s="109" t="n">
        <v>0.4343</v>
      </c>
      <c r="L2603" s="109" t="n">
        <v>0.8649</v>
      </c>
      <c r="M2603" s="109" t="n">
        <v>1.1909</v>
      </c>
      <c r="N2603" s="108" t="n">
        <f aca="false">IF(SQRT($B$5)*$I2603+SQRT(1-$B$5)*J2603&lt;$C$8,1,0)</f>
        <v>0</v>
      </c>
      <c r="O2603" s="108" t="n">
        <f aca="false">IF(SQRT($B$5)*$I2603+SQRT(1-$B$5)*K2603&lt;$C$9,1,0)</f>
        <v>0</v>
      </c>
      <c r="P2603" s="108" t="n">
        <f aca="false">IF(SQRT($B$5)*$I2603+SQRT(1-$B$5)*L2603&lt;$C$10,1,0)</f>
        <v>0</v>
      </c>
      <c r="Q2603" s="108" t="n">
        <f aca="false">IF(SQRT($B$5)*$I2603+SQRT(1-$B$5)*M2603&lt;$C$11,1,0)</f>
        <v>0</v>
      </c>
      <c r="R2603" s="110" t="n">
        <f aca="false">N2603*$D$8+O2603*$D$9+P2603*$D$10+Q2603*$D$11</f>
        <v>0</v>
      </c>
      <c r="S2603" s="108" t="n">
        <f aca="false">SUM(N2603:Q2603)</f>
        <v>0</v>
      </c>
    </row>
    <row r="2604" customFormat="false" ht="15" hidden="false" customHeight="false" outlineLevel="0" collapsed="false">
      <c r="H2604" s="108" t="n">
        <v>2596</v>
      </c>
      <c r="I2604" s="109" t="n">
        <v>1.0464</v>
      </c>
      <c r="J2604" s="109" t="n">
        <v>0.2765</v>
      </c>
      <c r="K2604" s="109" t="n">
        <v>-0.3532</v>
      </c>
      <c r="L2604" s="109" t="n">
        <v>0.4877</v>
      </c>
      <c r="M2604" s="109" t="n">
        <v>1.2656</v>
      </c>
      <c r="N2604" s="108" t="n">
        <f aca="false">IF(SQRT($B$5)*$I2604+SQRT(1-$B$5)*J2604&lt;$C$8,1,0)</f>
        <v>0</v>
      </c>
      <c r="O2604" s="108" t="n">
        <f aca="false">IF(SQRT($B$5)*$I2604+SQRT(1-$B$5)*K2604&lt;$C$9,1,0)</f>
        <v>0</v>
      </c>
      <c r="P2604" s="108" t="n">
        <f aca="false">IF(SQRT($B$5)*$I2604+SQRT(1-$B$5)*L2604&lt;$C$10,1,0)</f>
        <v>0</v>
      </c>
      <c r="Q2604" s="108" t="n">
        <f aca="false">IF(SQRT($B$5)*$I2604+SQRT(1-$B$5)*M2604&lt;$C$11,1,0)</f>
        <v>0</v>
      </c>
      <c r="R2604" s="110" t="n">
        <f aca="false">N2604*$D$8+O2604*$D$9+P2604*$D$10+Q2604*$D$11</f>
        <v>0</v>
      </c>
      <c r="S2604" s="108" t="n">
        <f aca="false">SUM(N2604:Q2604)</f>
        <v>0</v>
      </c>
    </row>
    <row r="2605" customFormat="false" ht="15" hidden="false" customHeight="false" outlineLevel="0" collapsed="false">
      <c r="H2605" s="108" t="n">
        <v>2597</v>
      </c>
      <c r="I2605" s="109" t="n">
        <v>0.4356</v>
      </c>
      <c r="J2605" s="109" t="n">
        <v>-0.2196</v>
      </c>
      <c r="K2605" s="109" t="n">
        <v>-0.2454</v>
      </c>
      <c r="L2605" s="109" t="n">
        <v>0.2506</v>
      </c>
      <c r="M2605" s="109" t="n">
        <v>-0.6356</v>
      </c>
      <c r="N2605" s="108" t="n">
        <f aca="false">IF(SQRT($B$5)*$I2605+SQRT(1-$B$5)*J2605&lt;$C$8,1,0)</f>
        <v>0</v>
      </c>
      <c r="O2605" s="108" t="n">
        <f aca="false">IF(SQRT($B$5)*$I2605+SQRT(1-$B$5)*K2605&lt;$C$9,1,0)</f>
        <v>0</v>
      </c>
      <c r="P2605" s="108" t="n">
        <f aca="false">IF(SQRT($B$5)*$I2605+SQRT(1-$B$5)*L2605&lt;$C$10,1,0)</f>
        <v>0</v>
      </c>
      <c r="Q2605" s="108" t="n">
        <f aca="false">IF(SQRT($B$5)*$I2605+SQRT(1-$B$5)*M2605&lt;$C$11,1,0)</f>
        <v>0</v>
      </c>
      <c r="R2605" s="110" t="n">
        <f aca="false">N2605*$D$8+O2605*$D$9+P2605*$D$10+Q2605*$D$11</f>
        <v>0</v>
      </c>
      <c r="S2605" s="108" t="n">
        <f aca="false">SUM(N2605:Q2605)</f>
        <v>0</v>
      </c>
    </row>
    <row r="2606" customFormat="false" ht="15" hidden="false" customHeight="false" outlineLevel="0" collapsed="false">
      <c r="H2606" s="108" t="n">
        <v>2598</v>
      </c>
      <c r="I2606" s="109" t="n">
        <v>0.0149</v>
      </c>
      <c r="J2606" s="109" t="n">
        <v>-0.601</v>
      </c>
      <c r="K2606" s="109" t="n">
        <v>0.7224</v>
      </c>
      <c r="L2606" s="109" t="n">
        <v>0.9773</v>
      </c>
      <c r="M2606" s="109" t="n">
        <v>0.7666</v>
      </c>
      <c r="N2606" s="108" t="n">
        <f aca="false">IF(SQRT($B$5)*$I2606+SQRT(1-$B$5)*J2606&lt;$C$8,1,0)</f>
        <v>0</v>
      </c>
      <c r="O2606" s="108" t="n">
        <f aca="false">IF(SQRT($B$5)*$I2606+SQRT(1-$B$5)*K2606&lt;$C$9,1,0)</f>
        <v>0</v>
      </c>
      <c r="P2606" s="108" t="n">
        <f aca="false">IF(SQRT($B$5)*$I2606+SQRT(1-$B$5)*L2606&lt;$C$10,1,0)</f>
        <v>0</v>
      </c>
      <c r="Q2606" s="108" t="n">
        <f aca="false">IF(SQRT($B$5)*$I2606+SQRT(1-$B$5)*M2606&lt;$C$11,1,0)</f>
        <v>0</v>
      </c>
      <c r="R2606" s="110" t="n">
        <f aca="false">N2606*$D$8+O2606*$D$9+P2606*$D$10+Q2606*$D$11</f>
        <v>0</v>
      </c>
      <c r="S2606" s="108" t="n">
        <f aca="false">SUM(N2606:Q2606)</f>
        <v>0</v>
      </c>
    </row>
    <row r="2607" customFormat="false" ht="15" hidden="false" customHeight="false" outlineLevel="0" collapsed="false">
      <c r="H2607" s="108" t="n">
        <v>2599</v>
      </c>
      <c r="I2607" s="109" t="n">
        <v>0.2658</v>
      </c>
      <c r="J2607" s="109" t="n">
        <v>-1.3239</v>
      </c>
      <c r="K2607" s="109" t="n">
        <v>0.1838</v>
      </c>
      <c r="L2607" s="109" t="n">
        <v>-1.439</v>
      </c>
      <c r="M2607" s="109" t="n">
        <v>0.411</v>
      </c>
      <c r="N2607" s="108" t="n">
        <f aca="false">IF(SQRT($B$5)*$I2607+SQRT(1-$B$5)*J2607&lt;$C$8,1,0)</f>
        <v>0</v>
      </c>
      <c r="O2607" s="108" t="n">
        <f aca="false">IF(SQRT($B$5)*$I2607+SQRT(1-$B$5)*K2607&lt;$C$9,1,0)</f>
        <v>0</v>
      </c>
      <c r="P2607" s="108" t="n">
        <f aca="false">IF(SQRT($B$5)*$I2607+SQRT(1-$B$5)*L2607&lt;$C$10,1,0)</f>
        <v>0</v>
      </c>
      <c r="Q2607" s="108" t="n">
        <f aca="false">IF(SQRT($B$5)*$I2607+SQRT(1-$B$5)*M2607&lt;$C$11,1,0)</f>
        <v>0</v>
      </c>
      <c r="R2607" s="110" t="n">
        <f aca="false">N2607*$D$8+O2607*$D$9+P2607*$D$10+Q2607*$D$11</f>
        <v>0</v>
      </c>
      <c r="S2607" s="108" t="n">
        <f aca="false">SUM(N2607:Q2607)</f>
        <v>0</v>
      </c>
    </row>
    <row r="2608" customFormat="false" ht="15" hidden="false" customHeight="false" outlineLevel="0" collapsed="false">
      <c r="H2608" s="108" t="n">
        <v>2600</v>
      </c>
      <c r="I2608" s="109" t="n">
        <v>1.2627</v>
      </c>
      <c r="J2608" s="109" t="n">
        <v>-0.0298</v>
      </c>
      <c r="K2608" s="109" t="n">
        <v>0.1506</v>
      </c>
      <c r="L2608" s="109" t="n">
        <v>2.5824</v>
      </c>
      <c r="M2608" s="109" t="n">
        <v>1.2107</v>
      </c>
      <c r="N2608" s="108" t="n">
        <f aca="false">IF(SQRT($B$5)*$I2608+SQRT(1-$B$5)*J2608&lt;$C$8,1,0)</f>
        <v>0</v>
      </c>
      <c r="O2608" s="108" t="n">
        <f aca="false">IF(SQRT($B$5)*$I2608+SQRT(1-$B$5)*K2608&lt;$C$9,1,0)</f>
        <v>0</v>
      </c>
      <c r="P2608" s="108" t="n">
        <f aca="false">IF(SQRT($B$5)*$I2608+SQRT(1-$B$5)*L2608&lt;$C$10,1,0)</f>
        <v>0</v>
      </c>
      <c r="Q2608" s="108" t="n">
        <f aca="false">IF(SQRT($B$5)*$I2608+SQRT(1-$B$5)*M2608&lt;$C$11,1,0)</f>
        <v>0</v>
      </c>
      <c r="R2608" s="110" t="n">
        <f aca="false">N2608*$D$8+O2608*$D$9+P2608*$D$10+Q2608*$D$11</f>
        <v>0</v>
      </c>
      <c r="S2608" s="108" t="n">
        <f aca="false">SUM(N2608:Q2608)</f>
        <v>0</v>
      </c>
    </row>
    <row r="2609" customFormat="false" ht="15" hidden="false" customHeight="false" outlineLevel="0" collapsed="false">
      <c r="H2609" s="108" t="n">
        <v>2601</v>
      </c>
      <c r="I2609" s="109" t="n">
        <v>-1.2994</v>
      </c>
      <c r="J2609" s="109" t="n">
        <v>-0.4679</v>
      </c>
      <c r="K2609" s="109" t="n">
        <v>-0.4206</v>
      </c>
      <c r="L2609" s="109" t="n">
        <v>0.2167</v>
      </c>
      <c r="M2609" s="109" t="n">
        <v>0.3943</v>
      </c>
      <c r="N2609" s="108" t="n">
        <f aca="false">IF(SQRT($B$5)*$I2609+SQRT(1-$B$5)*J2609&lt;$C$8,1,0)</f>
        <v>0</v>
      </c>
      <c r="O2609" s="108" t="n">
        <f aca="false">IF(SQRT($B$5)*$I2609+SQRT(1-$B$5)*K2609&lt;$C$9,1,0)</f>
        <v>0</v>
      </c>
      <c r="P2609" s="108" t="n">
        <f aca="false">IF(SQRT($B$5)*$I2609+SQRT(1-$B$5)*L2609&lt;$C$10,1,0)</f>
        <v>0</v>
      </c>
      <c r="Q2609" s="108" t="n">
        <f aca="false">IF(SQRT($B$5)*$I2609+SQRT(1-$B$5)*M2609&lt;$C$11,1,0)</f>
        <v>0</v>
      </c>
      <c r="R2609" s="110" t="n">
        <f aca="false">N2609*$D$8+O2609*$D$9+P2609*$D$10+Q2609*$D$11</f>
        <v>0</v>
      </c>
      <c r="S2609" s="108" t="n">
        <f aca="false">SUM(N2609:Q2609)</f>
        <v>0</v>
      </c>
    </row>
    <row r="2610" customFormat="false" ht="15" hidden="false" customHeight="false" outlineLevel="0" collapsed="false">
      <c r="H2610" s="108" t="n">
        <v>2602</v>
      </c>
      <c r="I2610" s="109" t="n">
        <v>0.0216</v>
      </c>
      <c r="J2610" s="109" t="n">
        <v>-0.1361</v>
      </c>
      <c r="K2610" s="109" t="n">
        <v>0.4463</v>
      </c>
      <c r="L2610" s="109" t="n">
        <v>-0.5293</v>
      </c>
      <c r="M2610" s="109" t="n">
        <v>-1.1197</v>
      </c>
      <c r="N2610" s="108" t="n">
        <f aca="false">IF(SQRT($B$5)*$I2610+SQRT(1-$B$5)*J2610&lt;$C$8,1,0)</f>
        <v>0</v>
      </c>
      <c r="O2610" s="108" t="n">
        <f aca="false">IF(SQRT($B$5)*$I2610+SQRT(1-$B$5)*K2610&lt;$C$9,1,0)</f>
        <v>0</v>
      </c>
      <c r="P2610" s="108" t="n">
        <f aca="false">IF(SQRT($B$5)*$I2610+SQRT(1-$B$5)*L2610&lt;$C$10,1,0)</f>
        <v>0</v>
      </c>
      <c r="Q2610" s="108" t="n">
        <f aca="false">IF(SQRT($B$5)*$I2610+SQRT(1-$B$5)*M2610&lt;$C$11,1,0)</f>
        <v>0</v>
      </c>
      <c r="R2610" s="110" t="n">
        <f aca="false">N2610*$D$8+O2610*$D$9+P2610*$D$10+Q2610*$D$11</f>
        <v>0</v>
      </c>
      <c r="S2610" s="108" t="n">
        <f aca="false">SUM(N2610:Q2610)</f>
        <v>0</v>
      </c>
    </row>
    <row r="2611" customFormat="false" ht="15" hidden="false" customHeight="false" outlineLevel="0" collapsed="false">
      <c r="H2611" s="108" t="n">
        <v>2603</v>
      </c>
      <c r="I2611" s="109" t="n">
        <v>-0.5845</v>
      </c>
      <c r="J2611" s="109" t="n">
        <v>0.8752</v>
      </c>
      <c r="K2611" s="109" t="n">
        <v>-1.1099</v>
      </c>
      <c r="L2611" s="109" t="n">
        <v>1.163</v>
      </c>
      <c r="M2611" s="109" t="n">
        <v>-1.2605</v>
      </c>
      <c r="N2611" s="108" t="n">
        <f aca="false">IF(SQRT($B$5)*$I2611+SQRT(1-$B$5)*J2611&lt;$C$8,1,0)</f>
        <v>0</v>
      </c>
      <c r="O2611" s="108" t="n">
        <f aca="false">IF(SQRT($B$5)*$I2611+SQRT(1-$B$5)*K2611&lt;$C$9,1,0)</f>
        <v>0</v>
      </c>
      <c r="P2611" s="108" t="n">
        <f aca="false">IF(SQRT($B$5)*$I2611+SQRT(1-$B$5)*L2611&lt;$C$10,1,0)</f>
        <v>0</v>
      </c>
      <c r="Q2611" s="108" t="n">
        <f aca="false">IF(SQRT($B$5)*$I2611+SQRT(1-$B$5)*M2611&lt;$C$11,1,0)</f>
        <v>0</v>
      </c>
      <c r="R2611" s="110" t="n">
        <f aca="false">N2611*$D$8+O2611*$D$9+P2611*$D$10+Q2611*$D$11</f>
        <v>0</v>
      </c>
      <c r="S2611" s="108" t="n">
        <f aca="false">SUM(N2611:Q2611)</f>
        <v>0</v>
      </c>
    </row>
    <row r="2612" customFormat="false" ht="15" hidden="false" customHeight="false" outlineLevel="0" collapsed="false">
      <c r="H2612" s="108" t="n">
        <v>2604</v>
      </c>
      <c r="I2612" s="109" t="n">
        <v>-0.5973</v>
      </c>
      <c r="J2612" s="109" t="n">
        <v>1.0795</v>
      </c>
      <c r="K2612" s="109" t="n">
        <v>-2.4934</v>
      </c>
      <c r="L2612" s="109" t="n">
        <v>0.3242</v>
      </c>
      <c r="M2612" s="109" t="n">
        <v>0.2985</v>
      </c>
      <c r="N2612" s="108" t="n">
        <f aca="false">IF(SQRT($B$5)*$I2612+SQRT(1-$B$5)*J2612&lt;$C$8,1,0)</f>
        <v>0</v>
      </c>
      <c r="O2612" s="108" t="n">
        <f aca="false">IF(SQRT($B$5)*$I2612+SQRT(1-$B$5)*K2612&lt;$C$9,1,0)</f>
        <v>1</v>
      </c>
      <c r="P2612" s="108" t="n">
        <f aca="false">IF(SQRT($B$5)*$I2612+SQRT(1-$B$5)*L2612&lt;$C$10,1,0)</f>
        <v>0</v>
      </c>
      <c r="Q2612" s="108" t="n">
        <f aca="false">IF(SQRT($B$5)*$I2612+SQRT(1-$B$5)*M2612&lt;$C$11,1,0)</f>
        <v>0</v>
      </c>
      <c r="R2612" s="110" t="n">
        <f aca="false">N2612*$D$8+O2612*$D$9+P2612*$D$10+Q2612*$D$11</f>
        <v>40</v>
      </c>
      <c r="S2612" s="108" t="n">
        <f aca="false">SUM(N2612:Q2612)</f>
        <v>1</v>
      </c>
    </row>
    <row r="2613" customFormat="false" ht="15" hidden="false" customHeight="false" outlineLevel="0" collapsed="false">
      <c r="H2613" s="108" t="n">
        <v>2605</v>
      </c>
      <c r="I2613" s="109" t="n">
        <v>-0.6472</v>
      </c>
      <c r="J2613" s="109" t="n">
        <v>1.3973</v>
      </c>
      <c r="K2613" s="109" t="n">
        <v>2.3333</v>
      </c>
      <c r="L2613" s="109" t="n">
        <v>0.3101</v>
      </c>
      <c r="M2613" s="109" t="n">
        <v>0.556</v>
      </c>
      <c r="N2613" s="108" t="n">
        <f aca="false">IF(SQRT($B$5)*$I2613+SQRT(1-$B$5)*J2613&lt;$C$8,1,0)</f>
        <v>0</v>
      </c>
      <c r="O2613" s="108" t="n">
        <f aca="false">IF(SQRT($B$5)*$I2613+SQRT(1-$B$5)*K2613&lt;$C$9,1,0)</f>
        <v>0</v>
      </c>
      <c r="P2613" s="108" t="n">
        <f aca="false">IF(SQRT($B$5)*$I2613+SQRT(1-$B$5)*L2613&lt;$C$10,1,0)</f>
        <v>0</v>
      </c>
      <c r="Q2613" s="108" t="n">
        <f aca="false">IF(SQRT($B$5)*$I2613+SQRT(1-$B$5)*M2613&lt;$C$11,1,0)</f>
        <v>0</v>
      </c>
      <c r="R2613" s="110" t="n">
        <f aca="false">N2613*$D$8+O2613*$D$9+P2613*$D$10+Q2613*$D$11</f>
        <v>0</v>
      </c>
      <c r="S2613" s="108" t="n">
        <f aca="false">SUM(N2613:Q2613)</f>
        <v>0</v>
      </c>
    </row>
    <row r="2614" customFormat="false" ht="15" hidden="false" customHeight="false" outlineLevel="0" collapsed="false">
      <c r="H2614" s="108" t="n">
        <v>2606</v>
      </c>
      <c r="I2614" s="109" t="n">
        <v>-0.9298</v>
      </c>
      <c r="J2614" s="109" t="n">
        <v>-0.0093</v>
      </c>
      <c r="K2614" s="109" t="n">
        <v>0.6232</v>
      </c>
      <c r="L2614" s="109" t="n">
        <v>-0.8583</v>
      </c>
      <c r="M2614" s="109" t="n">
        <v>0.5356</v>
      </c>
      <c r="N2614" s="108" t="n">
        <f aca="false">IF(SQRT($B$5)*$I2614+SQRT(1-$B$5)*J2614&lt;$C$8,1,0)</f>
        <v>0</v>
      </c>
      <c r="O2614" s="108" t="n">
        <f aca="false">IF(SQRT($B$5)*$I2614+SQRT(1-$B$5)*K2614&lt;$C$9,1,0)</f>
        <v>0</v>
      </c>
      <c r="P2614" s="108" t="n">
        <f aca="false">IF(SQRT($B$5)*$I2614+SQRT(1-$B$5)*L2614&lt;$C$10,1,0)</f>
        <v>0</v>
      </c>
      <c r="Q2614" s="108" t="n">
        <f aca="false">IF(SQRT($B$5)*$I2614+SQRT(1-$B$5)*M2614&lt;$C$11,1,0)</f>
        <v>0</v>
      </c>
      <c r="R2614" s="110" t="n">
        <f aca="false">N2614*$D$8+O2614*$D$9+P2614*$D$10+Q2614*$D$11</f>
        <v>0</v>
      </c>
      <c r="S2614" s="108" t="n">
        <f aca="false">SUM(N2614:Q2614)</f>
        <v>0</v>
      </c>
    </row>
    <row r="2615" customFormat="false" ht="15" hidden="false" customHeight="false" outlineLevel="0" collapsed="false">
      <c r="H2615" s="108" t="n">
        <v>2607</v>
      </c>
      <c r="I2615" s="109" t="n">
        <v>-0.1105</v>
      </c>
      <c r="J2615" s="109" t="n">
        <v>-0.8122</v>
      </c>
      <c r="K2615" s="109" t="n">
        <v>0.3997</v>
      </c>
      <c r="L2615" s="109" t="n">
        <v>-0.8748</v>
      </c>
      <c r="M2615" s="109" t="n">
        <v>-0.6942</v>
      </c>
      <c r="N2615" s="108" t="n">
        <f aca="false">IF(SQRT($B$5)*$I2615+SQRT(1-$B$5)*J2615&lt;$C$8,1,0)</f>
        <v>0</v>
      </c>
      <c r="O2615" s="108" t="n">
        <f aca="false">IF(SQRT($B$5)*$I2615+SQRT(1-$B$5)*K2615&lt;$C$9,1,0)</f>
        <v>0</v>
      </c>
      <c r="P2615" s="108" t="n">
        <f aca="false">IF(SQRT($B$5)*$I2615+SQRT(1-$B$5)*L2615&lt;$C$10,1,0)</f>
        <v>0</v>
      </c>
      <c r="Q2615" s="108" t="n">
        <f aca="false">IF(SQRT($B$5)*$I2615+SQRT(1-$B$5)*M2615&lt;$C$11,1,0)</f>
        <v>0</v>
      </c>
      <c r="R2615" s="110" t="n">
        <f aca="false">N2615*$D$8+O2615*$D$9+P2615*$D$10+Q2615*$D$11</f>
        <v>0</v>
      </c>
      <c r="S2615" s="108" t="n">
        <f aca="false">SUM(N2615:Q2615)</f>
        <v>0</v>
      </c>
    </row>
    <row r="2616" customFormat="false" ht="15" hidden="false" customHeight="false" outlineLevel="0" collapsed="false">
      <c r="H2616" s="108" t="n">
        <v>2608</v>
      </c>
      <c r="I2616" s="109" t="n">
        <v>-1.1593</v>
      </c>
      <c r="J2616" s="109" t="n">
        <v>0.8744</v>
      </c>
      <c r="K2616" s="109" t="n">
        <v>0.7116</v>
      </c>
      <c r="L2616" s="109" t="n">
        <v>1.2617</v>
      </c>
      <c r="M2616" s="109" t="n">
        <v>1.0547</v>
      </c>
      <c r="N2616" s="108" t="n">
        <f aca="false">IF(SQRT($B$5)*$I2616+SQRT(1-$B$5)*J2616&lt;$C$8,1,0)</f>
        <v>0</v>
      </c>
      <c r="O2616" s="108" t="n">
        <f aca="false">IF(SQRT($B$5)*$I2616+SQRT(1-$B$5)*K2616&lt;$C$9,1,0)</f>
        <v>0</v>
      </c>
      <c r="P2616" s="108" t="n">
        <f aca="false">IF(SQRT($B$5)*$I2616+SQRT(1-$B$5)*L2616&lt;$C$10,1,0)</f>
        <v>0</v>
      </c>
      <c r="Q2616" s="108" t="n">
        <f aca="false">IF(SQRT($B$5)*$I2616+SQRT(1-$B$5)*M2616&lt;$C$11,1,0)</f>
        <v>0</v>
      </c>
      <c r="R2616" s="110" t="n">
        <f aca="false">N2616*$D$8+O2616*$D$9+P2616*$D$10+Q2616*$D$11</f>
        <v>0</v>
      </c>
      <c r="S2616" s="108" t="n">
        <f aca="false">SUM(N2616:Q2616)</f>
        <v>0</v>
      </c>
    </row>
    <row r="2617" customFormat="false" ht="15" hidden="false" customHeight="false" outlineLevel="0" collapsed="false">
      <c r="H2617" s="108" t="n">
        <v>2609</v>
      </c>
      <c r="I2617" s="109" t="n">
        <v>0.826</v>
      </c>
      <c r="J2617" s="109" t="n">
        <v>-0.3566</v>
      </c>
      <c r="K2617" s="109" t="n">
        <v>0.4163</v>
      </c>
      <c r="L2617" s="109" t="n">
        <v>-0.8077</v>
      </c>
      <c r="M2617" s="109" t="n">
        <v>-0.5367</v>
      </c>
      <c r="N2617" s="108" t="n">
        <f aca="false">IF(SQRT($B$5)*$I2617+SQRT(1-$B$5)*J2617&lt;$C$8,1,0)</f>
        <v>0</v>
      </c>
      <c r="O2617" s="108" t="n">
        <f aca="false">IF(SQRT($B$5)*$I2617+SQRT(1-$B$5)*K2617&lt;$C$9,1,0)</f>
        <v>0</v>
      </c>
      <c r="P2617" s="108" t="n">
        <f aca="false">IF(SQRT($B$5)*$I2617+SQRT(1-$B$5)*L2617&lt;$C$10,1,0)</f>
        <v>0</v>
      </c>
      <c r="Q2617" s="108" t="n">
        <f aca="false">IF(SQRT($B$5)*$I2617+SQRT(1-$B$5)*M2617&lt;$C$11,1,0)</f>
        <v>0</v>
      </c>
      <c r="R2617" s="110" t="n">
        <f aca="false">N2617*$D$8+O2617*$D$9+P2617*$D$10+Q2617*$D$11</f>
        <v>0</v>
      </c>
      <c r="S2617" s="108" t="n">
        <f aca="false">SUM(N2617:Q2617)</f>
        <v>0</v>
      </c>
    </row>
    <row r="2618" customFormat="false" ht="15" hidden="false" customHeight="false" outlineLevel="0" collapsed="false">
      <c r="H2618" s="108" t="n">
        <v>2610</v>
      </c>
      <c r="I2618" s="109" t="n">
        <v>-0.6548</v>
      </c>
      <c r="J2618" s="109" t="n">
        <v>0.9774</v>
      </c>
      <c r="K2618" s="109" t="n">
        <v>0.115</v>
      </c>
      <c r="L2618" s="109" t="n">
        <v>1.4816</v>
      </c>
      <c r="M2618" s="109" t="n">
        <v>-0.9948</v>
      </c>
      <c r="N2618" s="108" t="n">
        <f aca="false">IF(SQRT($B$5)*$I2618+SQRT(1-$B$5)*J2618&lt;$C$8,1,0)</f>
        <v>0</v>
      </c>
      <c r="O2618" s="108" t="n">
        <f aca="false">IF(SQRT($B$5)*$I2618+SQRT(1-$B$5)*K2618&lt;$C$9,1,0)</f>
        <v>0</v>
      </c>
      <c r="P2618" s="108" t="n">
        <f aca="false">IF(SQRT($B$5)*$I2618+SQRT(1-$B$5)*L2618&lt;$C$10,1,0)</f>
        <v>0</v>
      </c>
      <c r="Q2618" s="108" t="n">
        <f aca="false">IF(SQRT($B$5)*$I2618+SQRT(1-$B$5)*M2618&lt;$C$11,1,0)</f>
        <v>0</v>
      </c>
      <c r="R2618" s="110" t="n">
        <f aca="false">N2618*$D$8+O2618*$D$9+P2618*$D$10+Q2618*$D$11</f>
        <v>0</v>
      </c>
      <c r="S2618" s="108" t="n">
        <f aca="false">SUM(N2618:Q2618)</f>
        <v>0</v>
      </c>
    </row>
    <row r="2619" customFormat="false" ht="15" hidden="false" customHeight="false" outlineLevel="0" collapsed="false">
      <c r="H2619" s="108" t="n">
        <v>2611</v>
      </c>
      <c r="I2619" s="109" t="n">
        <v>-0.8273</v>
      </c>
      <c r="J2619" s="109" t="n">
        <v>-0.6651</v>
      </c>
      <c r="K2619" s="109" t="n">
        <v>-0.2176</v>
      </c>
      <c r="L2619" s="109" t="n">
        <v>1.3204</v>
      </c>
      <c r="M2619" s="109" t="n">
        <v>0.2034</v>
      </c>
      <c r="N2619" s="108" t="n">
        <f aca="false">IF(SQRT($B$5)*$I2619+SQRT(1-$B$5)*J2619&lt;$C$8,1,0)</f>
        <v>0</v>
      </c>
      <c r="O2619" s="108" t="n">
        <f aca="false">IF(SQRT($B$5)*$I2619+SQRT(1-$B$5)*K2619&lt;$C$9,1,0)</f>
        <v>0</v>
      </c>
      <c r="P2619" s="108" t="n">
        <f aca="false">IF(SQRT($B$5)*$I2619+SQRT(1-$B$5)*L2619&lt;$C$10,1,0)</f>
        <v>0</v>
      </c>
      <c r="Q2619" s="108" t="n">
        <f aca="false">IF(SQRT($B$5)*$I2619+SQRT(1-$B$5)*M2619&lt;$C$11,1,0)</f>
        <v>0</v>
      </c>
      <c r="R2619" s="110" t="n">
        <f aca="false">N2619*$D$8+O2619*$D$9+P2619*$D$10+Q2619*$D$11</f>
        <v>0</v>
      </c>
      <c r="S2619" s="108" t="n">
        <f aca="false">SUM(N2619:Q2619)</f>
        <v>0</v>
      </c>
    </row>
    <row r="2620" customFormat="false" ht="15" hidden="false" customHeight="false" outlineLevel="0" collapsed="false">
      <c r="H2620" s="108" t="n">
        <v>2612</v>
      </c>
      <c r="I2620" s="109" t="n">
        <v>0.7336</v>
      </c>
      <c r="J2620" s="109" t="n">
        <v>-0.4811</v>
      </c>
      <c r="K2620" s="109" t="n">
        <v>-1.7102</v>
      </c>
      <c r="L2620" s="109" t="n">
        <v>-0.0619</v>
      </c>
      <c r="M2620" s="109" t="n">
        <v>-0.5439</v>
      </c>
      <c r="N2620" s="108" t="n">
        <f aca="false">IF(SQRT($B$5)*$I2620+SQRT(1-$B$5)*J2620&lt;$C$8,1,0)</f>
        <v>0</v>
      </c>
      <c r="O2620" s="108" t="n">
        <f aca="false">IF(SQRT($B$5)*$I2620+SQRT(1-$B$5)*K2620&lt;$C$9,1,0)</f>
        <v>0</v>
      </c>
      <c r="P2620" s="108" t="n">
        <f aca="false">IF(SQRT($B$5)*$I2620+SQRT(1-$B$5)*L2620&lt;$C$10,1,0)</f>
        <v>0</v>
      </c>
      <c r="Q2620" s="108" t="n">
        <f aca="false">IF(SQRT($B$5)*$I2620+SQRT(1-$B$5)*M2620&lt;$C$11,1,0)</f>
        <v>0</v>
      </c>
      <c r="R2620" s="110" t="n">
        <f aca="false">N2620*$D$8+O2620*$D$9+P2620*$D$10+Q2620*$D$11</f>
        <v>0</v>
      </c>
      <c r="S2620" s="108" t="n">
        <f aca="false">SUM(N2620:Q2620)</f>
        <v>0</v>
      </c>
    </row>
    <row r="2621" customFormat="false" ht="15" hidden="false" customHeight="false" outlineLevel="0" collapsed="false">
      <c r="H2621" s="108" t="n">
        <v>2613</v>
      </c>
      <c r="I2621" s="109" t="n">
        <v>-0.7887</v>
      </c>
      <c r="J2621" s="109" t="n">
        <v>-0.2129</v>
      </c>
      <c r="K2621" s="109" t="n">
        <v>-0.5388</v>
      </c>
      <c r="L2621" s="109" t="n">
        <v>-0.5274</v>
      </c>
      <c r="M2621" s="109" t="n">
        <v>-1.0562</v>
      </c>
      <c r="N2621" s="108" t="n">
        <f aca="false">IF(SQRT($B$5)*$I2621+SQRT(1-$B$5)*J2621&lt;$C$8,1,0)</f>
        <v>0</v>
      </c>
      <c r="O2621" s="108" t="n">
        <f aca="false">IF(SQRT($B$5)*$I2621+SQRT(1-$B$5)*K2621&lt;$C$9,1,0)</f>
        <v>0</v>
      </c>
      <c r="P2621" s="108" t="n">
        <f aca="false">IF(SQRT($B$5)*$I2621+SQRT(1-$B$5)*L2621&lt;$C$10,1,0)</f>
        <v>0</v>
      </c>
      <c r="Q2621" s="108" t="n">
        <f aca="false">IF(SQRT($B$5)*$I2621+SQRT(1-$B$5)*M2621&lt;$C$11,1,0)</f>
        <v>0</v>
      </c>
      <c r="R2621" s="110" t="n">
        <f aca="false">N2621*$D$8+O2621*$D$9+P2621*$D$10+Q2621*$D$11</f>
        <v>0</v>
      </c>
      <c r="S2621" s="108" t="n">
        <f aca="false">SUM(N2621:Q2621)</f>
        <v>0</v>
      </c>
    </row>
    <row r="2622" customFormat="false" ht="15" hidden="false" customHeight="false" outlineLevel="0" collapsed="false">
      <c r="H2622" s="108" t="n">
        <v>2614</v>
      </c>
      <c r="I2622" s="109" t="n">
        <v>0.7308</v>
      </c>
      <c r="J2622" s="109" t="n">
        <v>-0.5195</v>
      </c>
      <c r="K2622" s="109" t="n">
        <v>-0.1067</v>
      </c>
      <c r="L2622" s="109" t="n">
        <v>0.3342</v>
      </c>
      <c r="M2622" s="109" t="n">
        <v>-0.0509</v>
      </c>
      <c r="N2622" s="108" t="n">
        <f aca="false">IF(SQRT($B$5)*$I2622+SQRT(1-$B$5)*J2622&lt;$C$8,1,0)</f>
        <v>0</v>
      </c>
      <c r="O2622" s="108" t="n">
        <f aca="false">IF(SQRT($B$5)*$I2622+SQRT(1-$B$5)*K2622&lt;$C$9,1,0)</f>
        <v>0</v>
      </c>
      <c r="P2622" s="108" t="n">
        <f aca="false">IF(SQRT($B$5)*$I2622+SQRT(1-$B$5)*L2622&lt;$C$10,1,0)</f>
        <v>0</v>
      </c>
      <c r="Q2622" s="108" t="n">
        <f aca="false">IF(SQRT($B$5)*$I2622+SQRT(1-$B$5)*M2622&lt;$C$11,1,0)</f>
        <v>0</v>
      </c>
      <c r="R2622" s="110" t="n">
        <f aca="false">N2622*$D$8+O2622*$D$9+P2622*$D$10+Q2622*$D$11</f>
        <v>0</v>
      </c>
      <c r="S2622" s="108" t="n">
        <f aca="false">SUM(N2622:Q2622)</f>
        <v>0</v>
      </c>
    </row>
    <row r="2623" customFormat="false" ht="15" hidden="false" customHeight="false" outlineLevel="0" collapsed="false">
      <c r="H2623" s="108" t="n">
        <v>2615</v>
      </c>
      <c r="I2623" s="109" t="n">
        <v>0.6146</v>
      </c>
      <c r="J2623" s="109" t="n">
        <v>0.1825</v>
      </c>
      <c r="K2623" s="109" t="n">
        <v>0.2645</v>
      </c>
      <c r="L2623" s="109" t="n">
        <v>-1.7131</v>
      </c>
      <c r="M2623" s="109" t="n">
        <v>-1.5151</v>
      </c>
      <c r="N2623" s="108" t="n">
        <f aca="false">IF(SQRT($B$5)*$I2623+SQRT(1-$B$5)*J2623&lt;$C$8,1,0)</f>
        <v>0</v>
      </c>
      <c r="O2623" s="108" t="n">
        <f aca="false">IF(SQRT($B$5)*$I2623+SQRT(1-$B$5)*K2623&lt;$C$9,1,0)</f>
        <v>0</v>
      </c>
      <c r="P2623" s="108" t="n">
        <f aca="false">IF(SQRT($B$5)*$I2623+SQRT(1-$B$5)*L2623&lt;$C$10,1,0)</f>
        <v>0</v>
      </c>
      <c r="Q2623" s="108" t="n">
        <f aca="false">IF(SQRT($B$5)*$I2623+SQRT(1-$B$5)*M2623&lt;$C$11,1,0)</f>
        <v>0</v>
      </c>
      <c r="R2623" s="110" t="n">
        <f aca="false">N2623*$D$8+O2623*$D$9+P2623*$D$10+Q2623*$D$11</f>
        <v>0</v>
      </c>
      <c r="S2623" s="108" t="n">
        <f aca="false">SUM(N2623:Q2623)</f>
        <v>0</v>
      </c>
    </row>
    <row r="2624" customFormat="false" ht="15" hidden="false" customHeight="false" outlineLevel="0" collapsed="false">
      <c r="H2624" s="108" t="n">
        <v>2616</v>
      </c>
      <c r="I2624" s="109" t="n">
        <v>-0.15</v>
      </c>
      <c r="J2624" s="109" t="n">
        <v>0.776</v>
      </c>
      <c r="K2624" s="109" t="n">
        <v>0.67</v>
      </c>
      <c r="L2624" s="109" t="n">
        <v>-0.4133</v>
      </c>
      <c r="M2624" s="109" t="n">
        <v>-0.5757</v>
      </c>
      <c r="N2624" s="108" t="n">
        <f aca="false">IF(SQRT($B$5)*$I2624+SQRT(1-$B$5)*J2624&lt;$C$8,1,0)</f>
        <v>0</v>
      </c>
      <c r="O2624" s="108" t="n">
        <f aca="false">IF(SQRT($B$5)*$I2624+SQRT(1-$B$5)*K2624&lt;$C$9,1,0)</f>
        <v>0</v>
      </c>
      <c r="P2624" s="108" t="n">
        <f aca="false">IF(SQRT($B$5)*$I2624+SQRT(1-$B$5)*L2624&lt;$C$10,1,0)</f>
        <v>0</v>
      </c>
      <c r="Q2624" s="108" t="n">
        <f aca="false">IF(SQRT($B$5)*$I2624+SQRT(1-$B$5)*M2624&lt;$C$11,1,0)</f>
        <v>0</v>
      </c>
      <c r="R2624" s="110" t="n">
        <f aca="false">N2624*$D$8+O2624*$D$9+P2624*$D$10+Q2624*$D$11</f>
        <v>0</v>
      </c>
      <c r="S2624" s="108" t="n">
        <f aca="false">SUM(N2624:Q2624)</f>
        <v>0</v>
      </c>
    </row>
    <row r="2625" customFormat="false" ht="15" hidden="false" customHeight="false" outlineLevel="0" collapsed="false">
      <c r="H2625" s="108" t="n">
        <v>2617</v>
      </c>
      <c r="I2625" s="109" t="n">
        <v>-0.6557</v>
      </c>
      <c r="J2625" s="109" t="n">
        <v>0.0512</v>
      </c>
      <c r="K2625" s="109" t="n">
        <v>0.1307</v>
      </c>
      <c r="L2625" s="109" t="n">
        <v>-0.2069</v>
      </c>
      <c r="M2625" s="109" t="n">
        <v>-0.1238</v>
      </c>
      <c r="N2625" s="108" t="n">
        <f aca="false">IF(SQRT($B$5)*$I2625+SQRT(1-$B$5)*J2625&lt;$C$8,1,0)</f>
        <v>0</v>
      </c>
      <c r="O2625" s="108" t="n">
        <f aca="false">IF(SQRT($B$5)*$I2625+SQRT(1-$B$5)*K2625&lt;$C$9,1,0)</f>
        <v>0</v>
      </c>
      <c r="P2625" s="108" t="n">
        <f aca="false">IF(SQRT($B$5)*$I2625+SQRT(1-$B$5)*L2625&lt;$C$10,1,0)</f>
        <v>0</v>
      </c>
      <c r="Q2625" s="108" t="n">
        <f aca="false">IF(SQRT($B$5)*$I2625+SQRT(1-$B$5)*M2625&lt;$C$11,1,0)</f>
        <v>0</v>
      </c>
      <c r="R2625" s="110" t="n">
        <f aca="false">N2625*$D$8+O2625*$D$9+P2625*$D$10+Q2625*$D$11</f>
        <v>0</v>
      </c>
      <c r="S2625" s="108" t="n">
        <f aca="false">SUM(N2625:Q2625)</f>
        <v>0</v>
      </c>
    </row>
    <row r="2626" customFormat="false" ht="15" hidden="false" customHeight="false" outlineLevel="0" collapsed="false">
      <c r="H2626" s="108" t="n">
        <v>2618</v>
      </c>
      <c r="I2626" s="109" t="n">
        <v>-0.6262</v>
      </c>
      <c r="J2626" s="109" t="n">
        <v>-0.3151</v>
      </c>
      <c r="K2626" s="109" t="n">
        <v>-0.5053</v>
      </c>
      <c r="L2626" s="109" t="n">
        <v>-1.6582</v>
      </c>
      <c r="M2626" s="109" t="n">
        <v>-1.2528</v>
      </c>
      <c r="N2626" s="108" t="n">
        <f aca="false">IF(SQRT($B$5)*$I2626+SQRT(1-$B$5)*J2626&lt;$C$8,1,0)</f>
        <v>0</v>
      </c>
      <c r="O2626" s="108" t="n">
        <f aca="false">IF(SQRT($B$5)*$I2626+SQRT(1-$B$5)*K2626&lt;$C$9,1,0)</f>
        <v>0</v>
      </c>
      <c r="P2626" s="108" t="n">
        <f aca="false">IF(SQRT($B$5)*$I2626+SQRT(1-$B$5)*L2626&lt;$C$10,1,0)</f>
        <v>1</v>
      </c>
      <c r="Q2626" s="108" t="n">
        <f aca="false">IF(SQRT($B$5)*$I2626+SQRT(1-$B$5)*M2626&lt;$C$11,1,0)</f>
        <v>0</v>
      </c>
      <c r="R2626" s="110" t="n">
        <f aca="false">N2626*$D$8+O2626*$D$9+P2626*$D$10+Q2626*$D$11</f>
        <v>14</v>
      </c>
      <c r="S2626" s="108" t="n">
        <f aca="false">SUM(N2626:Q2626)</f>
        <v>1</v>
      </c>
    </row>
    <row r="2627" customFormat="false" ht="15" hidden="false" customHeight="false" outlineLevel="0" collapsed="false">
      <c r="H2627" s="108" t="n">
        <v>2619</v>
      </c>
      <c r="I2627" s="109" t="n">
        <v>0.4595</v>
      </c>
      <c r="J2627" s="109" t="n">
        <v>-0.4957</v>
      </c>
      <c r="K2627" s="109" t="n">
        <v>-0.4672</v>
      </c>
      <c r="L2627" s="109" t="n">
        <v>0.9682</v>
      </c>
      <c r="M2627" s="109" t="n">
        <v>0.577</v>
      </c>
      <c r="N2627" s="108" t="n">
        <f aca="false">IF(SQRT($B$5)*$I2627+SQRT(1-$B$5)*J2627&lt;$C$8,1,0)</f>
        <v>0</v>
      </c>
      <c r="O2627" s="108" t="n">
        <f aca="false">IF(SQRT($B$5)*$I2627+SQRT(1-$B$5)*K2627&lt;$C$9,1,0)</f>
        <v>0</v>
      </c>
      <c r="P2627" s="108" t="n">
        <f aca="false">IF(SQRT($B$5)*$I2627+SQRT(1-$B$5)*L2627&lt;$C$10,1,0)</f>
        <v>0</v>
      </c>
      <c r="Q2627" s="108" t="n">
        <f aca="false">IF(SQRT($B$5)*$I2627+SQRT(1-$B$5)*M2627&lt;$C$11,1,0)</f>
        <v>0</v>
      </c>
      <c r="R2627" s="110" t="n">
        <f aca="false">N2627*$D$8+O2627*$D$9+P2627*$D$10+Q2627*$D$11</f>
        <v>0</v>
      </c>
      <c r="S2627" s="108" t="n">
        <f aca="false">SUM(N2627:Q2627)</f>
        <v>0</v>
      </c>
    </row>
    <row r="2628" customFormat="false" ht="15" hidden="false" customHeight="false" outlineLevel="0" collapsed="false">
      <c r="H2628" s="108" t="n">
        <v>2620</v>
      </c>
      <c r="I2628" s="109" t="n">
        <v>1.0759</v>
      </c>
      <c r="J2628" s="109" t="n">
        <v>-0.2264</v>
      </c>
      <c r="K2628" s="109" t="n">
        <v>-0.0298</v>
      </c>
      <c r="L2628" s="109" t="n">
        <v>-0.5385</v>
      </c>
      <c r="M2628" s="109" t="n">
        <v>-1.1832</v>
      </c>
      <c r="N2628" s="108" t="n">
        <f aca="false">IF(SQRT($B$5)*$I2628+SQRT(1-$B$5)*J2628&lt;$C$8,1,0)</f>
        <v>0</v>
      </c>
      <c r="O2628" s="108" t="n">
        <f aca="false">IF(SQRT($B$5)*$I2628+SQRT(1-$B$5)*K2628&lt;$C$9,1,0)</f>
        <v>0</v>
      </c>
      <c r="P2628" s="108" t="n">
        <f aca="false">IF(SQRT($B$5)*$I2628+SQRT(1-$B$5)*L2628&lt;$C$10,1,0)</f>
        <v>0</v>
      </c>
      <c r="Q2628" s="108" t="n">
        <f aca="false">IF(SQRT($B$5)*$I2628+SQRT(1-$B$5)*M2628&lt;$C$11,1,0)</f>
        <v>0</v>
      </c>
      <c r="R2628" s="110" t="n">
        <f aca="false">N2628*$D$8+O2628*$D$9+P2628*$D$10+Q2628*$D$11</f>
        <v>0</v>
      </c>
      <c r="S2628" s="108" t="n">
        <f aca="false">SUM(N2628:Q2628)</f>
        <v>0</v>
      </c>
    </row>
    <row r="2629" customFormat="false" ht="15" hidden="false" customHeight="false" outlineLevel="0" collapsed="false">
      <c r="H2629" s="108" t="n">
        <v>2621</v>
      </c>
      <c r="I2629" s="109" t="n">
        <v>-2.3797</v>
      </c>
      <c r="J2629" s="109" t="n">
        <v>-0.4119</v>
      </c>
      <c r="K2629" s="109" t="n">
        <v>1.2896</v>
      </c>
      <c r="L2629" s="109" t="n">
        <v>-0.6435</v>
      </c>
      <c r="M2629" s="109" t="n">
        <v>0.3549</v>
      </c>
      <c r="N2629" s="108" t="n">
        <f aca="false">IF(SQRT($B$5)*$I2629+SQRT(1-$B$5)*J2629&lt;$C$8,1,0)</f>
        <v>0</v>
      </c>
      <c r="O2629" s="108" t="n">
        <f aca="false">IF(SQRT($B$5)*$I2629+SQRT(1-$B$5)*K2629&lt;$C$9,1,0)</f>
        <v>0</v>
      </c>
      <c r="P2629" s="108" t="n">
        <f aca="false">IF(SQRT($B$5)*$I2629+SQRT(1-$B$5)*L2629&lt;$C$10,1,0)</f>
        <v>0</v>
      </c>
      <c r="Q2629" s="108" t="n">
        <f aca="false">IF(SQRT($B$5)*$I2629+SQRT(1-$B$5)*M2629&lt;$C$11,1,0)</f>
        <v>0</v>
      </c>
      <c r="R2629" s="110" t="n">
        <f aca="false">N2629*$D$8+O2629*$D$9+P2629*$D$10+Q2629*$D$11</f>
        <v>0</v>
      </c>
      <c r="S2629" s="108" t="n">
        <f aca="false">SUM(N2629:Q2629)</f>
        <v>0</v>
      </c>
    </row>
    <row r="2630" customFormat="false" ht="15" hidden="false" customHeight="false" outlineLevel="0" collapsed="false">
      <c r="H2630" s="108" t="n">
        <v>2622</v>
      </c>
      <c r="I2630" s="109" t="n">
        <v>-0.5222</v>
      </c>
      <c r="J2630" s="109" t="n">
        <v>-0.5948</v>
      </c>
      <c r="K2630" s="109" t="n">
        <v>-0.7675</v>
      </c>
      <c r="L2630" s="109" t="n">
        <v>1.176</v>
      </c>
      <c r="M2630" s="109" t="n">
        <v>-0.9957</v>
      </c>
      <c r="N2630" s="108" t="n">
        <f aca="false">IF(SQRT($B$5)*$I2630+SQRT(1-$B$5)*J2630&lt;$C$8,1,0)</f>
        <v>0</v>
      </c>
      <c r="O2630" s="108" t="n">
        <f aca="false">IF(SQRT($B$5)*$I2630+SQRT(1-$B$5)*K2630&lt;$C$9,1,0)</f>
        <v>0</v>
      </c>
      <c r="P2630" s="108" t="n">
        <f aca="false">IF(SQRT($B$5)*$I2630+SQRT(1-$B$5)*L2630&lt;$C$10,1,0)</f>
        <v>0</v>
      </c>
      <c r="Q2630" s="108" t="n">
        <f aca="false">IF(SQRT($B$5)*$I2630+SQRT(1-$B$5)*M2630&lt;$C$11,1,0)</f>
        <v>0</v>
      </c>
      <c r="R2630" s="110" t="n">
        <f aca="false">N2630*$D$8+O2630*$D$9+P2630*$D$10+Q2630*$D$11</f>
        <v>0</v>
      </c>
      <c r="S2630" s="108" t="n">
        <f aca="false">SUM(N2630:Q2630)</f>
        <v>0</v>
      </c>
    </row>
    <row r="2631" customFormat="false" ht="15" hidden="false" customHeight="false" outlineLevel="0" collapsed="false">
      <c r="H2631" s="108" t="n">
        <v>2623</v>
      </c>
      <c r="I2631" s="109" t="n">
        <v>-0.3463</v>
      </c>
      <c r="J2631" s="109" t="n">
        <v>0.1497</v>
      </c>
      <c r="K2631" s="109" t="n">
        <v>-0.1</v>
      </c>
      <c r="L2631" s="109" t="n">
        <v>-0.5615</v>
      </c>
      <c r="M2631" s="109" t="n">
        <v>0.0763</v>
      </c>
      <c r="N2631" s="108" t="n">
        <f aca="false">IF(SQRT($B$5)*$I2631+SQRT(1-$B$5)*J2631&lt;$C$8,1,0)</f>
        <v>0</v>
      </c>
      <c r="O2631" s="108" t="n">
        <f aca="false">IF(SQRT($B$5)*$I2631+SQRT(1-$B$5)*K2631&lt;$C$9,1,0)</f>
        <v>0</v>
      </c>
      <c r="P2631" s="108" t="n">
        <f aca="false">IF(SQRT($B$5)*$I2631+SQRT(1-$B$5)*L2631&lt;$C$10,1,0)</f>
        <v>0</v>
      </c>
      <c r="Q2631" s="108" t="n">
        <f aca="false">IF(SQRT($B$5)*$I2631+SQRT(1-$B$5)*M2631&lt;$C$11,1,0)</f>
        <v>0</v>
      </c>
      <c r="R2631" s="110" t="n">
        <f aca="false">N2631*$D$8+O2631*$D$9+P2631*$D$10+Q2631*$D$11</f>
        <v>0</v>
      </c>
      <c r="S2631" s="108" t="n">
        <f aca="false">SUM(N2631:Q2631)</f>
        <v>0</v>
      </c>
    </row>
    <row r="2632" customFormat="false" ht="15" hidden="false" customHeight="false" outlineLevel="0" collapsed="false">
      <c r="H2632" s="108" t="n">
        <v>2624</v>
      </c>
      <c r="I2632" s="109" t="n">
        <v>-1.5355</v>
      </c>
      <c r="J2632" s="109" t="n">
        <v>2.0524</v>
      </c>
      <c r="K2632" s="109" t="n">
        <v>-0.7628</v>
      </c>
      <c r="L2632" s="109" t="n">
        <v>-1.125</v>
      </c>
      <c r="M2632" s="109" t="n">
        <v>0.622</v>
      </c>
      <c r="N2632" s="108" t="n">
        <f aca="false">IF(SQRT($B$5)*$I2632+SQRT(1-$B$5)*J2632&lt;$C$8,1,0)</f>
        <v>0</v>
      </c>
      <c r="O2632" s="108" t="n">
        <f aca="false">IF(SQRT($B$5)*$I2632+SQRT(1-$B$5)*K2632&lt;$C$9,1,0)</f>
        <v>0</v>
      </c>
      <c r="P2632" s="108" t="n">
        <f aca="false">IF(SQRT($B$5)*$I2632+SQRT(1-$B$5)*L2632&lt;$C$10,1,0)</f>
        <v>0</v>
      </c>
      <c r="Q2632" s="108" t="n">
        <f aca="false">IF(SQRT($B$5)*$I2632+SQRT(1-$B$5)*M2632&lt;$C$11,1,0)</f>
        <v>0</v>
      </c>
      <c r="R2632" s="110" t="n">
        <f aca="false">N2632*$D$8+O2632*$D$9+P2632*$D$10+Q2632*$D$11</f>
        <v>0</v>
      </c>
      <c r="S2632" s="108" t="n">
        <f aca="false">SUM(N2632:Q2632)</f>
        <v>0</v>
      </c>
    </row>
    <row r="2633" customFormat="false" ht="15" hidden="false" customHeight="false" outlineLevel="0" collapsed="false">
      <c r="H2633" s="108" t="n">
        <v>2625</v>
      </c>
      <c r="I2633" s="109" t="n">
        <v>-0.1593</v>
      </c>
      <c r="J2633" s="109" t="n">
        <v>-0.9309</v>
      </c>
      <c r="K2633" s="109" t="n">
        <v>0.7721</v>
      </c>
      <c r="L2633" s="109" t="n">
        <v>0.7978</v>
      </c>
      <c r="M2633" s="109" t="n">
        <v>-0.8835</v>
      </c>
      <c r="N2633" s="108" t="n">
        <f aca="false">IF(SQRT($B$5)*$I2633+SQRT(1-$B$5)*J2633&lt;$C$8,1,0)</f>
        <v>0</v>
      </c>
      <c r="O2633" s="108" t="n">
        <f aca="false">IF(SQRT($B$5)*$I2633+SQRT(1-$B$5)*K2633&lt;$C$9,1,0)</f>
        <v>0</v>
      </c>
      <c r="P2633" s="108" t="n">
        <f aca="false">IF(SQRT($B$5)*$I2633+SQRT(1-$B$5)*L2633&lt;$C$10,1,0)</f>
        <v>0</v>
      </c>
      <c r="Q2633" s="108" t="n">
        <f aca="false">IF(SQRT($B$5)*$I2633+SQRT(1-$B$5)*M2633&lt;$C$11,1,0)</f>
        <v>0</v>
      </c>
      <c r="R2633" s="110" t="n">
        <f aca="false">N2633*$D$8+O2633*$D$9+P2633*$D$10+Q2633*$D$11</f>
        <v>0</v>
      </c>
      <c r="S2633" s="108" t="n">
        <f aca="false">SUM(N2633:Q2633)</f>
        <v>0</v>
      </c>
    </row>
    <row r="2634" customFormat="false" ht="15" hidden="false" customHeight="false" outlineLevel="0" collapsed="false">
      <c r="H2634" s="108" t="n">
        <v>2626</v>
      </c>
      <c r="I2634" s="109" t="n">
        <v>-0.3376</v>
      </c>
      <c r="J2634" s="109" t="n">
        <v>-0.322</v>
      </c>
      <c r="K2634" s="109" t="n">
        <v>0.8674</v>
      </c>
      <c r="L2634" s="109" t="n">
        <v>2.1781</v>
      </c>
      <c r="M2634" s="109" t="n">
        <v>1.7541</v>
      </c>
      <c r="N2634" s="108" t="n">
        <f aca="false">IF(SQRT($B$5)*$I2634+SQRT(1-$B$5)*J2634&lt;$C$8,1,0)</f>
        <v>0</v>
      </c>
      <c r="O2634" s="108" t="n">
        <f aca="false">IF(SQRT($B$5)*$I2634+SQRT(1-$B$5)*K2634&lt;$C$9,1,0)</f>
        <v>0</v>
      </c>
      <c r="P2634" s="108" t="n">
        <f aca="false">IF(SQRT($B$5)*$I2634+SQRT(1-$B$5)*L2634&lt;$C$10,1,0)</f>
        <v>0</v>
      </c>
      <c r="Q2634" s="108" t="n">
        <f aca="false">IF(SQRT($B$5)*$I2634+SQRT(1-$B$5)*M2634&lt;$C$11,1,0)</f>
        <v>0</v>
      </c>
      <c r="R2634" s="110" t="n">
        <f aca="false">N2634*$D$8+O2634*$D$9+P2634*$D$10+Q2634*$D$11</f>
        <v>0</v>
      </c>
      <c r="S2634" s="108" t="n">
        <f aca="false">SUM(N2634:Q2634)</f>
        <v>0</v>
      </c>
    </row>
    <row r="2635" customFormat="false" ht="15" hidden="false" customHeight="false" outlineLevel="0" collapsed="false">
      <c r="H2635" s="108" t="n">
        <v>2627</v>
      </c>
      <c r="I2635" s="109" t="n">
        <v>-0.3227</v>
      </c>
      <c r="J2635" s="109" t="n">
        <v>-0.3341</v>
      </c>
      <c r="K2635" s="109" t="n">
        <v>0.1094</v>
      </c>
      <c r="L2635" s="109" t="n">
        <v>0.0084</v>
      </c>
      <c r="M2635" s="109" t="n">
        <v>0.8351</v>
      </c>
      <c r="N2635" s="108" t="n">
        <f aca="false">IF(SQRT($B$5)*$I2635+SQRT(1-$B$5)*J2635&lt;$C$8,1,0)</f>
        <v>0</v>
      </c>
      <c r="O2635" s="108" t="n">
        <f aca="false">IF(SQRT($B$5)*$I2635+SQRT(1-$B$5)*K2635&lt;$C$9,1,0)</f>
        <v>0</v>
      </c>
      <c r="P2635" s="108" t="n">
        <f aca="false">IF(SQRT($B$5)*$I2635+SQRT(1-$B$5)*L2635&lt;$C$10,1,0)</f>
        <v>0</v>
      </c>
      <c r="Q2635" s="108" t="n">
        <f aca="false">IF(SQRT($B$5)*$I2635+SQRT(1-$B$5)*M2635&lt;$C$11,1,0)</f>
        <v>0</v>
      </c>
      <c r="R2635" s="110" t="n">
        <f aca="false">N2635*$D$8+O2635*$D$9+P2635*$D$10+Q2635*$D$11</f>
        <v>0</v>
      </c>
      <c r="S2635" s="108" t="n">
        <f aca="false">SUM(N2635:Q2635)</f>
        <v>0</v>
      </c>
    </row>
    <row r="2636" customFormat="false" ht="15" hidden="false" customHeight="false" outlineLevel="0" collapsed="false">
      <c r="H2636" s="108" t="n">
        <v>2628</v>
      </c>
      <c r="I2636" s="109" t="n">
        <v>-1.2718</v>
      </c>
      <c r="J2636" s="109" t="n">
        <v>0.8586</v>
      </c>
      <c r="K2636" s="109" t="n">
        <v>1.7417</v>
      </c>
      <c r="L2636" s="109" t="n">
        <v>1.199</v>
      </c>
      <c r="M2636" s="109" t="n">
        <v>0.4603</v>
      </c>
      <c r="N2636" s="108" t="n">
        <f aca="false">IF(SQRT($B$5)*$I2636+SQRT(1-$B$5)*J2636&lt;$C$8,1,0)</f>
        <v>0</v>
      </c>
      <c r="O2636" s="108" t="n">
        <f aca="false">IF(SQRT($B$5)*$I2636+SQRT(1-$B$5)*K2636&lt;$C$9,1,0)</f>
        <v>0</v>
      </c>
      <c r="P2636" s="108" t="n">
        <f aca="false">IF(SQRT($B$5)*$I2636+SQRT(1-$B$5)*L2636&lt;$C$10,1,0)</f>
        <v>0</v>
      </c>
      <c r="Q2636" s="108" t="n">
        <f aca="false">IF(SQRT($B$5)*$I2636+SQRT(1-$B$5)*M2636&lt;$C$11,1,0)</f>
        <v>0</v>
      </c>
      <c r="R2636" s="110" t="n">
        <f aca="false">N2636*$D$8+O2636*$D$9+P2636*$D$10+Q2636*$D$11</f>
        <v>0</v>
      </c>
      <c r="S2636" s="108" t="n">
        <f aca="false">SUM(N2636:Q2636)</f>
        <v>0</v>
      </c>
    </row>
    <row r="2637" customFormat="false" ht="15" hidden="false" customHeight="false" outlineLevel="0" collapsed="false">
      <c r="H2637" s="108" t="n">
        <v>2629</v>
      </c>
      <c r="I2637" s="109" t="n">
        <v>0.3444</v>
      </c>
      <c r="J2637" s="109" t="n">
        <v>-0.3662</v>
      </c>
      <c r="K2637" s="109" t="n">
        <v>-1.5535</v>
      </c>
      <c r="L2637" s="109" t="n">
        <v>-1.2182</v>
      </c>
      <c r="M2637" s="109" t="n">
        <v>-0.799</v>
      </c>
      <c r="N2637" s="108" t="n">
        <f aca="false">IF(SQRT($B$5)*$I2637+SQRT(1-$B$5)*J2637&lt;$C$8,1,0)</f>
        <v>0</v>
      </c>
      <c r="O2637" s="108" t="n">
        <f aca="false">IF(SQRT($B$5)*$I2637+SQRT(1-$B$5)*K2637&lt;$C$9,1,0)</f>
        <v>0</v>
      </c>
      <c r="P2637" s="108" t="n">
        <f aca="false">IF(SQRT($B$5)*$I2637+SQRT(1-$B$5)*L2637&lt;$C$10,1,0)</f>
        <v>0</v>
      </c>
      <c r="Q2637" s="108" t="n">
        <f aca="false">IF(SQRT($B$5)*$I2637+SQRT(1-$B$5)*M2637&lt;$C$11,1,0)</f>
        <v>0</v>
      </c>
      <c r="R2637" s="110" t="n">
        <f aca="false">N2637*$D$8+O2637*$D$9+P2637*$D$10+Q2637*$D$11</f>
        <v>0</v>
      </c>
      <c r="S2637" s="108" t="n">
        <f aca="false">SUM(N2637:Q2637)</f>
        <v>0</v>
      </c>
    </row>
    <row r="2638" customFormat="false" ht="15" hidden="false" customHeight="false" outlineLevel="0" collapsed="false">
      <c r="H2638" s="108" t="n">
        <v>2630</v>
      </c>
      <c r="I2638" s="109" t="n">
        <v>-1.5808</v>
      </c>
      <c r="J2638" s="109" t="n">
        <v>0.356</v>
      </c>
      <c r="K2638" s="109" t="n">
        <v>-0.6539</v>
      </c>
      <c r="L2638" s="109" t="n">
        <v>-0.846</v>
      </c>
      <c r="M2638" s="109" t="n">
        <v>-0.8684</v>
      </c>
      <c r="N2638" s="108" t="n">
        <f aca="false">IF(SQRT($B$5)*$I2638+SQRT(1-$B$5)*J2638&lt;$C$8,1,0)</f>
        <v>0</v>
      </c>
      <c r="O2638" s="108" t="n">
        <f aca="false">IF(SQRT($B$5)*$I2638+SQRT(1-$B$5)*K2638&lt;$C$9,1,0)</f>
        <v>0</v>
      </c>
      <c r="P2638" s="108" t="n">
        <f aca="false">IF(SQRT($B$5)*$I2638+SQRT(1-$B$5)*L2638&lt;$C$10,1,0)</f>
        <v>0</v>
      </c>
      <c r="Q2638" s="108" t="n">
        <f aca="false">IF(SQRT($B$5)*$I2638+SQRT(1-$B$5)*M2638&lt;$C$11,1,0)</f>
        <v>0</v>
      </c>
      <c r="R2638" s="110" t="n">
        <f aca="false">N2638*$D$8+O2638*$D$9+P2638*$D$10+Q2638*$D$11</f>
        <v>0</v>
      </c>
      <c r="S2638" s="108" t="n">
        <f aca="false">SUM(N2638:Q2638)</f>
        <v>0</v>
      </c>
    </row>
    <row r="2639" customFormat="false" ht="15" hidden="false" customHeight="false" outlineLevel="0" collapsed="false">
      <c r="H2639" s="108" t="n">
        <v>2631</v>
      </c>
      <c r="I2639" s="109" t="n">
        <v>-1.3818</v>
      </c>
      <c r="J2639" s="109" t="n">
        <v>0.5309</v>
      </c>
      <c r="K2639" s="109" t="n">
        <v>-0.3861</v>
      </c>
      <c r="L2639" s="109" t="n">
        <v>0.9167</v>
      </c>
      <c r="M2639" s="109" t="n">
        <v>-0.0187</v>
      </c>
      <c r="N2639" s="108" t="n">
        <f aca="false">IF(SQRT($B$5)*$I2639+SQRT(1-$B$5)*J2639&lt;$C$8,1,0)</f>
        <v>0</v>
      </c>
      <c r="O2639" s="108" t="n">
        <f aca="false">IF(SQRT($B$5)*$I2639+SQRT(1-$B$5)*K2639&lt;$C$9,1,0)</f>
        <v>0</v>
      </c>
      <c r="P2639" s="108" t="n">
        <f aca="false">IF(SQRT($B$5)*$I2639+SQRT(1-$B$5)*L2639&lt;$C$10,1,0)</f>
        <v>0</v>
      </c>
      <c r="Q2639" s="108" t="n">
        <f aca="false">IF(SQRT($B$5)*$I2639+SQRT(1-$B$5)*M2639&lt;$C$11,1,0)</f>
        <v>0</v>
      </c>
      <c r="R2639" s="110" t="n">
        <f aca="false">N2639*$D$8+O2639*$D$9+P2639*$D$10+Q2639*$D$11</f>
        <v>0</v>
      </c>
      <c r="S2639" s="108" t="n">
        <f aca="false">SUM(N2639:Q2639)</f>
        <v>0</v>
      </c>
    </row>
    <row r="2640" customFormat="false" ht="15" hidden="false" customHeight="false" outlineLevel="0" collapsed="false">
      <c r="H2640" s="108" t="n">
        <v>2632</v>
      </c>
      <c r="I2640" s="109" t="n">
        <v>0.061</v>
      </c>
      <c r="J2640" s="109" t="n">
        <v>-1.1867</v>
      </c>
      <c r="K2640" s="109" t="n">
        <v>0.1992</v>
      </c>
      <c r="L2640" s="109" t="n">
        <v>0.3241</v>
      </c>
      <c r="M2640" s="109" t="n">
        <v>0.0482</v>
      </c>
      <c r="N2640" s="108" t="n">
        <f aca="false">IF(SQRT($B$5)*$I2640+SQRT(1-$B$5)*J2640&lt;$C$8,1,0)</f>
        <v>0</v>
      </c>
      <c r="O2640" s="108" t="n">
        <f aca="false">IF(SQRT($B$5)*$I2640+SQRT(1-$B$5)*K2640&lt;$C$9,1,0)</f>
        <v>0</v>
      </c>
      <c r="P2640" s="108" t="n">
        <f aca="false">IF(SQRT($B$5)*$I2640+SQRT(1-$B$5)*L2640&lt;$C$10,1,0)</f>
        <v>0</v>
      </c>
      <c r="Q2640" s="108" t="n">
        <f aca="false">IF(SQRT($B$5)*$I2640+SQRT(1-$B$5)*M2640&lt;$C$11,1,0)</f>
        <v>0</v>
      </c>
      <c r="R2640" s="110" t="n">
        <f aca="false">N2640*$D$8+O2640*$D$9+P2640*$D$10+Q2640*$D$11</f>
        <v>0</v>
      </c>
      <c r="S2640" s="108" t="n">
        <f aca="false">SUM(N2640:Q2640)</f>
        <v>0</v>
      </c>
    </row>
    <row r="2641" customFormat="false" ht="15" hidden="false" customHeight="false" outlineLevel="0" collapsed="false">
      <c r="H2641" s="108" t="n">
        <v>2633</v>
      </c>
      <c r="I2641" s="109" t="n">
        <v>-0.5699</v>
      </c>
      <c r="J2641" s="109" t="n">
        <v>-1.5111</v>
      </c>
      <c r="K2641" s="109" t="n">
        <v>0.7747</v>
      </c>
      <c r="L2641" s="109" t="n">
        <v>0.0066</v>
      </c>
      <c r="M2641" s="109" t="n">
        <v>0.534</v>
      </c>
      <c r="N2641" s="108" t="n">
        <f aca="false">IF(SQRT($B$5)*$I2641+SQRT(1-$B$5)*J2641&lt;$C$8,1,0)</f>
        <v>0</v>
      </c>
      <c r="O2641" s="108" t="n">
        <f aca="false">IF(SQRT($B$5)*$I2641+SQRT(1-$B$5)*K2641&lt;$C$9,1,0)</f>
        <v>0</v>
      </c>
      <c r="P2641" s="108" t="n">
        <f aca="false">IF(SQRT($B$5)*$I2641+SQRT(1-$B$5)*L2641&lt;$C$10,1,0)</f>
        <v>0</v>
      </c>
      <c r="Q2641" s="108" t="n">
        <f aca="false">IF(SQRT($B$5)*$I2641+SQRT(1-$B$5)*M2641&lt;$C$11,1,0)</f>
        <v>0</v>
      </c>
      <c r="R2641" s="110" t="n">
        <f aca="false">N2641*$D$8+O2641*$D$9+P2641*$D$10+Q2641*$D$11</f>
        <v>0</v>
      </c>
      <c r="S2641" s="108" t="n">
        <f aca="false">SUM(N2641:Q2641)</f>
        <v>0</v>
      </c>
    </row>
    <row r="2642" customFormat="false" ht="15" hidden="false" customHeight="false" outlineLevel="0" collapsed="false">
      <c r="H2642" s="108" t="n">
        <v>2634</v>
      </c>
      <c r="I2642" s="109" t="n">
        <v>-0.1158</v>
      </c>
      <c r="J2642" s="109" t="n">
        <v>0.1416</v>
      </c>
      <c r="K2642" s="109" t="n">
        <v>0.4825</v>
      </c>
      <c r="L2642" s="109" t="n">
        <v>-0.0427</v>
      </c>
      <c r="M2642" s="109" t="n">
        <v>1.7537</v>
      </c>
      <c r="N2642" s="108" t="n">
        <f aca="false">IF(SQRT($B$5)*$I2642+SQRT(1-$B$5)*J2642&lt;$C$8,1,0)</f>
        <v>0</v>
      </c>
      <c r="O2642" s="108" t="n">
        <f aca="false">IF(SQRT($B$5)*$I2642+SQRT(1-$B$5)*K2642&lt;$C$9,1,0)</f>
        <v>0</v>
      </c>
      <c r="P2642" s="108" t="n">
        <f aca="false">IF(SQRT($B$5)*$I2642+SQRT(1-$B$5)*L2642&lt;$C$10,1,0)</f>
        <v>0</v>
      </c>
      <c r="Q2642" s="108" t="n">
        <f aca="false">IF(SQRT($B$5)*$I2642+SQRT(1-$B$5)*M2642&lt;$C$11,1,0)</f>
        <v>0</v>
      </c>
      <c r="R2642" s="110" t="n">
        <f aca="false">N2642*$D$8+O2642*$D$9+P2642*$D$10+Q2642*$D$11</f>
        <v>0</v>
      </c>
      <c r="S2642" s="108" t="n">
        <f aca="false">SUM(N2642:Q2642)</f>
        <v>0</v>
      </c>
    </row>
    <row r="2643" customFormat="false" ht="15" hidden="false" customHeight="false" outlineLevel="0" collapsed="false">
      <c r="H2643" s="108" t="n">
        <v>2635</v>
      </c>
      <c r="I2643" s="109" t="n">
        <v>0.2706</v>
      </c>
      <c r="J2643" s="109" t="n">
        <v>-1.1065</v>
      </c>
      <c r="K2643" s="109" t="n">
        <v>2.3131</v>
      </c>
      <c r="L2643" s="109" t="n">
        <v>-0.8017</v>
      </c>
      <c r="M2643" s="109" t="n">
        <v>0.608</v>
      </c>
      <c r="N2643" s="108" t="n">
        <f aca="false">IF(SQRT($B$5)*$I2643+SQRT(1-$B$5)*J2643&lt;$C$8,1,0)</f>
        <v>0</v>
      </c>
      <c r="O2643" s="108" t="n">
        <f aca="false">IF(SQRT($B$5)*$I2643+SQRT(1-$B$5)*K2643&lt;$C$9,1,0)</f>
        <v>0</v>
      </c>
      <c r="P2643" s="108" t="n">
        <f aca="false">IF(SQRT($B$5)*$I2643+SQRT(1-$B$5)*L2643&lt;$C$10,1,0)</f>
        <v>0</v>
      </c>
      <c r="Q2643" s="108" t="n">
        <f aca="false">IF(SQRT($B$5)*$I2643+SQRT(1-$B$5)*M2643&lt;$C$11,1,0)</f>
        <v>0</v>
      </c>
      <c r="R2643" s="110" t="n">
        <f aca="false">N2643*$D$8+O2643*$D$9+P2643*$D$10+Q2643*$D$11</f>
        <v>0</v>
      </c>
      <c r="S2643" s="108" t="n">
        <f aca="false">SUM(N2643:Q2643)</f>
        <v>0</v>
      </c>
    </row>
    <row r="2644" customFormat="false" ht="15" hidden="false" customHeight="false" outlineLevel="0" collapsed="false">
      <c r="H2644" s="108" t="n">
        <v>2636</v>
      </c>
      <c r="I2644" s="109" t="n">
        <v>-0.5454</v>
      </c>
      <c r="J2644" s="109" t="n">
        <v>-1.4442</v>
      </c>
      <c r="K2644" s="109" t="n">
        <v>1.663</v>
      </c>
      <c r="L2644" s="109" t="n">
        <v>1.0322</v>
      </c>
      <c r="M2644" s="109" t="n">
        <v>1.2128</v>
      </c>
      <c r="N2644" s="108" t="n">
        <f aca="false">IF(SQRT($B$5)*$I2644+SQRT(1-$B$5)*J2644&lt;$C$8,1,0)</f>
        <v>0</v>
      </c>
      <c r="O2644" s="108" t="n">
        <f aca="false">IF(SQRT($B$5)*$I2644+SQRT(1-$B$5)*K2644&lt;$C$9,1,0)</f>
        <v>0</v>
      </c>
      <c r="P2644" s="108" t="n">
        <f aca="false">IF(SQRT($B$5)*$I2644+SQRT(1-$B$5)*L2644&lt;$C$10,1,0)</f>
        <v>0</v>
      </c>
      <c r="Q2644" s="108" t="n">
        <f aca="false">IF(SQRT($B$5)*$I2644+SQRT(1-$B$5)*M2644&lt;$C$11,1,0)</f>
        <v>0</v>
      </c>
      <c r="R2644" s="110" t="n">
        <f aca="false">N2644*$D$8+O2644*$D$9+P2644*$D$10+Q2644*$D$11</f>
        <v>0</v>
      </c>
      <c r="S2644" s="108" t="n">
        <f aca="false">SUM(N2644:Q2644)</f>
        <v>0</v>
      </c>
    </row>
    <row r="2645" customFormat="false" ht="15" hidden="false" customHeight="false" outlineLevel="0" collapsed="false">
      <c r="H2645" s="108" t="n">
        <v>2637</v>
      </c>
      <c r="I2645" s="109" t="n">
        <v>0.5432</v>
      </c>
      <c r="J2645" s="109" t="n">
        <v>0.8268</v>
      </c>
      <c r="K2645" s="109" t="n">
        <v>0.2577</v>
      </c>
      <c r="L2645" s="109" t="n">
        <v>-0.2694</v>
      </c>
      <c r="M2645" s="109" t="n">
        <v>-1.0994</v>
      </c>
      <c r="N2645" s="108" t="n">
        <f aca="false">IF(SQRT($B$5)*$I2645+SQRT(1-$B$5)*J2645&lt;$C$8,1,0)</f>
        <v>0</v>
      </c>
      <c r="O2645" s="108" t="n">
        <f aca="false">IF(SQRT($B$5)*$I2645+SQRT(1-$B$5)*K2645&lt;$C$9,1,0)</f>
        <v>0</v>
      </c>
      <c r="P2645" s="108" t="n">
        <f aca="false">IF(SQRT($B$5)*$I2645+SQRT(1-$B$5)*L2645&lt;$C$10,1,0)</f>
        <v>0</v>
      </c>
      <c r="Q2645" s="108" t="n">
        <f aca="false">IF(SQRT($B$5)*$I2645+SQRT(1-$B$5)*M2645&lt;$C$11,1,0)</f>
        <v>0</v>
      </c>
      <c r="R2645" s="110" t="n">
        <f aca="false">N2645*$D$8+O2645*$D$9+P2645*$D$10+Q2645*$D$11</f>
        <v>0</v>
      </c>
      <c r="S2645" s="108" t="n">
        <f aca="false">SUM(N2645:Q2645)</f>
        <v>0</v>
      </c>
    </row>
    <row r="2646" customFormat="false" ht="15" hidden="false" customHeight="false" outlineLevel="0" collapsed="false">
      <c r="H2646" s="108" t="n">
        <v>2638</v>
      </c>
      <c r="I2646" s="109" t="n">
        <v>-0.8356</v>
      </c>
      <c r="J2646" s="109" t="n">
        <v>-0.2777</v>
      </c>
      <c r="K2646" s="109" t="n">
        <v>-1.5917</v>
      </c>
      <c r="L2646" s="109" t="n">
        <v>0.6411</v>
      </c>
      <c r="M2646" s="109" t="n">
        <v>0.5922</v>
      </c>
      <c r="N2646" s="108" t="n">
        <f aca="false">IF(SQRT($B$5)*$I2646+SQRT(1-$B$5)*J2646&lt;$C$8,1,0)</f>
        <v>0</v>
      </c>
      <c r="O2646" s="108" t="n">
        <f aca="false">IF(SQRT($B$5)*$I2646+SQRT(1-$B$5)*K2646&lt;$C$9,1,0)</f>
        <v>0</v>
      </c>
      <c r="P2646" s="108" t="n">
        <f aca="false">IF(SQRT($B$5)*$I2646+SQRT(1-$B$5)*L2646&lt;$C$10,1,0)</f>
        <v>0</v>
      </c>
      <c r="Q2646" s="108" t="n">
        <f aca="false">IF(SQRT($B$5)*$I2646+SQRT(1-$B$5)*M2646&lt;$C$11,1,0)</f>
        <v>0</v>
      </c>
      <c r="R2646" s="110" t="n">
        <f aca="false">N2646*$D$8+O2646*$D$9+P2646*$D$10+Q2646*$D$11</f>
        <v>0</v>
      </c>
      <c r="S2646" s="108" t="n">
        <f aca="false">SUM(N2646:Q2646)</f>
        <v>0</v>
      </c>
    </row>
    <row r="2647" customFormat="false" ht="15" hidden="false" customHeight="false" outlineLevel="0" collapsed="false">
      <c r="H2647" s="108" t="n">
        <v>2639</v>
      </c>
      <c r="I2647" s="109" t="n">
        <v>-0.2406</v>
      </c>
      <c r="J2647" s="109" t="n">
        <v>0.8356</v>
      </c>
      <c r="K2647" s="109" t="n">
        <v>0.2507</v>
      </c>
      <c r="L2647" s="109" t="n">
        <v>0.3464</v>
      </c>
      <c r="M2647" s="109" t="n">
        <v>-0.1767</v>
      </c>
      <c r="N2647" s="108" t="n">
        <f aca="false">IF(SQRT($B$5)*$I2647+SQRT(1-$B$5)*J2647&lt;$C$8,1,0)</f>
        <v>0</v>
      </c>
      <c r="O2647" s="108" t="n">
        <f aca="false">IF(SQRT($B$5)*$I2647+SQRT(1-$B$5)*K2647&lt;$C$9,1,0)</f>
        <v>0</v>
      </c>
      <c r="P2647" s="108" t="n">
        <f aca="false">IF(SQRT($B$5)*$I2647+SQRT(1-$B$5)*L2647&lt;$C$10,1,0)</f>
        <v>0</v>
      </c>
      <c r="Q2647" s="108" t="n">
        <f aca="false">IF(SQRT($B$5)*$I2647+SQRT(1-$B$5)*M2647&lt;$C$11,1,0)</f>
        <v>0</v>
      </c>
      <c r="R2647" s="110" t="n">
        <f aca="false">N2647*$D$8+O2647*$D$9+P2647*$D$10+Q2647*$D$11</f>
        <v>0</v>
      </c>
      <c r="S2647" s="108" t="n">
        <f aca="false">SUM(N2647:Q2647)</f>
        <v>0</v>
      </c>
    </row>
    <row r="2648" customFormat="false" ht="15" hidden="false" customHeight="false" outlineLevel="0" collapsed="false">
      <c r="H2648" s="108" t="n">
        <v>2640</v>
      </c>
      <c r="I2648" s="109" t="n">
        <v>-2.9083</v>
      </c>
      <c r="J2648" s="109" t="n">
        <v>-0.167</v>
      </c>
      <c r="K2648" s="109" t="n">
        <v>0.0379</v>
      </c>
      <c r="L2648" s="109" t="n">
        <v>-0.0463</v>
      </c>
      <c r="M2648" s="109" t="n">
        <v>-0.3878</v>
      </c>
      <c r="N2648" s="108" t="n">
        <f aca="false">IF(SQRT($B$5)*$I2648+SQRT(1-$B$5)*J2648&lt;$C$8,1,0)</f>
        <v>0</v>
      </c>
      <c r="O2648" s="108" t="n">
        <f aca="false">IF(SQRT($B$5)*$I2648+SQRT(1-$B$5)*K2648&lt;$C$9,1,0)</f>
        <v>0</v>
      </c>
      <c r="P2648" s="108" t="n">
        <f aca="false">IF(SQRT($B$5)*$I2648+SQRT(1-$B$5)*L2648&lt;$C$10,1,0)</f>
        <v>0</v>
      </c>
      <c r="Q2648" s="108" t="n">
        <f aca="false">IF(SQRT($B$5)*$I2648+SQRT(1-$B$5)*M2648&lt;$C$11,1,0)</f>
        <v>0</v>
      </c>
      <c r="R2648" s="110" t="n">
        <f aca="false">N2648*$D$8+O2648*$D$9+P2648*$D$10+Q2648*$D$11</f>
        <v>0</v>
      </c>
      <c r="S2648" s="108" t="n">
        <f aca="false">SUM(N2648:Q2648)</f>
        <v>0</v>
      </c>
    </row>
    <row r="2649" customFormat="false" ht="15" hidden="false" customHeight="false" outlineLevel="0" collapsed="false">
      <c r="H2649" s="108" t="n">
        <v>2641</v>
      </c>
      <c r="I2649" s="109" t="n">
        <v>0.043</v>
      </c>
      <c r="J2649" s="109" t="n">
        <v>0.7308</v>
      </c>
      <c r="K2649" s="109" t="n">
        <v>-0.9223</v>
      </c>
      <c r="L2649" s="109" t="n">
        <v>-0.0096</v>
      </c>
      <c r="M2649" s="109" t="n">
        <v>-0.905</v>
      </c>
      <c r="N2649" s="108" t="n">
        <f aca="false">IF(SQRT($B$5)*$I2649+SQRT(1-$B$5)*J2649&lt;$C$8,1,0)</f>
        <v>0</v>
      </c>
      <c r="O2649" s="108" t="n">
        <f aca="false">IF(SQRT($B$5)*$I2649+SQRT(1-$B$5)*K2649&lt;$C$9,1,0)</f>
        <v>0</v>
      </c>
      <c r="P2649" s="108" t="n">
        <f aca="false">IF(SQRT($B$5)*$I2649+SQRT(1-$B$5)*L2649&lt;$C$10,1,0)</f>
        <v>0</v>
      </c>
      <c r="Q2649" s="108" t="n">
        <f aca="false">IF(SQRT($B$5)*$I2649+SQRT(1-$B$5)*M2649&lt;$C$11,1,0)</f>
        <v>0</v>
      </c>
      <c r="R2649" s="110" t="n">
        <f aca="false">N2649*$D$8+O2649*$D$9+P2649*$D$10+Q2649*$D$11</f>
        <v>0</v>
      </c>
      <c r="S2649" s="108" t="n">
        <f aca="false">SUM(N2649:Q2649)</f>
        <v>0</v>
      </c>
    </row>
    <row r="2650" customFormat="false" ht="15" hidden="false" customHeight="false" outlineLevel="0" collapsed="false">
      <c r="H2650" s="108" t="n">
        <v>2642</v>
      </c>
      <c r="I2650" s="109" t="n">
        <v>0.0857</v>
      </c>
      <c r="J2650" s="109" t="n">
        <v>0.6817</v>
      </c>
      <c r="K2650" s="109" t="n">
        <v>-1.5434</v>
      </c>
      <c r="L2650" s="109" t="n">
        <v>-1.2352</v>
      </c>
      <c r="M2650" s="109" t="n">
        <v>-0.4716</v>
      </c>
      <c r="N2650" s="108" t="n">
        <f aca="false">IF(SQRT($B$5)*$I2650+SQRT(1-$B$5)*J2650&lt;$C$8,1,0)</f>
        <v>0</v>
      </c>
      <c r="O2650" s="108" t="n">
        <f aca="false">IF(SQRT($B$5)*$I2650+SQRT(1-$B$5)*K2650&lt;$C$9,1,0)</f>
        <v>0</v>
      </c>
      <c r="P2650" s="108" t="n">
        <f aca="false">IF(SQRT($B$5)*$I2650+SQRT(1-$B$5)*L2650&lt;$C$10,1,0)</f>
        <v>0</v>
      </c>
      <c r="Q2650" s="108" t="n">
        <f aca="false">IF(SQRT($B$5)*$I2650+SQRT(1-$B$5)*M2650&lt;$C$11,1,0)</f>
        <v>0</v>
      </c>
      <c r="R2650" s="110" t="n">
        <f aca="false">N2650*$D$8+O2650*$D$9+P2650*$D$10+Q2650*$D$11</f>
        <v>0</v>
      </c>
      <c r="S2650" s="108" t="n">
        <f aca="false">SUM(N2650:Q2650)</f>
        <v>0</v>
      </c>
    </row>
    <row r="2651" customFormat="false" ht="15" hidden="false" customHeight="false" outlineLevel="0" collapsed="false">
      <c r="H2651" s="108" t="n">
        <v>2643</v>
      </c>
      <c r="I2651" s="109" t="n">
        <v>-0.5659</v>
      </c>
      <c r="J2651" s="109" t="n">
        <v>-0.6027</v>
      </c>
      <c r="K2651" s="109" t="n">
        <v>-0.7031</v>
      </c>
      <c r="L2651" s="109" t="n">
        <v>1.0305</v>
      </c>
      <c r="M2651" s="109" t="n">
        <v>-1.3926</v>
      </c>
      <c r="N2651" s="108" t="n">
        <f aca="false">IF(SQRT($B$5)*$I2651+SQRT(1-$B$5)*J2651&lt;$C$8,1,0)</f>
        <v>0</v>
      </c>
      <c r="O2651" s="108" t="n">
        <f aca="false">IF(SQRT($B$5)*$I2651+SQRT(1-$B$5)*K2651&lt;$C$9,1,0)</f>
        <v>0</v>
      </c>
      <c r="P2651" s="108" t="n">
        <f aca="false">IF(SQRT($B$5)*$I2651+SQRT(1-$B$5)*L2651&lt;$C$10,1,0)</f>
        <v>0</v>
      </c>
      <c r="Q2651" s="108" t="n">
        <f aca="false">IF(SQRT($B$5)*$I2651+SQRT(1-$B$5)*M2651&lt;$C$11,1,0)</f>
        <v>0</v>
      </c>
      <c r="R2651" s="110" t="n">
        <f aca="false">N2651*$D$8+O2651*$D$9+P2651*$D$10+Q2651*$D$11</f>
        <v>0</v>
      </c>
      <c r="S2651" s="108" t="n">
        <f aca="false">SUM(N2651:Q2651)</f>
        <v>0</v>
      </c>
    </row>
    <row r="2652" customFormat="false" ht="15" hidden="false" customHeight="false" outlineLevel="0" collapsed="false">
      <c r="H2652" s="108" t="n">
        <v>2644</v>
      </c>
      <c r="I2652" s="109" t="n">
        <v>-1.5087</v>
      </c>
      <c r="J2652" s="109" t="n">
        <v>-1.2993</v>
      </c>
      <c r="K2652" s="109" t="n">
        <v>-0.071</v>
      </c>
      <c r="L2652" s="109" t="n">
        <v>-1.5904</v>
      </c>
      <c r="M2652" s="109" t="n">
        <v>0.8649</v>
      </c>
      <c r="N2652" s="108" t="n">
        <f aca="false">IF(SQRT($B$5)*$I2652+SQRT(1-$B$5)*J2652&lt;$C$8,1,0)</f>
        <v>0</v>
      </c>
      <c r="O2652" s="108" t="n">
        <f aca="false">IF(SQRT($B$5)*$I2652+SQRT(1-$B$5)*K2652&lt;$C$9,1,0)</f>
        <v>0</v>
      </c>
      <c r="P2652" s="108" t="n">
        <f aca="false">IF(SQRT($B$5)*$I2652+SQRT(1-$B$5)*L2652&lt;$C$10,1,0)</f>
        <v>1</v>
      </c>
      <c r="Q2652" s="108" t="n">
        <f aca="false">IF(SQRT($B$5)*$I2652+SQRT(1-$B$5)*M2652&lt;$C$11,1,0)</f>
        <v>0</v>
      </c>
      <c r="R2652" s="110" t="n">
        <f aca="false">N2652*$D$8+O2652*$D$9+P2652*$D$10+Q2652*$D$11</f>
        <v>14</v>
      </c>
      <c r="S2652" s="108" t="n">
        <f aca="false">SUM(N2652:Q2652)</f>
        <v>1</v>
      </c>
    </row>
    <row r="2653" customFormat="false" ht="15" hidden="false" customHeight="false" outlineLevel="0" collapsed="false">
      <c r="H2653" s="108" t="n">
        <v>2645</v>
      </c>
      <c r="I2653" s="109" t="n">
        <v>-1.0647</v>
      </c>
      <c r="J2653" s="109" t="n">
        <v>-2.0779</v>
      </c>
      <c r="K2653" s="109" t="n">
        <v>-0.7055</v>
      </c>
      <c r="L2653" s="109" t="n">
        <v>-0.7212</v>
      </c>
      <c r="M2653" s="109" t="n">
        <v>2.401</v>
      </c>
      <c r="N2653" s="108" t="n">
        <f aca="false">IF(SQRT($B$5)*$I2653+SQRT(1-$B$5)*J2653&lt;$C$8,1,0)</f>
        <v>1</v>
      </c>
      <c r="O2653" s="108" t="n">
        <f aca="false">IF(SQRT($B$5)*$I2653+SQRT(1-$B$5)*K2653&lt;$C$9,1,0)</f>
        <v>0</v>
      </c>
      <c r="P2653" s="108" t="n">
        <f aca="false">IF(SQRT($B$5)*$I2653+SQRT(1-$B$5)*L2653&lt;$C$10,1,0)</f>
        <v>0</v>
      </c>
      <c r="Q2653" s="108" t="n">
        <f aca="false">IF(SQRT($B$5)*$I2653+SQRT(1-$B$5)*M2653&lt;$C$11,1,0)</f>
        <v>0</v>
      </c>
      <c r="R2653" s="110" t="n">
        <f aca="false">N2653*$D$8+O2653*$D$9+P2653*$D$10+Q2653*$D$11</f>
        <v>20</v>
      </c>
      <c r="S2653" s="108" t="n">
        <f aca="false">SUM(N2653:Q2653)</f>
        <v>1</v>
      </c>
    </row>
    <row r="2654" customFormat="false" ht="15" hidden="false" customHeight="false" outlineLevel="0" collapsed="false">
      <c r="H2654" s="108" t="n">
        <v>2646</v>
      </c>
      <c r="I2654" s="109" t="n">
        <v>-0.2987</v>
      </c>
      <c r="J2654" s="109" t="n">
        <v>-0.8975</v>
      </c>
      <c r="K2654" s="109" t="n">
        <v>0.2075</v>
      </c>
      <c r="L2654" s="109" t="n">
        <v>0.9752</v>
      </c>
      <c r="M2654" s="109" t="n">
        <v>-1.3431</v>
      </c>
      <c r="N2654" s="108" t="n">
        <f aca="false">IF(SQRT($B$5)*$I2654+SQRT(1-$B$5)*J2654&lt;$C$8,1,0)</f>
        <v>0</v>
      </c>
      <c r="O2654" s="108" t="n">
        <f aca="false">IF(SQRT($B$5)*$I2654+SQRT(1-$B$5)*K2654&lt;$C$9,1,0)</f>
        <v>0</v>
      </c>
      <c r="P2654" s="108" t="n">
        <f aca="false">IF(SQRT($B$5)*$I2654+SQRT(1-$B$5)*L2654&lt;$C$10,1,0)</f>
        <v>0</v>
      </c>
      <c r="Q2654" s="108" t="n">
        <f aca="false">IF(SQRT($B$5)*$I2654+SQRT(1-$B$5)*M2654&lt;$C$11,1,0)</f>
        <v>0</v>
      </c>
      <c r="R2654" s="110" t="n">
        <f aca="false">N2654*$D$8+O2654*$D$9+P2654*$D$10+Q2654*$D$11</f>
        <v>0</v>
      </c>
      <c r="S2654" s="108" t="n">
        <f aca="false">SUM(N2654:Q2654)</f>
        <v>0</v>
      </c>
    </row>
    <row r="2655" customFormat="false" ht="15" hidden="false" customHeight="false" outlineLevel="0" collapsed="false">
      <c r="H2655" s="108" t="n">
        <v>2647</v>
      </c>
      <c r="I2655" s="109" t="n">
        <v>0.4228</v>
      </c>
      <c r="J2655" s="109" t="n">
        <v>-0.2658</v>
      </c>
      <c r="K2655" s="109" t="n">
        <v>-0.4235</v>
      </c>
      <c r="L2655" s="109" t="n">
        <v>1.2524</v>
      </c>
      <c r="M2655" s="109" t="n">
        <v>1.9646</v>
      </c>
      <c r="N2655" s="108" t="n">
        <f aca="false">IF(SQRT($B$5)*$I2655+SQRT(1-$B$5)*J2655&lt;$C$8,1,0)</f>
        <v>0</v>
      </c>
      <c r="O2655" s="108" t="n">
        <f aca="false">IF(SQRT($B$5)*$I2655+SQRT(1-$B$5)*K2655&lt;$C$9,1,0)</f>
        <v>0</v>
      </c>
      <c r="P2655" s="108" t="n">
        <f aca="false">IF(SQRT($B$5)*$I2655+SQRT(1-$B$5)*L2655&lt;$C$10,1,0)</f>
        <v>0</v>
      </c>
      <c r="Q2655" s="108" t="n">
        <f aca="false">IF(SQRT($B$5)*$I2655+SQRT(1-$B$5)*M2655&lt;$C$11,1,0)</f>
        <v>0</v>
      </c>
      <c r="R2655" s="110" t="n">
        <f aca="false">N2655*$D$8+O2655*$D$9+P2655*$D$10+Q2655*$D$11</f>
        <v>0</v>
      </c>
      <c r="S2655" s="108" t="n">
        <f aca="false">SUM(N2655:Q2655)</f>
        <v>0</v>
      </c>
    </row>
    <row r="2656" customFormat="false" ht="15" hidden="false" customHeight="false" outlineLevel="0" collapsed="false">
      <c r="H2656" s="108" t="n">
        <v>2648</v>
      </c>
      <c r="I2656" s="109" t="n">
        <v>-1.0717</v>
      </c>
      <c r="J2656" s="109" t="n">
        <v>-0.3944</v>
      </c>
      <c r="K2656" s="109" t="n">
        <v>-0.164</v>
      </c>
      <c r="L2656" s="109" t="n">
        <v>-0.2735</v>
      </c>
      <c r="M2656" s="109" t="n">
        <v>0.1104</v>
      </c>
      <c r="N2656" s="108" t="n">
        <f aca="false">IF(SQRT($B$5)*$I2656+SQRT(1-$B$5)*J2656&lt;$C$8,1,0)</f>
        <v>0</v>
      </c>
      <c r="O2656" s="108" t="n">
        <f aca="false">IF(SQRT($B$5)*$I2656+SQRT(1-$B$5)*K2656&lt;$C$9,1,0)</f>
        <v>0</v>
      </c>
      <c r="P2656" s="108" t="n">
        <f aca="false">IF(SQRT($B$5)*$I2656+SQRT(1-$B$5)*L2656&lt;$C$10,1,0)</f>
        <v>0</v>
      </c>
      <c r="Q2656" s="108" t="n">
        <f aca="false">IF(SQRT($B$5)*$I2656+SQRT(1-$B$5)*M2656&lt;$C$11,1,0)</f>
        <v>0</v>
      </c>
      <c r="R2656" s="110" t="n">
        <f aca="false">N2656*$D$8+O2656*$D$9+P2656*$D$10+Q2656*$D$11</f>
        <v>0</v>
      </c>
      <c r="S2656" s="108" t="n">
        <f aca="false">SUM(N2656:Q2656)</f>
        <v>0</v>
      </c>
    </row>
    <row r="2657" customFormat="false" ht="15" hidden="false" customHeight="false" outlineLevel="0" collapsed="false">
      <c r="H2657" s="108" t="n">
        <v>2649</v>
      </c>
      <c r="I2657" s="109" t="n">
        <v>1.1515</v>
      </c>
      <c r="J2657" s="109" t="n">
        <v>0.9801</v>
      </c>
      <c r="K2657" s="109" t="n">
        <v>-0.1466</v>
      </c>
      <c r="L2657" s="109" t="n">
        <v>0.073</v>
      </c>
      <c r="M2657" s="109" t="n">
        <v>0.8228</v>
      </c>
      <c r="N2657" s="108" t="n">
        <f aca="false">IF(SQRT($B$5)*$I2657+SQRT(1-$B$5)*J2657&lt;$C$8,1,0)</f>
        <v>0</v>
      </c>
      <c r="O2657" s="108" t="n">
        <f aca="false">IF(SQRT($B$5)*$I2657+SQRT(1-$B$5)*K2657&lt;$C$9,1,0)</f>
        <v>0</v>
      </c>
      <c r="P2657" s="108" t="n">
        <f aca="false">IF(SQRT($B$5)*$I2657+SQRT(1-$B$5)*L2657&lt;$C$10,1,0)</f>
        <v>0</v>
      </c>
      <c r="Q2657" s="108" t="n">
        <f aca="false">IF(SQRT($B$5)*$I2657+SQRT(1-$B$5)*M2657&lt;$C$11,1,0)</f>
        <v>0</v>
      </c>
      <c r="R2657" s="110" t="n">
        <f aca="false">N2657*$D$8+O2657*$D$9+P2657*$D$10+Q2657*$D$11</f>
        <v>0</v>
      </c>
      <c r="S2657" s="108" t="n">
        <f aca="false">SUM(N2657:Q2657)</f>
        <v>0</v>
      </c>
    </row>
    <row r="2658" customFormat="false" ht="15" hidden="false" customHeight="false" outlineLevel="0" collapsed="false">
      <c r="H2658" s="108" t="n">
        <v>2650</v>
      </c>
      <c r="I2658" s="109" t="n">
        <v>-2.2311</v>
      </c>
      <c r="J2658" s="109" t="n">
        <v>0.53</v>
      </c>
      <c r="K2658" s="109" t="n">
        <v>-0.6682</v>
      </c>
      <c r="L2658" s="109" t="n">
        <v>0.2164</v>
      </c>
      <c r="M2658" s="109" t="n">
        <v>-1.8306</v>
      </c>
      <c r="N2658" s="108" t="n">
        <f aca="false">IF(SQRT($B$5)*$I2658+SQRT(1-$B$5)*J2658&lt;$C$8,1,0)</f>
        <v>0</v>
      </c>
      <c r="O2658" s="108" t="n">
        <f aca="false">IF(SQRT($B$5)*$I2658+SQRT(1-$B$5)*K2658&lt;$C$9,1,0)</f>
        <v>0</v>
      </c>
      <c r="P2658" s="108" t="n">
        <f aca="false">IF(SQRT($B$5)*$I2658+SQRT(1-$B$5)*L2658&lt;$C$10,1,0)</f>
        <v>0</v>
      </c>
      <c r="Q2658" s="108" t="n">
        <f aca="false">IF(SQRT($B$5)*$I2658+SQRT(1-$B$5)*M2658&lt;$C$11,1,0)</f>
        <v>1</v>
      </c>
      <c r="R2658" s="110" t="n">
        <f aca="false">N2658*$D$8+O2658*$D$9+P2658*$D$10+Q2658*$D$11</f>
        <v>17.5</v>
      </c>
      <c r="S2658" s="108" t="n">
        <f aca="false">SUM(N2658:Q2658)</f>
        <v>1</v>
      </c>
    </row>
    <row r="2659" customFormat="false" ht="15" hidden="false" customHeight="false" outlineLevel="0" collapsed="false">
      <c r="H2659" s="108" t="n">
        <v>2651</v>
      </c>
      <c r="I2659" s="109" t="n">
        <v>0.3933</v>
      </c>
      <c r="J2659" s="109" t="n">
        <v>0.252</v>
      </c>
      <c r="K2659" s="109" t="n">
        <v>-1.4871</v>
      </c>
      <c r="L2659" s="109" t="n">
        <v>1.1268</v>
      </c>
      <c r="M2659" s="109" t="n">
        <v>-0.008</v>
      </c>
      <c r="N2659" s="108" t="n">
        <f aca="false">IF(SQRT($B$5)*$I2659+SQRT(1-$B$5)*J2659&lt;$C$8,1,0)</f>
        <v>0</v>
      </c>
      <c r="O2659" s="108" t="n">
        <f aca="false">IF(SQRT($B$5)*$I2659+SQRT(1-$B$5)*K2659&lt;$C$9,1,0)</f>
        <v>0</v>
      </c>
      <c r="P2659" s="108" t="n">
        <f aca="false">IF(SQRT($B$5)*$I2659+SQRT(1-$B$5)*L2659&lt;$C$10,1,0)</f>
        <v>0</v>
      </c>
      <c r="Q2659" s="108" t="n">
        <f aca="false">IF(SQRT($B$5)*$I2659+SQRT(1-$B$5)*M2659&lt;$C$11,1,0)</f>
        <v>0</v>
      </c>
      <c r="R2659" s="110" t="n">
        <f aca="false">N2659*$D$8+O2659*$D$9+P2659*$D$10+Q2659*$D$11</f>
        <v>0</v>
      </c>
      <c r="S2659" s="108" t="n">
        <f aca="false">SUM(N2659:Q2659)</f>
        <v>0</v>
      </c>
    </row>
    <row r="2660" customFormat="false" ht="15" hidden="false" customHeight="false" outlineLevel="0" collapsed="false">
      <c r="H2660" s="108" t="n">
        <v>2652</v>
      </c>
      <c r="I2660" s="109" t="n">
        <v>-0.7179</v>
      </c>
      <c r="J2660" s="109" t="n">
        <v>-1.0299</v>
      </c>
      <c r="K2660" s="109" t="n">
        <v>0.1839</v>
      </c>
      <c r="L2660" s="109" t="n">
        <v>0.0769</v>
      </c>
      <c r="M2660" s="109" t="n">
        <v>0.0542</v>
      </c>
      <c r="N2660" s="108" t="n">
        <f aca="false">IF(SQRT($B$5)*$I2660+SQRT(1-$B$5)*J2660&lt;$C$8,1,0)</f>
        <v>0</v>
      </c>
      <c r="O2660" s="108" t="n">
        <f aca="false">IF(SQRT($B$5)*$I2660+SQRT(1-$B$5)*K2660&lt;$C$9,1,0)</f>
        <v>0</v>
      </c>
      <c r="P2660" s="108" t="n">
        <f aca="false">IF(SQRT($B$5)*$I2660+SQRT(1-$B$5)*L2660&lt;$C$10,1,0)</f>
        <v>0</v>
      </c>
      <c r="Q2660" s="108" t="n">
        <f aca="false">IF(SQRT($B$5)*$I2660+SQRT(1-$B$5)*M2660&lt;$C$11,1,0)</f>
        <v>0</v>
      </c>
      <c r="R2660" s="110" t="n">
        <f aca="false">N2660*$D$8+O2660*$D$9+P2660*$D$10+Q2660*$D$11</f>
        <v>0</v>
      </c>
      <c r="S2660" s="108" t="n">
        <f aca="false">SUM(N2660:Q2660)</f>
        <v>0</v>
      </c>
    </row>
    <row r="2661" customFormat="false" ht="15" hidden="false" customHeight="false" outlineLevel="0" collapsed="false">
      <c r="H2661" s="108" t="n">
        <v>2653</v>
      </c>
      <c r="I2661" s="109" t="n">
        <v>-0.3189</v>
      </c>
      <c r="J2661" s="109" t="n">
        <v>-0.64</v>
      </c>
      <c r="K2661" s="109" t="n">
        <v>-0.1723</v>
      </c>
      <c r="L2661" s="109" t="n">
        <v>-0.942</v>
      </c>
      <c r="M2661" s="109" t="n">
        <v>-1.0641</v>
      </c>
      <c r="N2661" s="108" t="n">
        <f aca="false">IF(SQRT($B$5)*$I2661+SQRT(1-$B$5)*J2661&lt;$C$8,1,0)</f>
        <v>0</v>
      </c>
      <c r="O2661" s="108" t="n">
        <f aca="false">IF(SQRT($B$5)*$I2661+SQRT(1-$B$5)*K2661&lt;$C$9,1,0)</f>
        <v>0</v>
      </c>
      <c r="P2661" s="108" t="n">
        <f aca="false">IF(SQRT($B$5)*$I2661+SQRT(1-$B$5)*L2661&lt;$C$10,1,0)</f>
        <v>0</v>
      </c>
      <c r="Q2661" s="108" t="n">
        <f aca="false">IF(SQRT($B$5)*$I2661+SQRT(1-$B$5)*M2661&lt;$C$11,1,0)</f>
        <v>0</v>
      </c>
      <c r="R2661" s="110" t="n">
        <f aca="false">N2661*$D$8+O2661*$D$9+P2661*$D$10+Q2661*$D$11</f>
        <v>0</v>
      </c>
      <c r="S2661" s="108" t="n">
        <f aca="false">SUM(N2661:Q2661)</f>
        <v>0</v>
      </c>
    </row>
    <row r="2662" customFormat="false" ht="15" hidden="false" customHeight="false" outlineLevel="0" collapsed="false">
      <c r="H2662" s="108" t="n">
        <v>2654</v>
      </c>
      <c r="I2662" s="109" t="n">
        <v>0.7218</v>
      </c>
      <c r="J2662" s="109" t="n">
        <v>-2.0389</v>
      </c>
      <c r="K2662" s="109" t="n">
        <v>-1.1408</v>
      </c>
      <c r="L2662" s="109" t="n">
        <v>0.0513</v>
      </c>
      <c r="M2662" s="109" t="n">
        <v>1.61</v>
      </c>
      <c r="N2662" s="108" t="n">
        <f aca="false">IF(SQRT($B$5)*$I2662+SQRT(1-$B$5)*J2662&lt;$C$8,1,0)</f>
        <v>0</v>
      </c>
      <c r="O2662" s="108" t="n">
        <f aca="false">IF(SQRT($B$5)*$I2662+SQRT(1-$B$5)*K2662&lt;$C$9,1,0)</f>
        <v>0</v>
      </c>
      <c r="P2662" s="108" t="n">
        <f aca="false">IF(SQRT($B$5)*$I2662+SQRT(1-$B$5)*L2662&lt;$C$10,1,0)</f>
        <v>0</v>
      </c>
      <c r="Q2662" s="108" t="n">
        <f aca="false">IF(SQRT($B$5)*$I2662+SQRT(1-$B$5)*M2662&lt;$C$11,1,0)</f>
        <v>0</v>
      </c>
      <c r="R2662" s="110" t="n">
        <f aca="false">N2662*$D$8+O2662*$D$9+P2662*$D$10+Q2662*$D$11</f>
        <v>0</v>
      </c>
      <c r="S2662" s="108" t="n">
        <f aca="false">SUM(N2662:Q2662)</f>
        <v>0</v>
      </c>
    </row>
    <row r="2663" customFormat="false" ht="15" hidden="false" customHeight="false" outlineLevel="0" collapsed="false">
      <c r="H2663" s="108" t="n">
        <v>2655</v>
      </c>
      <c r="I2663" s="109" t="n">
        <v>-1.0592</v>
      </c>
      <c r="J2663" s="109" t="n">
        <v>-1.0643</v>
      </c>
      <c r="K2663" s="109" t="n">
        <v>-1.4146</v>
      </c>
      <c r="L2663" s="109" t="n">
        <v>-0.6269</v>
      </c>
      <c r="M2663" s="109" t="n">
        <v>0.5042</v>
      </c>
      <c r="N2663" s="108" t="n">
        <f aca="false">IF(SQRT($B$5)*$I2663+SQRT(1-$B$5)*J2663&lt;$C$8,1,0)</f>
        <v>0</v>
      </c>
      <c r="O2663" s="108" t="n">
        <f aca="false">IF(SQRT($B$5)*$I2663+SQRT(1-$B$5)*K2663&lt;$C$9,1,0)</f>
        <v>0</v>
      </c>
      <c r="P2663" s="108" t="n">
        <f aca="false">IF(SQRT($B$5)*$I2663+SQRT(1-$B$5)*L2663&lt;$C$10,1,0)</f>
        <v>0</v>
      </c>
      <c r="Q2663" s="108" t="n">
        <f aca="false">IF(SQRT($B$5)*$I2663+SQRT(1-$B$5)*M2663&lt;$C$11,1,0)</f>
        <v>0</v>
      </c>
      <c r="R2663" s="110" t="n">
        <f aca="false">N2663*$D$8+O2663*$D$9+P2663*$D$10+Q2663*$D$11</f>
        <v>0</v>
      </c>
      <c r="S2663" s="108" t="n">
        <f aca="false">SUM(N2663:Q2663)</f>
        <v>0</v>
      </c>
    </row>
    <row r="2664" customFormat="false" ht="15" hidden="false" customHeight="false" outlineLevel="0" collapsed="false">
      <c r="H2664" s="108" t="n">
        <v>2656</v>
      </c>
      <c r="I2664" s="109" t="n">
        <v>-0.1003</v>
      </c>
      <c r="J2664" s="109" t="n">
        <v>0.4459</v>
      </c>
      <c r="K2664" s="109" t="n">
        <v>-0.2697</v>
      </c>
      <c r="L2664" s="109" t="n">
        <v>0.8197</v>
      </c>
      <c r="M2664" s="109" t="n">
        <v>-0.4513</v>
      </c>
      <c r="N2664" s="108" t="n">
        <f aca="false">IF(SQRT($B$5)*$I2664+SQRT(1-$B$5)*J2664&lt;$C$8,1,0)</f>
        <v>0</v>
      </c>
      <c r="O2664" s="108" t="n">
        <f aca="false">IF(SQRT($B$5)*$I2664+SQRT(1-$B$5)*K2664&lt;$C$9,1,0)</f>
        <v>0</v>
      </c>
      <c r="P2664" s="108" t="n">
        <f aca="false">IF(SQRT($B$5)*$I2664+SQRT(1-$B$5)*L2664&lt;$C$10,1,0)</f>
        <v>0</v>
      </c>
      <c r="Q2664" s="108" t="n">
        <f aca="false">IF(SQRT($B$5)*$I2664+SQRT(1-$B$5)*M2664&lt;$C$11,1,0)</f>
        <v>0</v>
      </c>
      <c r="R2664" s="110" t="n">
        <f aca="false">N2664*$D$8+O2664*$D$9+P2664*$D$10+Q2664*$D$11</f>
        <v>0</v>
      </c>
      <c r="S2664" s="108" t="n">
        <f aca="false">SUM(N2664:Q2664)</f>
        <v>0</v>
      </c>
    </row>
    <row r="2665" customFormat="false" ht="15" hidden="false" customHeight="false" outlineLevel="0" collapsed="false">
      <c r="H2665" s="108" t="n">
        <v>2657</v>
      </c>
      <c r="I2665" s="109" t="n">
        <v>-1.4716</v>
      </c>
      <c r="J2665" s="109" t="n">
        <v>-0.2823</v>
      </c>
      <c r="K2665" s="109" t="n">
        <v>-0.882</v>
      </c>
      <c r="L2665" s="109" t="n">
        <v>-0.0565</v>
      </c>
      <c r="M2665" s="109" t="n">
        <v>1.5456</v>
      </c>
      <c r="N2665" s="108" t="n">
        <f aca="false">IF(SQRT($B$5)*$I2665+SQRT(1-$B$5)*J2665&lt;$C$8,1,0)</f>
        <v>0</v>
      </c>
      <c r="O2665" s="108" t="n">
        <f aca="false">IF(SQRT($B$5)*$I2665+SQRT(1-$B$5)*K2665&lt;$C$9,1,0)</f>
        <v>0</v>
      </c>
      <c r="P2665" s="108" t="n">
        <f aca="false">IF(SQRT($B$5)*$I2665+SQRT(1-$B$5)*L2665&lt;$C$10,1,0)</f>
        <v>0</v>
      </c>
      <c r="Q2665" s="108" t="n">
        <f aca="false">IF(SQRT($B$5)*$I2665+SQRT(1-$B$5)*M2665&lt;$C$11,1,0)</f>
        <v>0</v>
      </c>
      <c r="R2665" s="110" t="n">
        <f aca="false">N2665*$D$8+O2665*$D$9+P2665*$D$10+Q2665*$D$11</f>
        <v>0</v>
      </c>
      <c r="S2665" s="108" t="n">
        <f aca="false">SUM(N2665:Q2665)</f>
        <v>0</v>
      </c>
    </row>
    <row r="2666" customFormat="false" ht="15" hidden="false" customHeight="false" outlineLevel="0" collapsed="false">
      <c r="H2666" s="108" t="n">
        <v>2658</v>
      </c>
      <c r="I2666" s="109" t="n">
        <v>1.7133</v>
      </c>
      <c r="J2666" s="109" t="n">
        <v>-1.0913</v>
      </c>
      <c r="K2666" s="109" t="n">
        <v>0.7524</v>
      </c>
      <c r="L2666" s="109" t="n">
        <v>-0.1101</v>
      </c>
      <c r="M2666" s="109" t="n">
        <v>1.3379</v>
      </c>
      <c r="N2666" s="108" t="n">
        <f aca="false">IF(SQRT($B$5)*$I2666+SQRT(1-$B$5)*J2666&lt;$C$8,1,0)</f>
        <v>0</v>
      </c>
      <c r="O2666" s="108" t="n">
        <f aca="false">IF(SQRT($B$5)*$I2666+SQRT(1-$B$5)*K2666&lt;$C$9,1,0)</f>
        <v>0</v>
      </c>
      <c r="P2666" s="108" t="n">
        <f aca="false">IF(SQRT($B$5)*$I2666+SQRT(1-$B$5)*L2666&lt;$C$10,1,0)</f>
        <v>0</v>
      </c>
      <c r="Q2666" s="108" t="n">
        <f aca="false">IF(SQRT($B$5)*$I2666+SQRT(1-$B$5)*M2666&lt;$C$11,1,0)</f>
        <v>0</v>
      </c>
      <c r="R2666" s="110" t="n">
        <f aca="false">N2666*$D$8+O2666*$D$9+P2666*$D$10+Q2666*$D$11</f>
        <v>0</v>
      </c>
      <c r="S2666" s="108" t="n">
        <f aca="false">SUM(N2666:Q2666)</f>
        <v>0</v>
      </c>
    </row>
    <row r="2667" customFormat="false" ht="15" hidden="false" customHeight="false" outlineLevel="0" collapsed="false">
      <c r="H2667" s="108" t="n">
        <v>2659</v>
      </c>
      <c r="I2667" s="109" t="n">
        <v>0.5831</v>
      </c>
      <c r="J2667" s="109" t="n">
        <v>-0.3534</v>
      </c>
      <c r="K2667" s="109" t="n">
        <v>-0.2076</v>
      </c>
      <c r="L2667" s="109" t="n">
        <v>1.97</v>
      </c>
      <c r="M2667" s="109" t="n">
        <v>0.3831</v>
      </c>
      <c r="N2667" s="108" t="n">
        <f aca="false">IF(SQRT($B$5)*$I2667+SQRT(1-$B$5)*J2667&lt;$C$8,1,0)</f>
        <v>0</v>
      </c>
      <c r="O2667" s="108" t="n">
        <f aca="false">IF(SQRT($B$5)*$I2667+SQRT(1-$B$5)*K2667&lt;$C$9,1,0)</f>
        <v>0</v>
      </c>
      <c r="P2667" s="108" t="n">
        <f aca="false">IF(SQRT($B$5)*$I2667+SQRT(1-$B$5)*L2667&lt;$C$10,1,0)</f>
        <v>0</v>
      </c>
      <c r="Q2667" s="108" t="n">
        <f aca="false">IF(SQRT($B$5)*$I2667+SQRT(1-$B$5)*M2667&lt;$C$11,1,0)</f>
        <v>0</v>
      </c>
      <c r="R2667" s="110" t="n">
        <f aca="false">N2667*$D$8+O2667*$D$9+P2667*$D$10+Q2667*$D$11</f>
        <v>0</v>
      </c>
      <c r="S2667" s="108" t="n">
        <f aca="false">SUM(N2667:Q2667)</f>
        <v>0</v>
      </c>
    </row>
    <row r="2668" customFormat="false" ht="15" hidden="false" customHeight="false" outlineLevel="0" collapsed="false">
      <c r="H2668" s="108" t="n">
        <v>2660</v>
      </c>
      <c r="I2668" s="109" t="n">
        <v>0.5607</v>
      </c>
      <c r="J2668" s="109" t="n">
        <v>0.6255</v>
      </c>
      <c r="K2668" s="109" t="n">
        <v>0.9213</v>
      </c>
      <c r="L2668" s="109" t="n">
        <v>-0.3833</v>
      </c>
      <c r="M2668" s="109" t="n">
        <v>2.2275</v>
      </c>
      <c r="N2668" s="108" t="n">
        <f aca="false">IF(SQRT($B$5)*$I2668+SQRT(1-$B$5)*J2668&lt;$C$8,1,0)</f>
        <v>0</v>
      </c>
      <c r="O2668" s="108" t="n">
        <f aca="false">IF(SQRT($B$5)*$I2668+SQRT(1-$B$5)*K2668&lt;$C$9,1,0)</f>
        <v>0</v>
      </c>
      <c r="P2668" s="108" t="n">
        <f aca="false">IF(SQRT($B$5)*$I2668+SQRT(1-$B$5)*L2668&lt;$C$10,1,0)</f>
        <v>0</v>
      </c>
      <c r="Q2668" s="108" t="n">
        <f aca="false">IF(SQRT($B$5)*$I2668+SQRT(1-$B$5)*M2668&lt;$C$11,1,0)</f>
        <v>0</v>
      </c>
      <c r="R2668" s="110" t="n">
        <f aca="false">N2668*$D$8+O2668*$D$9+P2668*$D$10+Q2668*$D$11</f>
        <v>0</v>
      </c>
      <c r="S2668" s="108" t="n">
        <f aca="false">SUM(N2668:Q2668)</f>
        <v>0</v>
      </c>
    </row>
    <row r="2669" customFormat="false" ht="15" hidden="false" customHeight="false" outlineLevel="0" collapsed="false">
      <c r="H2669" s="108" t="n">
        <v>2661</v>
      </c>
      <c r="I2669" s="109" t="n">
        <v>-0.1811</v>
      </c>
      <c r="J2669" s="109" t="n">
        <v>0.5401</v>
      </c>
      <c r="K2669" s="109" t="n">
        <v>-0.6848</v>
      </c>
      <c r="L2669" s="109" t="n">
        <v>-0.696</v>
      </c>
      <c r="M2669" s="109" t="n">
        <v>-1.4794</v>
      </c>
      <c r="N2669" s="108" t="n">
        <f aca="false">IF(SQRT($B$5)*$I2669+SQRT(1-$B$5)*J2669&lt;$C$8,1,0)</f>
        <v>0</v>
      </c>
      <c r="O2669" s="108" t="n">
        <f aca="false">IF(SQRT($B$5)*$I2669+SQRT(1-$B$5)*K2669&lt;$C$9,1,0)</f>
        <v>0</v>
      </c>
      <c r="P2669" s="108" t="n">
        <f aca="false">IF(SQRT($B$5)*$I2669+SQRT(1-$B$5)*L2669&lt;$C$10,1,0)</f>
        <v>0</v>
      </c>
      <c r="Q2669" s="108" t="n">
        <f aca="false">IF(SQRT($B$5)*$I2669+SQRT(1-$B$5)*M2669&lt;$C$11,1,0)</f>
        <v>0</v>
      </c>
      <c r="R2669" s="110" t="n">
        <f aca="false">N2669*$D$8+O2669*$D$9+P2669*$D$10+Q2669*$D$11</f>
        <v>0</v>
      </c>
      <c r="S2669" s="108" t="n">
        <f aca="false">SUM(N2669:Q2669)</f>
        <v>0</v>
      </c>
    </row>
    <row r="2670" customFormat="false" ht="15" hidden="false" customHeight="false" outlineLevel="0" collapsed="false">
      <c r="H2670" s="108" t="n">
        <v>2662</v>
      </c>
      <c r="I2670" s="109" t="n">
        <v>-0.0161</v>
      </c>
      <c r="J2670" s="109" t="n">
        <v>-2.2077</v>
      </c>
      <c r="K2670" s="109" t="n">
        <v>-0.0024</v>
      </c>
      <c r="L2670" s="109" t="n">
        <v>-2.9798</v>
      </c>
      <c r="M2670" s="109" t="n">
        <v>-0.18</v>
      </c>
      <c r="N2670" s="108" t="n">
        <f aca="false">IF(SQRT($B$5)*$I2670+SQRT(1-$B$5)*J2670&lt;$C$8,1,0)</f>
        <v>0</v>
      </c>
      <c r="O2670" s="108" t="n">
        <f aca="false">IF(SQRT($B$5)*$I2670+SQRT(1-$B$5)*K2670&lt;$C$9,1,0)</f>
        <v>0</v>
      </c>
      <c r="P2670" s="108" t="n">
        <f aca="false">IF(SQRT($B$5)*$I2670+SQRT(1-$B$5)*L2670&lt;$C$10,1,0)</f>
        <v>1</v>
      </c>
      <c r="Q2670" s="108" t="n">
        <f aca="false">IF(SQRT($B$5)*$I2670+SQRT(1-$B$5)*M2670&lt;$C$11,1,0)</f>
        <v>0</v>
      </c>
      <c r="R2670" s="110" t="n">
        <f aca="false">N2670*$D$8+O2670*$D$9+P2670*$D$10+Q2670*$D$11</f>
        <v>14</v>
      </c>
      <c r="S2670" s="108" t="n">
        <f aca="false">SUM(N2670:Q2670)</f>
        <v>1</v>
      </c>
    </row>
    <row r="2671" customFormat="false" ht="15" hidden="false" customHeight="false" outlineLevel="0" collapsed="false">
      <c r="H2671" s="108" t="n">
        <v>2663</v>
      </c>
      <c r="I2671" s="109" t="n">
        <v>0.3468</v>
      </c>
      <c r="J2671" s="109" t="n">
        <v>0.248</v>
      </c>
      <c r="K2671" s="109" t="n">
        <v>0.05</v>
      </c>
      <c r="L2671" s="109" t="n">
        <v>1.9456</v>
      </c>
      <c r="M2671" s="109" t="n">
        <v>-1.4997</v>
      </c>
      <c r="N2671" s="108" t="n">
        <f aca="false">IF(SQRT($B$5)*$I2671+SQRT(1-$B$5)*J2671&lt;$C$8,1,0)</f>
        <v>0</v>
      </c>
      <c r="O2671" s="108" t="n">
        <f aca="false">IF(SQRT($B$5)*$I2671+SQRT(1-$B$5)*K2671&lt;$C$9,1,0)</f>
        <v>0</v>
      </c>
      <c r="P2671" s="108" t="n">
        <f aca="false">IF(SQRT($B$5)*$I2671+SQRT(1-$B$5)*L2671&lt;$C$10,1,0)</f>
        <v>0</v>
      </c>
      <c r="Q2671" s="108" t="n">
        <f aca="false">IF(SQRT($B$5)*$I2671+SQRT(1-$B$5)*M2671&lt;$C$11,1,0)</f>
        <v>0</v>
      </c>
      <c r="R2671" s="110" t="n">
        <f aca="false">N2671*$D$8+O2671*$D$9+P2671*$D$10+Q2671*$D$11</f>
        <v>0</v>
      </c>
      <c r="S2671" s="108" t="n">
        <f aca="false">SUM(N2671:Q2671)</f>
        <v>0</v>
      </c>
    </row>
    <row r="2672" customFormat="false" ht="15" hidden="false" customHeight="false" outlineLevel="0" collapsed="false">
      <c r="H2672" s="108" t="n">
        <v>2664</v>
      </c>
      <c r="I2672" s="109" t="n">
        <v>-0.2512</v>
      </c>
      <c r="J2672" s="109" t="n">
        <v>-0.4873</v>
      </c>
      <c r="K2672" s="109" t="n">
        <v>0.2986</v>
      </c>
      <c r="L2672" s="109" t="n">
        <v>1.7514</v>
      </c>
      <c r="M2672" s="109" t="n">
        <v>1.0424</v>
      </c>
      <c r="N2672" s="108" t="n">
        <f aca="false">IF(SQRT($B$5)*$I2672+SQRT(1-$B$5)*J2672&lt;$C$8,1,0)</f>
        <v>0</v>
      </c>
      <c r="O2672" s="108" t="n">
        <f aca="false">IF(SQRT($B$5)*$I2672+SQRT(1-$B$5)*K2672&lt;$C$9,1,0)</f>
        <v>0</v>
      </c>
      <c r="P2672" s="108" t="n">
        <f aca="false">IF(SQRT($B$5)*$I2672+SQRT(1-$B$5)*L2672&lt;$C$10,1,0)</f>
        <v>0</v>
      </c>
      <c r="Q2672" s="108" t="n">
        <f aca="false">IF(SQRT($B$5)*$I2672+SQRT(1-$B$5)*M2672&lt;$C$11,1,0)</f>
        <v>0</v>
      </c>
      <c r="R2672" s="110" t="n">
        <f aca="false">N2672*$D$8+O2672*$D$9+P2672*$D$10+Q2672*$D$11</f>
        <v>0</v>
      </c>
      <c r="S2672" s="108" t="n">
        <f aca="false">SUM(N2672:Q2672)</f>
        <v>0</v>
      </c>
    </row>
    <row r="2673" customFormat="false" ht="15" hidden="false" customHeight="false" outlineLevel="0" collapsed="false">
      <c r="H2673" s="108" t="n">
        <v>2665</v>
      </c>
      <c r="I2673" s="109" t="n">
        <v>-0.6853</v>
      </c>
      <c r="J2673" s="109" t="n">
        <v>-1.0635</v>
      </c>
      <c r="K2673" s="109" t="n">
        <v>2.2048</v>
      </c>
      <c r="L2673" s="109" t="n">
        <v>2.2788</v>
      </c>
      <c r="M2673" s="109" t="n">
        <v>-0.3759</v>
      </c>
      <c r="N2673" s="108" t="n">
        <f aca="false">IF(SQRT($B$5)*$I2673+SQRT(1-$B$5)*J2673&lt;$C$8,1,0)</f>
        <v>0</v>
      </c>
      <c r="O2673" s="108" t="n">
        <f aca="false">IF(SQRT($B$5)*$I2673+SQRT(1-$B$5)*K2673&lt;$C$9,1,0)</f>
        <v>0</v>
      </c>
      <c r="P2673" s="108" t="n">
        <f aca="false">IF(SQRT($B$5)*$I2673+SQRT(1-$B$5)*L2673&lt;$C$10,1,0)</f>
        <v>0</v>
      </c>
      <c r="Q2673" s="108" t="n">
        <f aca="false">IF(SQRT($B$5)*$I2673+SQRT(1-$B$5)*M2673&lt;$C$11,1,0)</f>
        <v>0</v>
      </c>
      <c r="R2673" s="110" t="n">
        <f aca="false">N2673*$D$8+O2673*$D$9+P2673*$D$10+Q2673*$D$11</f>
        <v>0</v>
      </c>
      <c r="S2673" s="108" t="n">
        <f aca="false">SUM(N2673:Q2673)</f>
        <v>0</v>
      </c>
    </row>
    <row r="2674" customFormat="false" ht="15" hidden="false" customHeight="false" outlineLevel="0" collapsed="false">
      <c r="H2674" s="108" t="n">
        <v>2666</v>
      </c>
      <c r="I2674" s="109" t="n">
        <v>0.7244</v>
      </c>
      <c r="J2674" s="109" t="n">
        <v>0.3536</v>
      </c>
      <c r="K2674" s="109" t="n">
        <v>1.0504</v>
      </c>
      <c r="L2674" s="109" t="n">
        <v>-0.5206</v>
      </c>
      <c r="M2674" s="109" t="n">
        <v>0.5467</v>
      </c>
      <c r="N2674" s="108" t="n">
        <f aca="false">IF(SQRT($B$5)*$I2674+SQRT(1-$B$5)*J2674&lt;$C$8,1,0)</f>
        <v>0</v>
      </c>
      <c r="O2674" s="108" t="n">
        <f aca="false">IF(SQRT($B$5)*$I2674+SQRT(1-$B$5)*K2674&lt;$C$9,1,0)</f>
        <v>0</v>
      </c>
      <c r="P2674" s="108" t="n">
        <f aca="false">IF(SQRT($B$5)*$I2674+SQRT(1-$B$5)*L2674&lt;$C$10,1,0)</f>
        <v>0</v>
      </c>
      <c r="Q2674" s="108" t="n">
        <f aca="false">IF(SQRT($B$5)*$I2674+SQRT(1-$B$5)*M2674&lt;$C$11,1,0)</f>
        <v>0</v>
      </c>
      <c r="R2674" s="110" t="n">
        <f aca="false">N2674*$D$8+O2674*$D$9+P2674*$D$10+Q2674*$D$11</f>
        <v>0</v>
      </c>
      <c r="S2674" s="108" t="n">
        <f aca="false">SUM(N2674:Q2674)</f>
        <v>0</v>
      </c>
    </row>
    <row r="2675" customFormat="false" ht="15" hidden="false" customHeight="false" outlineLevel="0" collapsed="false">
      <c r="H2675" s="108" t="n">
        <v>2667</v>
      </c>
      <c r="I2675" s="109" t="n">
        <v>0.4004</v>
      </c>
      <c r="J2675" s="109" t="n">
        <v>-0.8949</v>
      </c>
      <c r="K2675" s="109" t="n">
        <v>-2.9605</v>
      </c>
      <c r="L2675" s="109" t="n">
        <v>0.5627</v>
      </c>
      <c r="M2675" s="109" t="n">
        <v>0.4667</v>
      </c>
      <c r="N2675" s="108" t="n">
        <f aca="false">IF(SQRT($B$5)*$I2675+SQRT(1-$B$5)*J2675&lt;$C$8,1,0)</f>
        <v>0</v>
      </c>
      <c r="O2675" s="108" t="n">
        <f aca="false">IF(SQRT($B$5)*$I2675+SQRT(1-$B$5)*K2675&lt;$C$9,1,0)</f>
        <v>1</v>
      </c>
      <c r="P2675" s="108" t="n">
        <f aca="false">IF(SQRT($B$5)*$I2675+SQRT(1-$B$5)*L2675&lt;$C$10,1,0)</f>
        <v>0</v>
      </c>
      <c r="Q2675" s="108" t="n">
        <f aca="false">IF(SQRT($B$5)*$I2675+SQRT(1-$B$5)*M2675&lt;$C$11,1,0)</f>
        <v>0</v>
      </c>
      <c r="R2675" s="110" t="n">
        <f aca="false">N2675*$D$8+O2675*$D$9+P2675*$D$10+Q2675*$D$11</f>
        <v>40</v>
      </c>
      <c r="S2675" s="108" t="n">
        <f aca="false">SUM(N2675:Q2675)</f>
        <v>1</v>
      </c>
    </row>
    <row r="2676" customFormat="false" ht="15" hidden="false" customHeight="false" outlineLevel="0" collapsed="false">
      <c r="H2676" s="108" t="n">
        <v>2668</v>
      </c>
      <c r="I2676" s="109" t="n">
        <v>-0.3672</v>
      </c>
      <c r="J2676" s="109" t="n">
        <v>0.1754</v>
      </c>
      <c r="K2676" s="109" t="n">
        <v>0.6771</v>
      </c>
      <c r="L2676" s="109" t="n">
        <v>-0.6412</v>
      </c>
      <c r="M2676" s="109" t="n">
        <v>-1.1385</v>
      </c>
      <c r="N2676" s="108" t="n">
        <f aca="false">IF(SQRT($B$5)*$I2676+SQRT(1-$B$5)*J2676&lt;$C$8,1,0)</f>
        <v>0</v>
      </c>
      <c r="O2676" s="108" t="n">
        <f aca="false">IF(SQRT($B$5)*$I2676+SQRT(1-$B$5)*K2676&lt;$C$9,1,0)</f>
        <v>0</v>
      </c>
      <c r="P2676" s="108" t="n">
        <f aca="false">IF(SQRT($B$5)*$I2676+SQRT(1-$B$5)*L2676&lt;$C$10,1,0)</f>
        <v>0</v>
      </c>
      <c r="Q2676" s="108" t="n">
        <f aca="false">IF(SQRT($B$5)*$I2676+SQRT(1-$B$5)*M2676&lt;$C$11,1,0)</f>
        <v>0</v>
      </c>
      <c r="R2676" s="110" t="n">
        <f aca="false">N2676*$D$8+O2676*$D$9+P2676*$D$10+Q2676*$D$11</f>
        <v>0</v>
      </c>
      <c r="S2676" s="108" t="n">
        <f aca="false">SUM(N2676:Q2676)</f>
        <v>0</v>
      </c>
    </row>
    <row r="2677" customFormat="false" ht="15" hidden="false" customHeight="false" outlineLevel="0" collapsed="false">
      <c r="H2677" s="108" t="n">
        <v>2669</v>
      </c>
      <c r="I2677" s="109" t="n">
        <v>0.7154</v>
      </c>
      <c r="J2677" s="109" t="n">
        <v>0.0208</v>
      </c>
      <c r="K2677" s="109" t="n">
        <v>-0.1559</v>
      </c>
      <c r="L2677" s="109" t="n">
        <v>0.826</v>
      </c>
      <c r="M2677" s="109" t="n">
        <v>0.3232</v>
      </c>
      <c r="N2677" s="108" t="n">
        <f aca="false">IF(SQRT($B$5)*$I2677+SQRT(1-$B$5)*J2677&lt;$C$8,1,0)</f>
        <v>0</v>
      </c>
      <c r="O2677" s="108" t="n">
        <f aca="false">IF(SQRT($B$5)*$I2677+SQRT(1-$B$5)*K2677&lt;$C$9,1,0)</f>
        <v>0</v>
      </c>
      <c r="P2677" s="108" t="n">
        <f aca="false">IF(SQRT($B$5)*$I2677+SQRT(1-$B$5)*L2677&lt;$C$10,1,0)</f>
        <v>0</v>
      </c>
      <c r="Q2677" s="108" t="n">
        <f aca="false">IF(SQRT($B$5)*$I2677+SQRT(1-$B$5)*M2677&lt;$C$11,1,0)</f>
        <v>0</v>
      </c>
      <c r="R2677" s="110" t="n">
        <f aca="false">N2677*$D$8+O2677*$D$9+P2677*$D$10+Q2677*$D$11</f>
        <v>0</v>
      </c>
      <c r="S2677" s="108" t="n">
        <f aca="false">SUM(N2677:Q2677)</f>
        <v>0</v>
      </c>
    </row>
    <row r="2678" customFormat="false" ht="15" hidden="false" customHeight="false" outlineLevel="0" collapsed="false">
      <c r="H2678" s="108" t="n">
        <v>2670</v>
      </c>
      <c r="I2678" s="109" t="n">
        <v>0.1985</v>
      </c>
      <c r="J2678" s="109" t="n">
        <v>1.7806</v>
      </c>
      <c r="K2678" s="109" t="n">
        <v>1.1151</v>
      </c>
      <c r="L2678" s="109" t="n">
        <v>-1.0896</v>
      </c>
      <c r="M2678" s="109" t="n">
        <v>0.8898</v>
      </c>
      <c r="N2678" s="108" t="n">
        <f aca="false">IF(SQRT($B$5)*$I2678+SQRT(1-$B$5)*J2678&lt;$C$8,1,0)</f>
        <v>0</v>
      </c>
      <c r="O2678" s="108" t="n">
        <f aca="false">IF(SQRT($B$5)*$I2678+SQRT(1-$B$5)*K2678&lt;$C$9,1,0)</f>
        <v>0</v>
      </c>
      <c r="P2678" s="108" t="n">
        <f aca="false">IF(SQRT($B$5)*$I2678+SQRT(1-$B$5)*L2678&lt;$C$10,1,0)</f>
        <v>0</v>
      </c>
      <c r="Q2678" s="108" t="n">
        <f aca="false">IF(SQRT($B$5)*$I2678+SQRT(1-$B$5)*M2678&lt;$C$11,1,0)</f>
        <v>0</v>
      </c>
      <c r="R2678" s="110" t="n">
        <f aca="false">N2678*$D$8+O2678*$D$9+P2678*$D$10+Q2678*$D$11</f>
        <v>0</v>
      </c>
      <c r="S2678" s="108" t="n">
        <f aca="false">SUM(N2678:Q2678)</f>
        <v>0</v>
      </c>
    </row>
    <row r="2679" customFormat="false" ht="15" hidden="false" customHeight="false" outlineLevel="0" collapsed="false">
      <c r="H2679" s="108" t="n">
        <v>2671</v>
      </c>
      <c r="I2679" s="109" t="n">
        <v>-0.8378</v>
      </c>
      <c r="J2679" s="109" t="n">
        <v>0.9422</v>
      </c>
      <c r="K2679" s="109" t="n">
        <v>0.0032</v>
      </c>
      <c r="L2679" s="109" t="n">
        <v>0.2072</v>
      </c>
      <c r="M2679" s="109" t="n">
        <v>-0.5601</v>
      </c>
      <c r="N2679" s="108" t="n">
        <f aca="false">IF(SQRT($B$5)*$I2679+SQRT(1-$B$5)*J2679&lt;$C$8,1,0)</f>
        <v>0</v>
      </c>
      <c r="O2679" s="108" t="n">
        <f aca="false">IF(SQRT($B$5)*$I2679+SQRT(1-$B$5)*K2679&lt;$C$9,1,0)</f>
        <v>0</v>
      </c>
      <c r="P2679" s="108" t="n">
        <f aca="false">IF(SQRT($B$5)*$I2679+SQRT(1-$B$5)*L2679&lt;$C$10,1,0)</f>
        <v>0</v>
      </c>
      <c r="Q2679" s="108" t="n">
        <f aca="false">IF(SQRT($B$5)*$I2679+SQRT(1-$B$5)*M2679&lt;$C$11,1,0)</f>
        <v>0</v>
      </c>
      <c r="R2679" s="110" t="n">
        <f aca="false">N2679*$D$8+O2679*$D$9+P2679*$D$10+Q2679*$D$11</f>
        <v>0</v>
      </c>
      <c r="S2679" s="108" t="n">
        <f aca="false">SUM(N2679:Q2679)</f>
        <v>0</v>
      </c>
    </row>
    <row r="2680" customFormat="false" ht="15" hidden="false" customHeight="false" outlineLevel="0" collapsed="false">
      <c r="H2680" s="108" t="n">
        <v>2672</v>
      </c>
      <c r="I2680" s="109" t="n">
        <v>0.3813</v>
      </c>
      <c r="J2680" s="109" t="n">
        <v>-1.1633</v>
      </c>
      <c r="K2680" s="109" t="n">
        <v>-0.3677</v>
      </c>
      <c r="L2680" s="109" t="n">
        <v>-0.2499</v>
      </c>
      <c r="M2680" s="109" t="n">
        <v>0.9865</v>
      </c>
      <c r="N2680" s="108" t="n">
        <f aca="false">IF(SQRT($B$5)*$I2680+SQRT(1-$B$5)*J2680&lt;$C$8,1,0)</f>
        <v>0</v>
      </c>
      <c r="O2680" s="108" t="n">
        <f aca="false">IF(SQRT($B$5)*$I2680+SQRT(1-$B$5)*K2680&lt;$C$9,1,0)</f>
        <v>0</v>
      </c>
      <c r="P2680" s="108" t="n">
        <f aca="false">IF(SQRT($B$5)*$I2680+SQRT(1-$B$5)*L2680&lt;$C$10,1,0)</f>
        <v>0</v>
      </c>
      <c r="Q2680" s="108" t="n">
        <f aca="false">IF(SQRT($B$5)*$I2680+SQRT(1-$B$5)*M2680&lt;$C$11,1,0)</f>
        <v>0</v>
      </c>
      <c r="R2680" s="110" t="n">
        <f aca="false">N2680*$D$8+O2680*$D$9+P2680*$D$10+Q2680*$D$11</f>
        <v>0</v>
      </c>
      <c r="S2680" s="108" t="n">
        <f aca="false">SUM(N2680:Q2680)</f>
        <v>0</v>
      </c>
    </row>
    <row r="2681" customFormat="false" ht="15" hidden="false" customHeight="false" outlineLevel="0" collapsed="false">
      <c r="H2681" s="108" t="n">
        <v>2673</v>
      </c>
      <c r="I2681" s="109" t="n">
        <v>2.2298</v>
      </c>
      <c r="J2681" s="109" t="n">
        <v>0.3432</v>
      </c>
      <c r="K2681" s="109" t="n">
        <v>0.1933</v>
      </c>
      <c r="L2681" s="109" t="n">
        <v>0.8405</v>
      </c>
      <c r="M2681" s="109" t="n">
        <v>-0.1167</v>
      </c>
      <c r="N2681" s="108" t="n">
        <f aca="false">IF(SQRT($B$5)*$I2681+SQRT(1-$B$5)*J2681&lt;$C$8,1,0)</f>
        <v>0</v>
      </c>
      <c r="O2681" s="108" t="n">
        <f aca="false">IF(SQRT($B$5)*$I2681+SQRT(1-$B$5)*K2681&lt;$C$9,1,0)</f>
        <v>0</v>
      </c>
      <c r="P2681" s="108" t="n">
        <f aca="false">IF(SQRT($B$5)*$I2681+SQRT(1-$B$5)*L2681&lt;$C$10,1,0)</f>
        <v>0</v>
      </c>
      <c r="Q2681" s="108" t="n">
        <f aca="false">IF(SQRT($B$5)*$I2681+SQRT(1-$B$5)*M2681&lt;$C$11,1,0)</f>
        <v>0</v>
      </c>
      <c r="R2681" s="110" t="n">
        <f aca="false">N2681*$D$8+O2681*$D$9+P2681*$D$10+Q2681*$D$11</f>
        <v>0</v>
      </c>
      <c r="S2681" s="108" t="n">
        <f aca="false">SUM(N2681:Q2681)</f>
        <v>0</v>
      </c>
    </row>
    <row r="2682" customFormat="false" ht="15" hidden="false" customHeight="false" outlineLevel="0" collapsed="false">
      <c r="H2682" s="108" t="n">
        <v>2674</v>
      </c>
      <c r="I2682" s="109" t="n">
        <v>-0.5328</v>
      </c>
      <c r="J2682" s="109" t="n">
        <v>0.0261</v>
      </c>
      <c r="K2682" s="109" t="n">
        <v>1.7991</v>
      </c>
      <c r="L2682" s="109" t="n">
        <v>-0.4802</v>
      </c>
      <c r="M2682" s="109" t="n">
        <v>0.4117</v>
      </c>
      <c r="N2682" s="108" t="n">
        <f aca="false">IF(SQRT($B$5)*$I2682+SQRT(1-$B$5)*J2682&lt;$C$8,1,0)</f>
        <v>0</v>
      </c>
      <c r="O2682" s="108" t="n">
        <f aca="false">IF(SQRT($B$5)*$I2682+SQRT(1-$B$5)*K2682&lt;$C$9,1,0)</f>
        <v>0</v>
      </c>
      <c r="P2682" s="108" t="n">
        <f aca="false">IF(SQRT($B$5)*$I2682+SQRT(1-$B$5)*L2682&lt;$C$10,1,0)</f>
        <v>0</v>
      </c>
      <c r="Q2682" s="108" t="n">
        <f aca="false">IF(SQRT($B$5)*$I2682+SQRT(1-$B$5)*M2682&lt;$C$11,1,0)</f>
        <v>0</v>
      </c>
      <c r="R2682" s="110" t="n">
        <f aca="false">N2682*$D$8+O2682*$D$9+P2682*$D$10+Q2682*$D$11</f>
        <v>0</v>
      </c>
      <c r="S2682" s="108" t="n">
        <f aca="false">SUM(N2682:Q2682)</f>
        <v>0</v>
      </c>
    </row>
    <row r="2683" customFormat="false" ht="15" hidden="false" customHeight="false" outlineLevel="0" collapsed="false">
      <c r="H2683" s="108" t="n">
        <v>2675</v>
      </c>
      <c r="I2683" s="109" t="n">
        <v>-0.5041</v>
      </c>
      <c r="J2683" s="109" t="n">
        <v>1.4906</v>
      </c>
      <c r="K2683" s="109" t="n">
        <v>0.5245</v>
      </c>
      <c r="L2683" s="109" t="n">
        <v>0.5291</v>
      </c>
      <c r="M2683" s="109" t="n">
        <v>0.1026</v>
      </c>
      <c r="N2683" s="108" t="n">
        <f aca="false">IF(SQRT($B$5)*$I2683+SQRT(1-$B$5)*J2683&lt;$C$8,1,0)</f>
        <v>0</v>
      </c>
      <c r="O2683" s="108" t="n">
        <f aca="false">IF(SQRT($B$5)*$I2683+SQRT(1-$B$5)*K2683&lt;$C$9,1,0)</f>
        <v>0</v>
      </c>
      <c r="P2683" s="108" t="n">
        <f aca="false">IF(SQRT($B$5)*$I2683+SQRT(1-$B$5)*L2683&lt;$C$10,1,0)</f>
        <v>0</v>
      </c>
      <c r="Q2683" s="108" t="n">
        <f aca="false">IF(SQRT($B$5)*$I2683+SQRT(1-$B$5)*M2683&lt;$C$11,1,0)</f>
        <v>0</v>
      </c>
      <c r="R2683" s="110" t="n">
        <f aca="false">N2683*$D$8+O2683*$D$9+P2683*$D$10+Q2683*$D$11</f>
        <v>0</v>
      </c>
      <c r="S2683" s="108" t="n">
        <f aca="false">SUM(N2683:Q2683)</f>
        <v>0</v>
      </c>
    </row>
    <row r="2684" customFormat="false" ht="15" hidden="false" customHeight="false" outlineLevel="0" collapsed="false">
      <c r="H2684" s="108" t="n">
        <v>2676</v>
      </c>
      <c r="I2684" s="109" t="n">
        <v>-1.48</v>
      </c>
      <c r="J2684" s="109" t="n">
        <v>0.6948</v>
      </c>
      <c r="K2684" s="109" t="n">
        <v>-0.5243</v>
      </c>
      <c r="L2684" s="109" t="n">
        <v>0.0185</v>
      </c>
      <c r="M2684" s="109" t="n">
        <v>-0.2795</v>
      </c>
      <c r="N2684" s="108" t="n">
        <f aca="false">IF(SQRT($B$5)*$I2684+SQRT(1-$B$5)*J2684&lt;$C$8,1,0)</f>
        <v>0</v>
      </c>
      <c r="O2684" s="108" t="n">
        <f aca="false">IF(SQRT($B$5)*$I2684+SQRT(1-$B$5)*K2684&lt;$C$9,1,0)</f>
        <v>0</v>
      </c>
      <c r="P2684" s="108" t="n">
        <f aca="false">IF(SQRT($B$5)*$I2684+SQRT(1-$B$5)*L2684&lt;$C$10,1,0)</f>
        <v>0</v>
      </c>
      <c r="Q2684" s="108" t="n">
        <f aca="false">IF(SQRT($B$5)*$I2684+SQRT(1-$B$5)*M2684&lt;$C$11,1,0)</f>
        <v>0</v>
      </c>
      <c r="R2684" s="110" t="n">
        <f aca="false">N2684*$D$8+O2684*$D$9+P2684*$D$10+Q2684*$D$11</f>
        <v>0</v>
      </c>
      <c r="S2684" s="108" t="n">
        <f aca="false">SUM(N2684:Q2684)</f>
        <v>0</v>
      </c>
    </row>
    <row r="2685" customFormat="false" ht="15" hidden="false" customHeight="false" outlineLevel="0" collapsed="false">
      <c r="H2685" s="108" t="n">
        <v>2677</v>
      </c>
      <c r="I2685" s="109" t="n">
        <v>1.5651</v>
      </c>
      <c r="J2685" s="109" t="n">
        <v>1.777</v>
      </c>
      <c r="K2685" s="109" t="n">
        <v>1.3199</v>
      </c>
      <c r="L2685" s="109" t="n">
        <v>0.1705</v>
      </c>
      <c r="M2685" s="109" t="n">
        <v>-0.0168</v>
      </c>
      <c r="N2685" s="108" t="n">
        <f aca="false">IF(SQRT($B$5)*$I2685+SQRT(1-$B$5)*J2685&lt;$C$8,1,0)</f>
        <v>0</v>
      </c>
      <c r="O2685" s="108" t="n">
        <f aca="false">IF(SQRT($B$5)*$I2685+SQRT(1-$B$5)*K2685&lt;$C$9,1,0)</f>
        <v>0</v>
      </c>
      <c r="P2685" s="108" t="n">
        <f aca="false">IF(SQRT($B$5)*$I2685+SQRT(1-$B$5)*L2685&lt;$C$10,1,0)</f>
        <v>0</v>
      </c>
      <c r="Q2685" s="108" t="n">
        <f aca="false">IF(SQRT($B$5)*$I2685+SQRT(1-$B$5)*M2685&lt;$C$11,1,0)</f>
        <v>0</v>
      </c>
      <c r="R2685" s="110" t="n">
        <f aca="false">N2685*$D$8+O2685*$D$9+P2685*$D$10+Q2685*$D$11</f>
        <v>0</v>
      </c>
      <c r="S2685" s="108" t="n">
        <f aca="false">SUM(N2685:Q2685)</f>
        <v>0</v>
      </c>
    </row>
    <row r="2686" customFormat="false" ht="15" hidden="false" customHeight="false" outlineLevel="0" collapsed="false">
      <c r="H2686" s="108" t="n">
        <v>2678</v>
      </c>
      <c r="I2686" s="109" t="n">
        <v>0.9242</v>
      </c>
      <c r="J2686" s="109" t="n">
        <v>1.294</v>
      </c>
      <c r="K2686" s="109" t="n">
        <v>1.3214</v>
      </c>
      <c r="L2686" s="109" t="n">
        <v>0.4392</v>
      </c>
      <c r="M2686" s="109" t="n">
        <v>0.4266</v>
      </c>
      <c r="N2686" s="108" t="n">
        <f aca="false">IF(SQRT($B$5)*$I2686+SQRT(1-$B$5)*J2686&lt;$C$8,1,0)</f>
        <v>0</v>
      </c>
      <c r="O2686" s="108" t="n">
        <f aca="false">IF(SQRT($B$5)*$I2686+SQRT(1-$B$5)*K2686&lt;$C$9,1,0)</f>
        <v>0</v>
      </c>
      <c r="P2686" s="108" t="n">
        <f aca="false">IF(SQRT($B$5)*$I2686+SQRT(1-$B$5)*L2686&lt;$C$10,1,0)</f>
        <v>0</v>
      </c>
      <c r="Q2686" s="108" t="n">
        <f aca="false">IF(SQRT($B$5)*$I2686+SQRT(1-$B$5)*M2686&lt;$C$11,1,0)</f>
        <v>0</v>
      </c>
      <c r="R2686" s="110" t="n">
        <f aca="false">N2686*$D$8+O2686*$D$9+P2686*$D$10+Q2686*$D$11</f>
        <v>0</v>
      </c>
      <c r="S2686" s="108" t="n">
        <f aca="false">SUM(N2686:Q2686)</f>
        <v>0</v>
      </c>
    </row>
    <row r="2687" customFormat="false" ht="15" hidden="false" customHeight="false" outlineLevel="0" collapsed="false">
      <c r="H2687" s="108" t="n">
        <v>2679</v>
      </c>
      <c r="I2687" s="109" t="n">
        <v>0.9257</v>
      </c>
      <c r="J2687" s="109" t="n">
        <v>0.1796</v>
      </c>
      <c r="K2687" s="109" t="n">
        <v>1.5543</v>
      </c>
      <c r="L2687" s="109" t="n">
        <v>2.008</v>
      </c>
      <c r="M2687" s="109" t="n">
        <v>0.7485</v>
      </c>
      <c r="N2687" s="108" t="n">
        <f aca="false">IF(SQRT($B$5)*$I2687+SQRT(1-$B$5)*J2687&lt;$C$8,1,0)</f>
        <v>0</v>
      </c>
      <c r="O2687" s="108" t="n">
        <f aca="false">IF(SQRT($B$5)*$I2687+SQRT(1-$B$5)*K2687&lt;$C$9,1,0)</f>
        <v>0</v>
      </c>
      <c r="P2687" s="108" t="n">
        <f aca="false">IF(SQRT($B$5)*$I2687+SQRT(1-$B$5)*L2687&lt;$C$10,1,0)</f>
        <v>0</v>
      </c>
      <c r="Q2687" s="108" t="n">
        <f aca="false">IF(SQRT($B$5)*$I2687+SQRT(1-$B$5)*M2687&lt;$C$11,1,0)</f>
        <v>0</v>
      </c>
      <c r="R2687" s="110" t="n">
        <f aca="false">N2687*$D$8+O2687*$D$9+P2687*$D$10+Q2687*$D$11</f>
        <v>0</v>
      </c>
      <c r="S2687" s="108" t="n">
        <f aca="false">SUM(N2687:Q2687)</f>
        <v>0</v>
      </c>
    </row>
    <row r="2688" customFormat="false" ht="15" hidden="false" customHeight="false" outlineLevel="0" collapsed="false">
      <c r="H2688" s="108" t="n">
        <v>2680</v>
      </c>
      <c r="I2688" s="109" t="n">
        <v>2.0208</v>
      </c>
      <c r="J2688" s="109" t="n">
        <v>1.0664</v>
      </c>
      <c r="K2688" s="109" t="n">
        <v>-0.0002</v>
      </c>
      <c r="L2688" s="109" t="n">
        <v>0.0514</v>
      </c>
      <c r="M2688" s="109" t="n">
        <v>-1.8105</v>
      </c>
      <c r="N2688" s="108" t="n">
        <f aca="false">IF(SQRT($B$5)*$I2688+SQRT(1-$B$5)*J2688&lt;$C$8,1,0)</f>
        <v>0</v>
      </c>
      <c r="O2688" s="108" t="n">
        <f aca="false">IF(SQRT($B$5)*$I2688+SQRT(1-$B$5)*K2688&lt;$C$9,1,0)</f>
        <v>0</v>
      </c>
      <c r="P2688" s="108" t="n">
        <f aca="false">IF(SQRT($B$5)*$I2688+SQRT(1-$B$5)*L2688&lt;$C$10,1,0)</f>
        <v>0</v>
      </c>
      <c r="Q2688" s="108" t="n">
        <f aca="false">IF(SQRT($B$5)*$I2688+SQRT(1-$B$5)*M2688&lt;$C$11,1,0)</f>
        <v>0</v>
      </c>
      <c r="R2688" s="110" t="n">
        <f aca="false">N2688*$D$8+O2688*$D$9+P2688*$D$10+Q2688*$D$11</f>
        <v>0</v>
      </c>
      <c r="S2688" s="108" t="n">
        <f aca="false">SUM(N2688:Q2688)</f>
        <v>0</v>
      </c>
    </row>
    <row r="2689" customFormat="false" ht="15" hidden="false" customHeight="false" outlineLevel="0" collapsed="false">
      <c r="H2689" s="108" t="n">
        <v>2681</v>
      </c>
      <c r="I2689" s="109" t="n">
        <v>-1.1788</v>
      </c>
      <c r="J2689" s="109" t="n">
        <v>-0.5668</v>
      </c>
      <c r="K2689" s="109" t="n">
        <v>-0.6898</v>
      </c>
      <c r="L2689" s="109" t="n">
        <v>-2.6255</v>
      </c>
      <c r="M2689" s="109" t="n">
        <v>0.8986</v>
      </c>
      <c r="N2689" s="108" t="n">
        <f aca="false">IF(SQRT($B$5)*$I2689+SQRT(1-$B$5)*J2689&lt;$C$8,1,0)</f>
        <v>0</v>
      </c>
      <c r="O2689" s="108" t="n">
        <f aca="false">IF(SQRT($B$5)*$I2689+SQRT(1-$B$5)*K2689&lt;$C$9,1,0)</f>
        <v>0</v>
      </c>
      <c r="P2689" s="108" t="n">
        <f aca="false">IF(SQRT($B$5)*$I2689+SQRT(1-$B$5)*L2689&lt;$C$10,1,0)</f>
        <v>1</v>
      </c>
      <c r="Q2689" s="108" t="n">
        <f aca="false">IF(SQRT($B$5)*$I2689+SQRT(1-$B$5)*M2689&lt;$C$11,1,0)</f>
        <v>0</v>
      </c>
      <c r="R2689" s="110" t="n">
        <f aca="false">N2689*$D$8+O2689*$D$9+P2689*$D$10+Q2689*$D$11</f>
        <v>14</v>
      </c>
      <c r="S2689" s="108" t="n">
        <f aca="false">SUM(N2689:Q2689)</f>
        <v>1</v>
      </c>
    </row>
    <row r="2690" customFormat="false" ht="15" hidden="false" customHeight="false" outlineLevel="0" collapsed="false">
      <c r="H2690" s="108" t="n">
        <v>2682</v>
      </c>
      <c r="I2690" s="109" t="n">
        <v>0.6193</v>
      </c>
      <c r="J2690" s="109" t="n">
        <v>1.3391</v>
      </c>
      <c r="K2690" s="109" t="n">
        <v>0.1718</v>
      </c>
      <c r="L2690" s="109" t="n">
        <v>0.4754</v>
      </c>
      <c r="M2690" s="109" t="n">
        <v>-0.2848</v>
      </c>
      <c r="N2690" s="108" t="n">
        <f aca="false">IF(SQRT($B$5)*$I2690+SQRT(1-$B$5)*J2690&lt;$C$8,1,0)</f>
        <v>0</v>
      </c>
      <c r="O2690" s="108" t="n">
        <f aca="false">IF(SQRT($B$5)*$I2690+SQRT(1-$B$5)*K2690&lt;$C$9,1,0)</f>
        <v>0</v>
      </c>
      <c r="P2690" s="108" t="n">
        <f aca="false">IF(SQRT($B$5)*$I2690+SQRT(1-$B$5)*L2690&lt;$C$10,1,0)</f>
        <v>0</v>
      </c>
      <c r="Q2690" s="108" t="n">
        <f aca="false">IF(SQRT($B$5)*$I2690+SQRT(1-$B$5)*M2690&lt;$C$11,1,0)</f>
        <v>0</v>
      </c>
      <c r="R2690" s="110" t="n">
        <f aca="false">N2690*$D$8+O2690*$D$9+P2690*$D$10+Q2690*$D$11</f>
        <v>0</v>
      </c>
      <c r="S2690" s="108" t="n">
        <f aca="false">SUM(N2690:Q2690)</f>
        <v>0</v>
      </c>
    </row>
    <row r="2691" customFormat="false" ht="15" hidden="false" customHeight="false" outlineLevel="0" collapsed="false">
      <c r="H2691" s="108" t="n">
        <v>2683</v>
      </c>
      <c r="I2691" s="109" t="n">
        <v>1.1714</v>
      </c>
      <c r="J2691" s="109" t="n">
        <v>1.1902</v>
      </c>
      <c r="K2691" s="109" t="n">
        <v>1.3671</v>
      </c>
      <c r="L2691" s="109" t="n">
        <v>-0.3096</v>
      </c>
      <c r="M2691" s="109" t="n">
        <v>0.4227</v>
      </c>
      <c r="N2691" s="108" t="n">
        <f aca="false">IF(SQRT($B$5)*$I2691+SQRT(1-$B$5)*J2691&lt;$C$8,1,0)</f>
        <v>0</v>
      </c>
      <c r="O2691" s="108" t="n">
        <f aca="false">IF(SQRT($B$5)*$I2691+SQRT(1-$B$5)*K2691&lt;$C$9,1,0)</f>
        <v>0</v>
      </c>
      <c r="P2691" s="108" t="n">
        <f aca="false">IF(SQRT($B$5)*$I2691+SQRT(1-$B$5)*L2691&lt;$C$10,1,0)</f>
        <v>0</v>
      </c>
      <c r="Q2691" s="108" t="n">
        <f aca="false">IF(SQRT($B$5)*$I2691+SQRT(1-$B$5)*M2691&lt;$C$11,1,0)</f>
        <v>0</v>
      </c>
      <c r="R2691" s="110" t="n">
        <f aca="false">N2691*$D$8+O2691*$D$9+P2691*$D$10+Q2691*$D$11</f>
        <v>0</v>
      </c>
      <c r="S2691" s="108" t="n">
        <f aca="false">SUM(N2691:Q2691)</f>
        <v>0</v>
      </c>
    </row>
    <row r="2692" customFormat="false" ht="15" hidden="false" customHeight="false" outlineLevel="0" collapsed="false">
      <c r="H2692" s="108" t="n">
        <v>2684</v>
      </c>
      <c r="I2692" s="109" t="n">
        <v>-0.2331</v>
      </c>
      <c r="J2692" s="109" t="n">
        <v>-0.0074</v>
      </c>
      <c r="K2692" s="109" t="n">
        <v>0.0965</v>
      </c>
      <c r="L2692" s="109" t="n">
        <v>0.2821</v>
      </c>
      <c r="M2692" s="109" t="n">
        <v>-2.2575</v>
      </c>
      <c r="N2692" s="108" t="n">
        <f aca="false">IF(SQRT($B$5)*$I2692+SQRT(1-$B$5)*J2692&lt;$C$8,1,0)</f>
        <v>0</v>
      </c>
      <c r="O2692" s="108" t="n">
        <f aca="false">IF(SQRT($B$5)*$I2692+SQRT(1-$B$5)*K2692&lt;$C$9,1,0)</f>
        <v>0</v>
      </c>
      <c r="P2692" s="108" t="n">
        <f aca="false">IF(SQRT($B$5)*$I2692+SQRT(1-$B$5)*L2692&lt;$C$10,1,0)</f>
        <v>0</v>
      </c>
      <c r="Q2692" s="108" t="n">
        <f aca="false">IF(SQRT($B$5)*$I2692+SQRT(1-$B$5)*M2692&lt;$C$11,1,0)</f>
        <v>1</v>
      </c>
      <c r="R2692" s="110" t="n">
        <f aca="false">N2692*$D$8+O2692*$D$9+P2692*$D$10+Q2692*$D$11</f>
        <v>17.5</v>
      </c>
      <c r="S2692" s="108" t="n">
        <f aca="false">SUM(N2692:Q2692)</f>
        <v>1</v>
      </c>
    </row>
    <row r="2693" customFormat="false" ht="15" hidden="false" customHeight="false" outlineLevel="0" collapsed="false">
      <c r="H2693" s="108" t="n">
        <v>2685</v>
      </c>
      <c r="I2693" s="109" t="n">
        <v>2.6087</v>
      </c>
      <c r="J2693" s="109" t="n">
        <v>-0.6564</v>
      </c>
      <c r="K2693" s="109" t="n">
        <v>0.6273</v>
      </c>
      <c r="L2693" s="109" t="n">
        <v>1.0669</v>
      </c>
      <c r="M2693" s="109" t="n">
        <v>1.3539</v>
      </c>
      <c r="N2693" s="108" t="n">
        <f aca="false">IF(SQRT($B$5)*$I2693+SQRT(1-$B$5)*J2693&lt;$C$8,1,0)</f>
        <v>0</v>
      </c>
      <c r="O2693" s="108" t="n">
        <f aca="false">IF(SQRT($B$5)*$I2693+SQRT(1-$B$5)*K2693&lt;$C$9,1,0)</f>
        <v>0</v>
      </c>
      <c r="P2693" s="108" t="n">
        <f aca="false">IF(SQRT($B$5)*$I2693+SQRT(1-$B$5)*L2693&lt;$C$10,1,0)</f>
        <v>0</v>
      </c>
      <c r="Q2693" s="108" t="n">
        <f aca="false">IF(SQRT($B$5)*$I2693+SQRT(1-$B$5)*M2693&lt;$C$11,1,0)</f>
        <v>0</v>
      </c>
      <c r="R2693" s="110" t="n">
        <f aca="false">N2693*$D$8+O2693*$D$9+P2693*$D$10+Q2693*$D$11</f>
        <v>0</v>
      </c>
      <c r="S2693" s="108" t="n">
        <f aca="false">SUM(N2693:Q2693)</f>
        <v>0</v>
      </c>
    </row>
    <row r="2694" customFormat="false" ht="15" hidden="false" customHeight="false" outlineLevel="0" collapsed="false">
      <c r="H2694" s="108" t="n">
        <v>2686</v>
      </c>
      <c r="I2694" s="109" t="n">
        <v>-1.6454</v>
      </c>
      <c r="J2694" s="109" t="n">
        <v>1.6754</v>
      </c>
      <c r="K2694" s="109" t="n">
        <v>0.622</v>
      </c>
      <c r="L2694" s="109" t="n">
        <v>0.3295</v>
      </c>
      <c r="M2694" s="109" t="n">
        <v>-0.2588</v>
      </c>
      <c r="N2694" s="108" t="n">
        <f aca="false">IF(SQRT($B$5)*$I2694+SQRT(1-$B$5)*J2694&lt;$C$8,1,0)</f>
        <v>0</v>
      </c>
      <c r="O2694" s="108" t="n">
        <f aca="false">IF(SQRT($B$5)*$I2694+SQRT(1-$B$5)*K2694&lt;$C$9,1,0)</f>
        <v>0</v>
      </c>
      <c r="P2694" s="108" t="n">
        <f aca="false">IF(SQRT($B$5)*$I2694+SQRT(1-$B$5)*L2694&lt;$C$10,1,0)</f>
        <v>0</v>
      </c>
      <c r="Q2694" s="108" t="n">
        <f aca="false">IF(SQRT($B$5)*$I2694+SQRT(1-$B$5)*M2694&lt;$C$11,1,0)</f>
        <v>0</v>
      </c>
      <c r="R2694" s="110" t="n">
        <f aca="false">N2694*$D$8+O2694*$D$9+P2694*$D$10+Q2694*$D$11</f>
        <v>0</v>
      </c>
      <c r="S2694" s="108" t="n">
        <f aca="false">SUM(N2694:Q2694)</f>
        <v>0</v>
      </c>
    </row>
    <row r="2695" customFormat="false" ht="15" hidden="false" customHeight="false" outlineLevel="0" collapsed="false">
      <c r="H2695" s="108" t="n">
        <v>2687</v>
      </c>
      <c r="I2695" s="109" t="n">
        <v>-2.385</v>
      </c>
      <c r="J2695" s="109" t="n">
        <v>-0.7675</v>
      </c>
      <c r="K2695" s="109" t="n">
        <v>-0.3298</v>
      </c>
      <c r="L2695" s="109" t="n">
        <v>1.5882</v>
      </c>
      <c r="M2695" s="109" t="n">
        <v>-0.3479</v>
      </c>
      <c r="N2695" s="108" t="n">
        <f aca="false">IF(SQRT($B$5)*$I2695+SQRT(1-$B$5)*J2695&lt;$C$8,1,0)</f>
        <v>0</v>
      </c>
      <c r="O2695" s="108" t="n">
        <f aca="false">IF(SQRT($B$5)*$I2695+SQRT(1-$B$5)*K2695&lt;$C$9,1,0)</f>
        <v>0</v>
      </c>
      <c r="P2695" s="108" t="n">
        <f aca="false">IF(SQRT($B$5)*$I2695+SQRT(1-$B$5)*L2695&lt;$C$10,1,0)</f>
        <v>0</v>
      </c>
      <c r="Q2695" s="108" t="n">
        <f aca="false">IF(SQRT($B$5)*$I2695+SQRT(1-$B$5)*M2695&lt;$C$11,1,0)</f>
        <v>0</v>
      </c>
      <c r="R2695" s="110" t="n">
        <f aca="false">N2695*$D$8+O2695*$D$9+P2695*$D$10+Q2695*$D$11</f>
        <v>0</v>
      </c>
      <c r="S2695" s="108" t="n">
        <f aca="false">SUM(N2695:Q2695)</f>
        <v>0</v>
      </c>
    </row>
    <row r="2696" customFormat="false" ht="15" hidden="false" customHeight="false" outlineLevel="0" collapsed="false">
      <c r="H2696" s="108" t="n">
        <v>2688</v>
      </c>
      <c r="I2696" s="109" t="n">
        <v>-0.645</v>
      </c>
      <c r="J2696" s="109" t="n">
        <v>0.4687</v>
      </c>
      <c r="K2696" s="109" t="n">
        <v>1.1494</v>
      </c>
      <c r="L2696" s="109" t="n">
        <v>-0.1</v>
      </c>
      <c r="M2696" s="109" t="n">
        <v>-0.0977</v>
      </c>
      <c r="N2696" s="108" t="n">
        <f aca="false">IF(SQRT($B$5)*$I2696+SQRT(1-$B$5)*J2696&lt;$C$8,1,0)</f>
        <v>0</v>
      </c>
      <c r="O2696" s="108" t="n">
        <f aca="false">IF(SQRT($B$5)*$I2696+SQRT(1-$B$5)*K2696&lt;$C$9,1,0)</f>
        <v>0</v>
      </c>
      <c r="P2696" s="108" t="n">
        <f aca="false">IF(SQRT($B$5)*$I2696+SQRT(1-$B$5)*L2696&lt;$C$10,1,0)</f>
        <v>0</v>
      </c>
      <c r="Q2696" s="108" t="n">
        <f aca="false">IF(SQRT($B$5)*$I2696+SQRT(1-$B$5)*M2696&lt;$C$11,1,0)</f>
        <v>0</v>
      </c>
      <c r="R2696" s="110" t="n">
        <f aca="false">N2696*$D$8+O2696*$D$9+P2696*$D$10+Q2696*$D$11</f>
        <v>0</v>
      </c>
      <c r="S2696" s="108" t="n">
        <f aca="false">SUM(N2696:Q2696)</f>
        <v>0</v>
      </c>
    </row>
    <row r="2697" customFormat="false" ht="15" hidden="false" customHeight="false" outlineLevel="0" collapsed="false">
      <c r="H2697" s="108" t="n">
        <v>2689</v>
      </c>
      <c r="I2697" s="109" t="n">
        <v>-1.4071</v>
      </c>
      <c r="J2697" s="109" t="n">
        <v>0.4865</v>
      </c>
      <c r="K2697" s="109" t="n">
        <v>-0.2567</v>
      </c>
      <c r="L2697" s="109" t="n">
        <v>0.4654</v>
      </c>
      <c r="M2697" s="109" t="n">
        <v>0.6641</v>
      </c>
      <c r="N2697" s="108" t="n">
        <f aca="false">IF(SQRT($B$5)*$I2697+SQRT(1-$B$5)*J2697&lt;$C$8,1,0)</f>
        <v>0</v>
      </c>
      <c r="O2697" s="108" t="n">
        <f aca="false">IF(SQRT($B$5)*$I2697+SQRT(1-$B$5)*K2697&lt;$C$9,1,0)</f>
        <v>0</v>
      </c>
      <c r="P2697" s="108" t="n">
        <f aca="false">IF(SQRT($B$5)*$I2697+SQRT(1-$B$5)*L2697&lt;$C$10,1,0)</f>
        <v>0</v>
      </c>
      <c r="Q2697" s="108" t="n">
        <f aca="false">IF(SQRT($B$5)*$I2697+SQRT(1-$B$5)*M2697&lt;$C$11,1,0)</f>
        <v>0</v>
      </c>
      <c r="R2697" s="110" t="n">
        <f aca="false">N2697*$D$8+O2697*$D$9+P2697*$D$10+Q2697*$D$11</f>
        <v>0</v>
      </c>
      <c r="S2697" s="108" t="n">
        <f aca="false">SUM(N2697:Q2697)</f>
        <v>0</v>
      </c>
    </row>
    <row r="2698" customFormat="false" ht="15" hidden="false" customHeight="false" outlineLevel="0" collapsed="false">
      <c r="H2698" s="108" t="n">
        <v>2690</v>
      </c>
      <c r="I2698" s="109" t="n">
        <v>-0.167</v>
      </c>
      <c r="J2698" s="109" t="n">
        <v>0.1441</v>
      </c>
      <c r="K2698" s="109" t="n">
        <v>2.2997</v>
      </c>
      <c r="L2698" s="109" t="n">
        <v>0.5357</v>
      </c>
      <c r="M2698" s="109" t="n">
        <v>-1.5579</v>
      </c>
      <c r="N2698" s="108" t="n">
        <f aca="false">IF(SQRT($B$5)*$I2698+SQRT(1-$B$5)*J2698&lt;$C$8,1,0)</f>
        <v>0</v>
      </c>
      <c r="O2698" s="108" t="n">
        <f aca="false">IF(SQRT($B$5)*$I2698+SQRT(1-$B$5)*K2698&lt;$C$9,1,0)</f>
        <v>0</v>
      </c>
      <c r="P2698" s="108" t="n">
        <f aca="false">IF(SQRT($B$5)*$I2698+SQRT(1-$B$5)*L2698&lt;$C$10,1,0)</f>
        <v>0</v>
      </c>
      <c r="Q2698" s="108" t="n">
        <f aca="false">IF(SQRT($B$5)*$I2698+SQRT(1-$B$5)*M2698&lt;$C$11,1,0)</f>
        <v>0</v>
      </c>
      <c r="R2698" s="110" t="n">
        <f aca="false">N2698*$D$8+O2698*$D$9+P2698*$D$10+Q2698*$D$11</f>
        <v>0</v>
      </c>
      <c r="S2698" s="108" t="n">
        <f aca="false">SUM(N2698:Q2698)</f>
        <v>0</v>
      </c>
    </row>
    <row r="2699" customFormat="false" ht="15" hidden="false" customHeight="false" outlineLevel="0" collapsed="false">
      <c r="H2699" s="108" t="n">
        <v>2691</v>
      </c>
      <c r="I2699" s="109" t="n">
        <v>1.0825</v>
      </c>
      <c r="J2699" s="109" t="n">
        <v>-1.4665</v>
      </c>
      <c r="K2699" s="109" t="n">
        <v>-0.7199</v>
      </c>
      <c r="L2699" s="109" t="n">
        <v>-0.2927</v>
      </c>
      <c r="M2699" s="109" t="n">
        <v>0.5171</v>
      </c>
      <c r="N2699" s="108" t="n">
        <f aca="false">IF(SQRT($B$5)*$I2699+SQRT(1-$B$5)*J2699&lt;$C$8,1,0)</f>
        <v>0</v>
      </c>
      <c r="O2699" s="108" t="n">
        <f aca="false">IF(SQRT($B$5)*$I2699+SQRT(1-$B$5)*K2699&lt;$C$9,1,0)</f>
        <v>0</v>
      </c>
      <c r="P2699" s="108" t="n">
        <f aca="false">IF(SQRT($B$5)*$I2699+SQRT(1-$B$5)*L2699&lt;$C$10,1,0)</f>
        <v>0</v>
      </c>
      <c r="Q2699" s="108" t="n">
        <f aca="false">IF(SQRT($B$5)*$I2699+SQRT(1-$B$5)*M2699&lt;$C$11,1,0)</f>
        <v>0</v>
      </c>
      <c r="R2699" s="110" t="n">
        <f aca="false">N2699*$D$8+O2699*$D$9+P2699*$D$10+Q2699*$D$11</f>
        <v>0</v>
      </c>
      <c r="S2699" s="108" t="n">
        <f aca="false">SUM(N2699:Q2699)</f>
        <v>0</v>
      </c>
    </row>
    <row r="2700" customFormat="false" ht="15" hidden="false" customHeight="false" outlineLevel="0" collapsed="false">
      <c r="H2700" s="108" t="n">
        <v>2692</v>
      </c>
      <c r="I2700" s="109" t="n">
        <v>-1.1484</v>
      </c>
      <c r="J2700" s="109" t="n">
        <v>-1.1036</v>
      </c>
      <c r="K2700" s="109" t="n">
        <v>0.7366</v>
      </c>
      <c r="L2700" s="109" t="n">
        <v>-0.8406</v>
      </c>
      <c r="M2700" s="109" t="n">
        <v>0.6391</v>
      </c>
      <c r="N2700" s="108" t="n">
        <f aca="false">IF(SQRT($B$5)*$I2700+SQRT(1-$B$5)*J2700&lt;$C$8,1,0)</f>
        <v>0</v>
      </c>
      <c r="O2700" s="108" t="n">
        <f aca="false">IF(SQRT($B$5)*$I2700+SQRT(1-$B$5)*K2700&lt;$C$9,1,0)</f>
        <v>0</v>
      </c>
      <c r="P2700" s="108" t="n">
        <f aca="false">IF(SQRT($B$5)*$I2700+SQRT(1-$B$5)*L2700&lt;$C$10,1,0)</f>
        <v>0</v>
      </c>
      <c r="Q2700" s="108" t="n">
        <f aca="false">IF(SQRT($B$5)*$I2700+SQRT(1-$B$5)*M2700&lt;$C$11,1,0)</f>
        <v>0</v>
      </c>
      <c r="R2700" s="110" t="n">
        <f aca="false">N2700*$D$8+O2700*$D$9+P2700*$D$10+Q2700*$D$11</f>
        <v>0</v>
      </c>
      <c r="S2700" s="108" t="n">
        <f aca="false">SUM(N2700:Q2700)</f>
        <v>0</v>
      </c>
    </row>
    <row r="2701" customFormat="false" ht="15" hidden="false" customHeight="false" outlineLevel="0" collapsed="false">
      <c r="H2701" s="108" t="n">
        <v>2693</v>
      </c>
      <c r="I2701" s="109" t="n">
        <v>-1.0344</v>
      </c>
      <c r="J2701" s="109" t="n">
        <v>-1.1544</v>
      </c>
      <c r="K2701" s="109" t="n">
        <v>1.2369</v>
      </c>
      <c r="L2701" s="109" t="n">
        <v>-0.5965</v>
      </c>
      <c r="M2701" s="109" t="n">
        <v>0.1497</v>
      </c>
      <c r="N2701" s="108" t="n">
        <f aca="false">IF(SQRT($B$5)*$I2701+SQRT(1-$B$5)*J2701&lt;$C$8,1,0)</f>
        <v>0</v>
      </c>
      <c r="O2701" s="108" t="n">
        <f aca="false">IF(SQRT($B$5)*$I2701+SQRT(1-$B$5)*K2701&lt;$C$9,1,0)</f>
        <v>0</v>
      </c>
      <c r="P2701" s="108" t="n">
        <f aca="false">IF(SQRT($B$5)*$I2701+SQRT(1-$B$5)*L2701&lt;$C$10,1,0)</f>
        <v>0</v>
      </c>
      <c r="Q2701" s="108" t="n">
        <f aca="false">IF(SQRT($B$5)*$I2701+SQRT(1-$B$5)*M2701&lt;$C$11,1,0)</f>
        <v>0</v>
      </c>
      <c r="R2701" s="110" t="n">
        <f aca="false">N2701*$D$8+O2701*$D$9+P2701*$D$10+Q2701*$D$11</f>
        <v>0</v>
      </c>
      <c r="S2701" s="108" t="n">
        <f aca="false">SUM(N2701:Q2701)</f>
        <v>0</v>
      </c>
    </row>
    <row r="2702" customFormat="false" ht="15" hidden="false" customHeight="false" outlineLevel="0" collapsed="false">
      <c r="H2702" s="108" t="n">
        <v>2694</v>
      </c>
      <c r="I2702" s="109" t="n">
        <v>0.3306</v>
      </c>
      <c r="J2702" s="109" t="n">
        <v>-1.4314</v>
      </c>
      <c r="K2702" s="109" t="n">
        <v>1.1399</v>
      </c>
      <c r="L2702" s="109" t="n">
        <v>0.5282</v>
      </c>
      <c r="M2702" s="109" t="n">
        <v>-1.1703</v>
      </c>
      <c r="N2702" s="108" t="n">
        <f aca="false">IF(SQRT($B$5)*$I2702+SQRT(1-$B$5)*J2702&lt;$C$8,1,0)</f>
        <v>0</v>
      </c>
      <c r="O2702" s="108" t="n">
        <f aca="false">IF(SQRT($B$5)*$I2702+SQRT(1-$B$5)*K2702&lt;$C$9,1,0)</f>
        <v>0</v>
      </c>
      <c r="P2702" s="108" t="n">
        <f aca="false">IF(SQRT($B$5)*$I2702+SQRT(1-$B$5)*L2702&lt;$C$10,1,0)</f>
        <v>0</v>
      </c>
      <c r="Q2702" s="108" t="n">
        <f aca="false">IF(SQRT($B$5)*$I2702+SQRT(1-$B$5)*M2702&lt;$C$11,1,0)</f>
        <v>0</v>
      </c>
      <c r="R2702" s="110" t="n">
        <f aca="false">N2702*$D$8+O2702*$D$9+P2702*$D$10+Q2702*$D$11</f>
        <v>0</v>
      </c>
      <c r="S2702" s="108" t="n">
        <f aca="false">SUM(N2702:Q2702)</f>
        <v>0</v>
      </c>
    </row>
    <row r="2703" customFormat="false" ht="15" hidden="false" customHeight="false" outlineLevel="0" collapsed="false">
      <c r="H2703" s="108" t="n">
        <v>2695</v>
      </c>
      <c r="I2703" s="109" t="n">
        <v>1.4627</v>
      </c>
      <c r="J2703" s="109" t="n">
        <v>1.1292</v>
      </c>
      <c r="K2703" s="109" t="n">
        <v>0.3722</v>
      </c>
      <c r="L2703" s="109" t="n">
        <v>-0.8511</v>
      </c>
      <c r="M2703" s="109" t="n">
        <v>-0.5491</v>
      </c>
      <c r="N2703" s="108" t="n">
        <f aca="false">IF(SQRT($B$5)*$I2703+SQRT(1-$B$5)*J2703&lt;$C$8,1,0)</f>
        <v>0</v>
      </c>
      <c r="O2703" s="108" t="n">
        <f aca="false">IF(SQRT($B$5)*$I2703+SQRT(1-$B$5)*K2703&lt;$C$9,1,0)</f>
        <v>0</v>
      </c>
      <c r="P2703" s="108" t="n">
        <f aca="false">IF(SQRT($B$5)*$I2703+SQRT(1-$B$5)*L2703&lt;$C$10,1,0)</f>
        <v>0</v>
      </c>
      <c r="Q2703" s="108" t="n">
        <f aca="false">IF(SQRT($B$5)*$I2703+SQRT(1-$B$5)*M2703&lt;$C$11,1,0)</f>
        <v>0</v>
      </c>
      <c r="R2703" s="110" t="n">
        <f aca="false">N2703*$D$8+O2703*$D$9+P2703*$D$10+Q2703*$D$11</f>
        <v>0</v>
      </c>
      <c r="S2703" s="108" t="n">
        <f aca="false">SUM(N2703:Q2703)</f>
        <v>0</v>
      </c>
    </row>
    <row r="2704" customFormat="false" ht="15" hidden="false" customHeight="false" outlineLevel="0" collapsed="false">
      <c r="H2704" s="108" t="n">
        <v>2696</v>
      </c>
      <c r="I2704" s="109" t="n">
        <v>0.1003</v>
      </c>
      <c r="J2704" s="109" t="n">
        <v>-0.4221</v>
      </c>
      <c r="K2704" s="109" t="n">
        <v>-0.752</v>
      </c>
      <c r="L2704" s="109" t="n">
        <v>2.4966</v>
      </c>
      <c r="M2704" s="109" t="n">
        <v>0.9993</v>
      </c>
      <c r="N2704" s="108" t="n">
        <f aca="false">IF(SQRT($B$5)*$I2704+SQRT(1-$B$5)*J2704&lt;$C$8,1,0)</f>
        <v>0</v>
      </c>
      <c r="O2704" s="108" t="n">
        <f aca="false">IF(SQRT($B$5)*$I2704+SQRT(1-$B$5)*K2704&lt;$C$9,1,0)</f>
        <v>0</v>
      </c>
      <c r="P2704" s="108" t="n">
        <f aca="false">IF(SQRT($B$5)*$I2704+SQRT(1-$B$5)*L2704&lt;$C$10,1,0)</f>
        <v>0</v>
      </c>
      <c r="Q2704" s="108" t="n">
        <f aca="false">IF(SQRT($B$5)*$I2704+SQRT(1-$B$5)*M2704&lt;$C$11,1,0)</f>
        <v>0</v>
      </c>
      <c r="R2704" s="110" t="n">
        <f aca="false">N2704*$D$8+O2704*$D$9+P2704*$D$10+Q2704*$D$11</f>
        <v>0</v>
      </c>
      <c r="S2704" s="108" t="n">
        <f aca="false">SUM(N2704:Q2704)</f>
        <v>0</v>
      </c>
    </row>
    <row r="2705" customFormat="false" ht="15" hidden="false" customHeight="false" outlineLevel="0" collapsed="false">
      <c r="H2705" s="108" t="n">
        <v>2697</v>
      </c>
      <c r="I2705" s="109" t="n">
        <v>-0.8581</v>
      </c>
      <c r="J2705" s="109" t="n">
        <v>0.343</v>
      </c>
      <c r="K2705" s="109" t="n">
        <v>-0.0823</v>
      </c>
      <c r="L2705" s="109" t="n">
        <v>-1.3027</v>
      </c>
      <c r="M2705" s="109" t="n">
        <v>-1.7891</v>
      </c>
      <c r="N2705" s="108" t="n">
        <f aca="false">IF(SQRT($B$5)*$I2705+SQRT(1-$B$5)*J2705&lt;$C$8,1,0)</f>
        <v>0</v>
      </c>
      <c r="O2705" s="108" t="n">
        <f aca="false">IF(SQRT($B$5)*$I2705+SQRT(1-$B$5)*K2705&lt;$C$9,1,0)</f>
        <v>0</v>
      </c>
      <c r="P2705" s="108" t="n">
        <f aca="false">IF(SQRT($B$5)*$I2705+SQRT(1-$B$5)*L2705&lt;$C$10,1,0)</f>
        <v>0</v>
      </c>
      <c r="Q2705" s="108" t="n">
        <f aca="false">IF(SQRT($B$5)*$I2705+SQRT(1-$B$5)*M2705&lt;$C$11,1,0)</f>
        <v>1</v>
      </c>
      <c r="R2705" s="110" t="n">
        <f aca="false">N2705*$D$8+O2705*$D$9+P2705*$D$10+Q2705*$D$11</f>
        <v>17.5</v>
      </c>
      <c r="S2705" s="108" t="n">
        <f aca="false">SUM(N2705:Q2705)</f>
        <v>1</v>
      </c>
    </row>
    <row r="2706" customFormat="false" ht="15" hidden="false" customHeight="false" outlineLevel="0" collapsed="false">
      <c r="H2706" s="108" t="n">
        <v>2698</v>
      </c>
      <c r="I2706" s="109" t="n">
        <v>1.1694</v>
      </c>
      <c r="J2706" s="109" t="n">
        <v>0.4491</v>
      </c>
      <c r="K2706" s="109" t="n">
        <v>0.6929</v>
      </c>
      <c r="L2706" s="109" t="n">
        <v>1.0116</v>
      </c>
      <c r="M2706" s="109" t="n">
        <v>-2.9925</v>
      </c>
      <c r="N2706" s="108" t="n">
        <f aca="false">IF(SQRT($B$5)*$I2706+SQRT(1-$B$5)*J2706&lt;$C$8,1,0)</f>
        <v>0</v>
      </c>
      <c r="O2706" s="108" t="n">
        <f aca="false">IF(SQRT($B$5)*$I2706+SQRT(1-$B$5)*K2706&lt;$C$9,1,0)</f>
        <v>0</v>
      </c>
      <c r="P2706" s="108" t="n">
        <f aca="false">IF(SQRT($B$5)*$I2706+SQRT(1-$B$5)*L2706&lt;$C$10,1,0)</f>
        <v>0</v>
      </c>
      <c r="Q2706" s="108" t="n">
        <f aca="false">IF(SQRT($B$5)*$I2706+SQRT(1-$B$5)*M2706&lt;$C$11,1,0)</f>
        <v>1</v>
      </c>
      <c r="R2706" s="110" t="n">
        <f aca="false">N2706*$D$8+O2706*$D$9+P2706*$D$10+Q2706*$D$11</f>
        <v>17.5</v>
      </c>
      <c r="S2706" s="108" t="n">
        <f aca="false">SUM(N2706:Q2706)</f>
        <v>1</v>
      </c>
    </row>
    <row r="2707" customFormat="false" ht="15" hidden="false" customHeight="false" outlineLevel="0" collapsed="false">
      <c r="H2707" s="108" t="n">
        <v>2699</v>
      </c>
      <c r="I2707" s="109" t="n">
        <v>0.2124</v>
      </c>
      <c r="J2707" s="109" t="n">
        <v>-1.3275</v>
      </c>
      <c r="K2707" s="109" t="n">
        <v>-1.145</v>
      </c>
      <c r="L2707" s="109" t="n">
        <v>-0.288</v>
      </c>
      <c r="M2707" s="109" t="n">
        <v>-0.8017</v>
      </c>
      <c r="N2707" s="108" t="n">
        <f aca="false">IF(SQRT($B$5)*$I2707+SQRT(1-$B$5)*J2707&lt;$C$8,1,0)</f>
        <v>0</v>
      </c>
      <c r="O2707" s="108" t="n">
        <f aca="false">IF(SQRT($B$5)*$I2707+SQRT(1-$B$5)*K2707&lt;$C$9,1,0)</f>
        <v>0</v>
      </c>
      <c r="P2707" s="108" t="n">
        <f aca="false">IF(SQRT($B$5)*$I2707+SQRT(1-$B$5)*L2707&lt;$C$10,1,0)</f>
        <v>0</v>
      </c>
      <c r="Q2707" s="108" t="n">
        <f aca="false">IF(SQRT($B$5)*$I2707+SQRT(1-$B$5)*M2707&lt;$C$11,1,0)</f>
        <v>0</v>
      </c>
      <c r="R2707" s="110" t="n">
        <f aca="false">N2707*$D$8+O2707*$D$9+P2707*$D$10+Q2707*$D$11</f>
        <v>0</v>
      </c>
      <c r="S2707" s="108" t="n">
        <f aca="false">SUM(N2707:Q2707)</f>
        <v>0</v>
      </c>
    </row>
    <row r="2708" customFormat="false" ht="15" hidden="false" customHeight="false" outlineLevel="0" collapsed="false">
      <c r="H2708" s="108" t="n">
        <v>2700</v>
      </c>
      <c r="I2708" s="109" t="n">
        <v>-1.8823</v>
      </c>
      <c r="J2708" s="109" t="n">
        <v>0.9984</v>
      </c>
      <c r="K2708" s="109" t="n">
        <v>-0.593</v>
      </c>
      <c r="L2708" s="109" t="n">
        <v>-0.6726</v>
      </c>
      <c r="M2708" s="109" t="n">
        <v>-0.4001</v>
      </c>
      <c r="N2708" s="108" t="n">
        <f aca="false">IF(SQRT($B$5)*$I2708+SQRT(1-$B$5)*J2708&lt;$C$8,1,0)</f>
        <v>0</v>
      </c>
      <c r="O2708" s="108" t="n">
        <f aca="false">IF(SQRT($B$5)*$I2708+SQRT(1-$B$5)*K2708&lt;$C$9,1,0)</f>
        <v>0</v>
      </c>
      <c r="P2708" s="108" t="n">
        <f aca="false">IF(SQRT($B$5)*$I2708+SQRT(1-$B$5)*L2708&lt;$C$10,1,0)</f>
        <v>0</v>
      </c>
      <c r="Q2708" s="108" t="n">
        <f aca="false">IF(SQRT($B$5)*$I2708+SQRT(1-$B$5)*M2708&lt;$C$11,1,0)</f>
        <v>0</v>
      </c>
      <c r="R2708" s="110" t="n">
        <f aca="false">N2708*$D$8+O2708*$D$9+P2708*$D$10+Q2708*$D$11</f>
        <v>0</v>
      </c>
      <c r="S2708" s="108" t="n">
        <f aca="false">SUM(N2708:Q2708)</f>
        <v>0</v>
      </c>
    </row>
    <row r="2709" customFormat="false" ht="15" hidden="false" customHeight="false" outlineLevel="0" collapsed="false">
      <c r="H2709" s="108" t="n">
        <v>2701</v>
      </c>
      <c r="I2709" s="109" t="n">
        <v>0.6699</v>
      </c>
      <c r="J2709" s="109" t="n">
        <v>0.8559</v>
      </c>
      <c r="K2709" s="109" t="n">
        <v>-0.1994</v>
      </c>
      <c r="L2709" s="109" t="n">
        <v>-0.3619</v>
      </c>
      <c r="M2709" s="109" t="n">
        <v>1.9475</v>
      </c>
      <c r="N2709" s="108" t="n">
        <f aca="false">IF(SQRT($B$5)*$I2709+SQRT(1-$B$5)*J2709&lt;$C$8,1,0)</f>
        <v>0</v>
      </c>
      <c r="O2709" s="108" t="n">
        <f aca="false">IF(SQRT($B$5)*$I2709+SQRT(1-$B$5)*K2709&lt;$C$9,1,0)</f>
        <v>0</v>
      </c>
      <c r="P2709" s="108" t="n">
        <f aca="false">IF(SQRT($B$5)*$I2709+SQRT(1-$B$5)*L2709&lt;$C$10,1,0)</f>
        <v>0</v>
      </c>
      <c r="Q2709" s="108" t="n">
        <f aca="false">IF(SQRT($B$5)*$I2709+SQRT(1-$B$5)*M2709&lt;$C$11,1,0)</f>
        <v>0</v>
      </c>
      <c r="R2709" s="110" t="n">
        <f aca="false">N2709*$D$8+O2709*$D$9+P2709*$D$10+Q2709*$D$11</f>
        <v>0</v>
      </c>
      <c r="S2709" s="108" t="n">
        <f aca="false">SUM(N2709:Q2709)</f>
        <v>0</v>
      </c>
    </row>
    <row r="2710" customFormat="false" ht="15" hidden="false" customHeight="false" outlineLevel="0" collapsed="false">
      <c r="H2710" s="108" t="n">
        <v>2702</v>
      </c>
      <c r="I2710" s="109" t="n">
        <v>0.4243</v>
      </c>
      <c r="J2710" s="109" t="n">
        <v>1.0235</v>
      </c>
      <c r="K2710" s="109" t="n">
        <v>-0.9678</v>
      </c>
      <c r="L2710" s="109" t="n">
        <v>-0.168</v>
      </c>
      <c r="M2710" s="109" t="n">
        <v>1.3609</v>
      </c>
      <c r="N2710" s="108" t="n">
        <f aca="false">IF(SQRT($B$5)*$I2710+SQRT(1-$B$5)*J2710&lt;$C$8,1,0)</f>
        <v>0</v>
      </c>
      <c r="O2710" s="108" t="n">
        <f aca="false">IF(SQRT($B$5)*$I2710+SQRT(1-$B$5)*K2710&lt;$C$9,1,0)</f>
        <v>0</v>
      </c>
      <c r="P2710" s="108" t="n">
        <f aca="false">IF(SQRT($B$5)*$I2710+SQRT(1-$B$5)*L2710&lt;$C$10,1,0)</f>
        <v>0</v>
      </c>
      <c r="Q2710" s="108" t="n">
        <f aca="false">IF(SQRT($B$5)*$I2710+SQRT(1-$B$5)*M2710&lt;$C$11,1,0)</f>
        <v>0</v>
      </c>
      <c r="R2710" s="110" t="n">
        <f aca="false">N2710*$D$8+O2710*$D$9+P2710*$D$10+Q2710*$D$11</f>
        <v>0</v>
      </c>
      <c r="S2710" s="108" t="n">
        <f aca="false">SUM(N2710:Q2710)</f>
        <v>0</v>
      </c>
    </row>
    <row r="2711" customFormat="false" ht="15" hidden="false" customHeight="false" outlineLevel="0" collapsed="false">
      <c r="H2711" s="108" t="n">
        <v>2703</v>
      </c>
      <c r="I2711" s="109" t="n">
        <v>0.8811</v>
      </c>
      <c r="J2711" s="109" t="n">
        <v>-1.5492</v>
      </c>
      <c r="K2711" s="109" t="n">
        <v>0.8911</v>
      </c>
      <c r="L2711" s="109" t="n">
        <v>-0.1712</v>
      </c>
      <c r="M2711" s="109" t="n">
        <v>-0.8089</v>
      </c>
      <c r="N2711" s="108" t="n">
        <f aca="false">IF(SQRT($B$5)*$I2711+SQRT(1-$B$5)*J2711&lt;$C$8,1,0)</f>
        <v>0</v>
      </c>
      <c r="O2711" s="108" t="n">
        <f aca="false">IF(SQRT($B$5)*$I2711+SQRT(1-$B$5)*K2711&lt;$C$9,1,0)</f>
        <v>0</v>
      </c>
      <c r="P2711" s="108" t="n">
        <f aca="false">IF(SQRT($B$5)*$I2711+SQRT(1-$B$5)*L2711&lt;$C$10,1,0)</f>
        <v>0</v>
      </c>
      <c r="Q2711" s="108" t="n">
        <f aca="false">IF(SQRT($B$5)*$I2711+SQRT(1-$B$5)*M2711&lt;$C$11,1,0)</f>
        <v>0</v>
      </c>
      <c r="R2711" s="110" t="n">
        <f aca="false">N2711*$D$8+O2711*$D$9+P2711*$D$10+Q2711*$D$11</f>
        <v>0</v>
      </c>
      <c r="S2711" s="108" t="n">
        <f aca="false">SUM(N2711:Q2711)</f>
        <v>0</v>
      </c>
    </row>
    <row r="2712" customFormat="false" ht="15" hidden="false" customHeight="false" outlineLevel="0" collapsed="false">
      <c r="H2712" s="108" t="n">
        <v>2704</v>
      </c>
      <c r="I2712" s="109" t="n">
        <v>0.658</v>
      </c>
      <c r="J2712" s="109" t="n">
        <v>-2.0885</v>
      </c>
      <c r="K2712" s="109" t="n">
        <v>0.9352</v>
      </c>
      <c r="L2712" s="109" t="n">
        <v>0.0473</v>
      </c>
      <c r="M2712" s="109" t="n">
        <v>1.1049</v>
      </c>
      <c r="N2712" s="108" t="n">
        <f aca="false">IF(SQRT($B$5)*$I2712+SQRT(1-$B$5)*J2712&lt;$C$8,1,0)</f>
        <v>0</v>
      </c>
      <c r="O2712" s="108" t="n">
        <f aca="false">IF(SQRT($B$5)*$I2712+SQRT(1-$B$5)*K2712&lt;$C$9,1,0)</f>
        <v>0</v>
      </c>
      <c r="P2712" s="108" t="n">
        <f aca="false">IF(SQRT($B$5)*$I2712+SQRT(1-$B$5)*L2712&lt;$C$10,1,0)</f>
        <v>0</v>
      </c>
      <c r="Q2712" s="108" t="n">
        <f aca="false">IF(SQRT($B$5)*$I2712+SQRT(1-$B$5)*M2712&lt;$C$11,1,0)</f>
        <v>0</v>
      </c>
      <c r="R2712" s="110" t="n">
        <f aca="false">N2712*$D$8+O2712*$D$9+P2712*$D$10+Q2712*$D$11</f>
        <v>0</v>
      </c>
      <c r="S2712" s="108" t="n">
        <f aca="false">SUM(N2712:Q2712)</f>
        <v>0</v>
      </c>
    </row>
    <row r="2713" customFormat="false" ht="15" hidden="false" customHeight="false" outlineLevel="0" collapsed="false">
      <c r="H2713" s="108" t="n">
        <v>2705</v>
      </c>
      <c r="I2713" s="109" t="n">
        <v>-0.0651</v>
      </c>
      <c r="J2713" s="109" t="n">
        <v>0.0118</v>
      </c>
      <c r="K2713" s="109" t="n">
        <v>-0.6949</v>
      </c>
      <c r="L2713" s="109" t="n">
        <v>-0.582</v>
      </c>
      <c r="M2713" s="109" t="n">
        <v>-0.0969</v>
      </c>
      <c r="N2713" s="108" t="n">
        <f aca="false">IF(SQRT($B$5)*$I2713+SQRT(1-$B$5)*J2713&lt;$C$8,1,0)</f>
        <v>0</v>
      </c>
      <c r="O2713" s="108" t="n">
        <f aca="false">IF(SQRT($B$5)*$I2713+SQRT(1-$B$5)*K2713&lt;$C$9,1,0)</f>
        <v>0</v>
      </c>
      <c r="P2713" s="108" t="n">
        <f aca="false">IF(SQRT($B$5)*$I2713+SQRT(1-$B$5)*L2713&lt;$C$10,1,0)</f>
        <v>0</v>
      </c>
      <c r="Q2713" s="108" t="n">
        <f aca="false">IF(SQRT($B$5)*$I2713+SQRT(1-$B$5)*M2713&lt;$C$11,1,0)</f>
        <v>0</v>
      </c>
      <c r="R2713" s="110" t="n">
        <f aca="false">N2713*$D$8+O2713*$D$9+P2713*$D$10+Q2713*$D$11</f>
        <v>0</v>
      </c>
      <c r="S2713" s="108" t="n">
        <f aca="false">SUM(N2713:Q2713)</f>
        <v>0</v>
      </c>
    </row>
    <row r="2714" customFormat="false" ht="15" hidden="false" customHeight="false" outlineLevel="0" collapsed="false">
      <c r="H2714" s="108" t="n">
        <v>2706</v>
      </c>
      <c r="I2714" s="109" t="n">
        <v>-0.6556</v>
      </c>
      <c r="J2714" s="109" t="n">
        <v>0.1342</v>
      </c>
      <c r="K2714" s="109" t="n">
        <v>-2.0832</v>
      </c>
      <c r="L2714" s="109" t="n">
        <v>0.9123</v>
      </c>
      <c r="M2714" s="109" t="n">
        <v>0.2081</v>
      </c>
      <c r="N2714" s="108" t="n">
        <f aca="false">IF(SQRT($B$5)*$I2714+SQRT(1-$B$5)*J2714&lt;$C$8,1,0)</f>
        <v>0</v>
      </c>
      <c r="O2714" s="108" t="n">
        <f aca="false">IF(SQRT($B$5)*$I2714+SQRT(1-$B$5)*K2714&lt;$C$9,1,0)</f>
        <v>0</v>
      </c>
      <c r="P2714" s="108" t="n">
        <f aca="false">IF(SQRT($B$5)*$I2714+SQRT(1-$B$5)*L2714&lt;$C$10,1,0)</f>
        <v>0</v>
      </c>
      <c r="Q2714" s="108" t="n">
        <f aca="false">IF(SQRT($B$5)*$I2714+SQRT(1-$B$5)*M2714&lt;$C$11,1,0)</f>
        <v>0</v>
      </c>
      <c r="R2714" s="110" t="n">
        <f aca="false">N2714*$D$8+O2714*$D$9+P2714*$D$10+Q2714*$D$11</f>
        <v>0</v>
      </c>
      <c r="S2714" s="108" t="n">
        <f aca="false">SUM(N2714:Q2714)</f>
        <v>0</v>
      </c>
    </row>
    <row r="2715" customFormat="false" ht="15" hidden="false" customHeight="false" outlineLevel="0" collapsed="false">
      <c r="H2715" s="108" t="n">
        <v>2707</v>
      </c>
      <c r="I2715" s="109" t="n">
        <v>-0.6571</v>
      </c>
      <c r="J2715" s="109" t="n">
        <v>0.4261</v>
      </c>
      <c r="K2715" s="109" t="n">
        <v>-1.0144</v>
      </c>
      <c r="L2715" s="109" t="n">
        <v>0.9644</v>
      </c>
      <c r="M2715" s="109" t="n">
        <v>-0.1193</v>
      </c>
      <c r="N2715" s="108" t="n">
        <f aca="false">IF(SQRT($B$5)*$I2715+SQRT(1-$B$5)*J2715&lt;$C$8,1,0)</f>
        <v>0</v>
      </c>
      <c r="O2715" s="108" t="n">
        <f aca="false">IF(SQRT($B$5)*$I2715+SQRT(1-$B$5)*K2715&lt;$C$9,1,0)</f>
        <v>0</v>
      </c>
      <c r="P2715" s="108" t="n">
        <f aca="false">IF(SQRT($B$5)*$I2715+SQRT(1-$B$5)*L2715&lt;$C$10,1,0)</f>
        <v>0</v>
      </c>
      <c r="Q2715" s="108" t="n">
        <f aca="false">IF(SQRT($B$5)*$I2715+SQRT(1-$B$5)*M2715&lt;$C$11,1,0)</f>
        <v>0</v>
      </c>
      <c r="R2715" s="110" t="n">
        <f aca="false">N2715*$D$8+O2715*$D$9+P2715*$D$10+Q2715*$D$11</f>
        <v>0</v>
      </c>
      <c r="S2715" s="108" t="n">
        <f aca="false">SUM(N2715:Q2715)</f>
        <v>0</v>
      </c>
    </row>
    <row r="2716" customFormat="false" ht="15" hidden="false" customHeight="false" outlineLevel="0" collapsed="false">
      <c r="H2716" s="108" t="n">
        <v>2708</v>
      </c>
      <c r="I2716" s="109" t="n">
        <v>-0.0787</v>
      </c>
      <c r="J2716" s="109" t="n">
        <v>0.9303</v>
      </c>
      <c r="K2716" s="109" t="n">
        <v>0.4058</v>
      </c>
      <c r="L2716" s="109" t="n">
        <v>-1.6766</v>
      </c>
      <c r="M2716" s="109" t="n">
        <v>1.0414</v>
      </c>
      <c r="N2716" s="108" t="n">
        <f aca="false">IF(SQRT($B$5)*$I2716+SQRT(1-$B$5)*J2716&lt;$C$8,1,0)</f>
        <v>0</v>
      </c>
      <c r="O2716" s="108" t="n">
        <f aca="false">IF(SQRT($B$5)*$I2716+SQRT(1-$B$5)*K2716&lt;$C$9,1,0)</f>
        <v>0</v>
      </c>
      <c r="P2716" s="108" t="n">
        <f aca="false">IF(SQRT($B$5)*$I2716+SQRT(1-$B$5)*L2716&lt;$C$10,1,0)</f>
        <v>0</v>
      </c>
      <c r="Q2716" s="108" t="n">
        <f aca="false">IF(SQRT($B$5)*$I2716+SQRT(1-$B$5)*M2716&lt;$C$11,1,0)</f>
        <v>0</v>
      </c>
      <c r="R2716" s="110" t="n">
        <f aca="false">N2716*$D$8+O2716*$D$9+P2716*$D$10+Q2716*$D$11</f>
        <v>0</v>
      </c>
      <c r="S2716" s="108" t="n">
        <f aca="false">SUM(N2716:Q2716)</f>
        <v>0</v>
      </c>
    </row>
    <row r="2717" customFormat="false" ht="15" hidden="false" customHeight="false" outlineLevel="0" collapsed="false">
      <c r="H2717" s="108" t="n">
        <v>2709</v>
      </c>
      <c r="I2717" s="109" t="n">
        <v>-0.4635</v>
      </c>
      <c r="J2717" s="109" t="n">
        <v>-0.8048</v>
      </c>
      <c r="K2717" s="109" t="n">
        <v>-0.2601</v>
      </c>
      <c r="L2717" s="109" t="n">
        <v>1.6304</v>
      </c>
      <c r="M2717" s="109" t="n">
        <v>-0.3711</v>
      </c>
      <c r="N2717" s="108" t="n">
        <f aca="false">IF(SQRT($B$5)*$I2717+SQRT(1-$B$5)*J2717&lt;$C$8,1,0)</f>
        <v>0</v>
      </c>
      <c r="O2717" s="108" t="n">
        <f aca="false">IF(SQRT($B$5)*$I2717+SQRT(1-$B$5)*K2717&lt;$C$9,1,0)</f>
        <v>0</v>
      </c>
      <c r="P2717" s="108" t="n">
        <f aca="false">IF(SQRT($B$5)*$I2717+SQRT(1-$B$5)*L2717&lt;$C$10,1,0)</f>
        <v>0</v>
      </c>
      <c r="Q2717" s="108" t="n">
        <f aca="false">IF(SQRT($B$5)*$I2717+SQRT(1-$B$5)*M2717&lt;$C$11,1,0)</f>
        <v>0</v>
      </c>
      <c r="R2717" s="110" t="n">
        <f aca="false">N2717*$D$8+O2717*$D$9+P2717*$D$10+Q2717*$D$11</f>
        <v>0</v>
      </c>
      <c r="S2717" s="108" t="n">
        <f aca="false">SUM(N2717:Q2717)</f>
        <v>0</v>
      </c>
    </row>
    <row r="2718" customFormat="false" ht="15" hidden="false" customHeight="false" outlineLevel="0" collapsed="false">
      <c r="H2718" s="108" t="n">
        <v>2710</v>
      </c>
      <c r="I2718" s="109" t="n">
        <v>0.0234</v>
      </c>
      <c r="J2718" s="109" t="n">
        <v>0.8208</v>
      </c>
      <c r="K2718" s="109" t="n">
        <v>-1.5888</v>
      </c>
      <c r="L2718" s="109" t="n">
        <v>0.8172</v>
      </c>
      <c r="M2718" s="109" t="n">
        <v>0.9442</v>
      </c>
      <c r="N2718" s="108" t="n">
        <f aca="false">IF(SQRT($B$5)*$I2718+SQRT(1-$B$5)*J2718&lt;$C$8,1,0)</f>
        <v>0</v>
      </c>
      <c r="O2718" s="108" t="n">
        <f aca="false">IF(SQRT($B$5)*$I2718+SQRT(1-$B$5)*K2718&lt;$C$9,1,0)</f>
        <v>0</v>
      </c>
      <c r="P2718" s="108" t="n">
        <f aca="false">IF(SQRT($B$5)*$I2718+SQRT(1-$B$5)*L2718&lt;$C$10,1,0)</f>
        <v>0</v>
      </c>
      <c r="Q2718" s="108" t="n">
        <f aca="false">IF(SQRT($B$5)*$I2718+SQRT(1-$B$5)*M2718&lt;$C$11,1,0)</f>
        <v>0</v>
      </c>
      <c r="R2718" s="110" t="n">
        <f aca="false">N2718*$D$8+O2718*$D$9+P2718*$D$10+Q2718*$D$11</f>
        <v>0</v>
      </c>
      <c r="S2718" s="108" t="n">
        <f aca="false">SUM(N2718:Q2718)</f>
        <v>0</v>
      </c>
    </row>
    <row r="2719" customFormat="false" ht="15" hidden="false" customHeight="false" outlineLevel="0" collapsed="false">
      <c r="H2719" s="108" t="n">
        <v>2711</v>
      </c>
      <c r="I2719" s="109" t="n">
        <v>2.081</v>
      </c>
      <c r="J2719" s="109" t="n">
        <v>0.6171</v>
      </c>
      <c r="K2719" s="109" t="n">
        <v>-1.3478</v>
      </c>
      <c r="L2719" s="109" t="n">
        <v>-0.8013</v>
      </c>
      <c r="M2719" s="109" t="n">
        <v>-1.3554</v>
      </c>
      <c r="N2719" s="108" t="n">
        <f aca="false">IF(SQRT($B$5)*$I2719+SQRT(1-$B$5)*J2719&lt;$C$8,1,0)</f>
        <v>0</v>
      </c>
      <c r="O2719" s="108" t="n">
        <f aca="false">IF(SQRT($B$5)*$I2719+SQRT(1-$B$5)*K2719&lt;$C$9,1,0)</f>
        <v>0</v>
      </c>
      <c r="P2719" s="108" t="n">
        <f aca="false">IF(SQRT($B$5)*$I2719+SQRT(1-$B$5)*L2719&lt;$C$10,1,0)</f>
        <v>0</v>
      </c>
      <c r="Q2719" s="108" t="n">
        <f aca="false">IF(SQRT($B$5)*$I2719+SQRT(1-$B$5)*M2719&lt;$C$11,1,0)</f>
        <v>0</v>
      </c>
      <c r="R2719" s="110" t="n">
        <f aca="false">N2719*$D$8+O2719*$D$9+P2719*$D$10+Q2719*$D$11</f>
        <v>0</v>
      </c>
      <c r="S2719" s="108" t="n">
        <f aca="false">SUM(N2719:Q2719)</f>
        <v>0</v>
      </c>
    </row>
    <row r="2720" customFormat="false" ht="15" hidden="false" customHeight="false" outlineLevel="0" collapsed="false">
      <c r="H2720" s="108" t="n">
        <v>2712</v>
      </c>
      <c r="I2720" s="109" t="n">
        <v>0.5432</v>
      </c>
      <c r="J2720" s="109" t="n">
        <v>0.9655</v>
      </c>
      <c r="K2720" s="109" t="n">
        <v>-1.3209</v>
      </c>
      <c r="L2720" s="109" t="n">
        <v>0.461</v>
      </c>
      <c r="M2720" s="109" t="n">
        <v>-0.162</v>
      </c>
      <c r="N2720" s="108" t="n">
        <f aca="false">IF(SQRT($B$5)*$I2720+SQRT(1-$B$5)*J2720&lt;$C$8,1,0)</f>
        <v>0</v>
      </c>
      <c r="O2720" s="108" t="n">
        <f aca="false">IF(SQRT($B$5)*$I2720+SQRT(1-$B$5)*K2720&lt;$C$9,1,0)</f>
        <v>0</v>
      </c>
      <c r="P2720" s="108" t="n">
        <f aca="false">IF(SQRT($B$5)*$I2720+SQRT(1-$B$5)*L2720&lt;$C$10,1,0)</f>
        <v>0</v>
      </c>
      <c r="Q2720" s="108" t="n">
        <f aca="false">IF(SQRT($B$5)*$I2720+SQRT(1-$B$5)*M2720&lt;$C$11,1,0)</f>
        <v>0</v>
      </c>
      <c r="R2720" s="110" t="n">
        <f aca="false">N2720*$D$8+O2720*$D$9+P2720*$D$10+Q2720*$D$11</f>
        <v>0</v>
      </c>
      <c r="S2720" s="108" t="n">
        <f aca="false">SUM(N2720:Q2720)</f>
        <v>0</v>
      </c>
    </row>
    <row r="2721" customFormat="false" ht="15" hidden="false" customHeight="false" outlineLevel="0" collapsed="false">
      <c r="H2721" s="108" t="n">
        <v>2713</v>
      </c>
      <c r="I2721" s="109" t="n">
        <v>-0.8927</v>
      </c>
      <c r="J2721" s="109" t="n">
        <v>0.3453</v>
      </c>
      <c r="K2721" s="109" t="n">
        <v>-0.7481</v>
      </c>
      <c r="L2721" s="109" t="n">
        <v>0.5509</v>
      </c>
      <c r="M2721" s="109" t="n">
        <v>-0.1245</v>
      </c>
      <c r="N2721" s="108" t="n">
        <f aca="false">IF(SQRT($B$5)*$I2721+SQRT(1-$B$5)*J2721&lt;$C$8,1,0)</f>
        <v>0</v>
      </c>
      <c r="O2721" s="108" t="n">
        <f aca="false">IF(SQRT($B$5)*$I2721+SQRT(1-$B$5)*K2721&lt;$C$9,1,0)</f>
        <v>0</v>
      </c>
      <c r="P2721" s="108" t="n">
        <f aca="false">IF(SQRT($B$5)*$I2721+SQRT(1-$B$5)*L2721&lt;$C$10,1,0)</f>
        <v>0</v>
      </c>
      <c r="Q2721" s="108" t="n">
        <f aca="false">IF(SQRT($B$5)*$I2721+SQRT(1-$B$5)*M2721&lt;$C$11,1,0)</f>
        <v>0</v>
      </c>
      <c r="R2721" s="110" t="n">
        <f aca="false">N2721*$D$8+O2721*$D$9+P2721*$D$10+Q2721*$D$11</f>
        <v>0</v>
      </c>
      <c r="S2721" s="108" t="n">
        <f aca="false">SUM(N2721:Q2721)</f>
        <v>0</v>
      </c>
    </row>
    <row r="2722" customFormat="false" ht="15" hidden="false" customHeight="false" outlineLevel="0" collapsed="false">
      <c r="H2722" s="108" t="n">
        <v>2714</v>
      </c>
      <c r="I2722" s="109" t="n">
        <v>0.6074</v>
      </c>
      <c r="J2722" s="109" t="n">
        <v>-1.0253</v>
      </c>
      <c r="K2722" s="109" t="n">
        <v>0.3992</v>
      </c>
      <c r="L2722" s="109" t="n">
        <v>-0.6577</v>
      </c>
      <c r="M2722" s="109" t="n">
        <v>0.409</v>
      </c>
      <c r="N2722" s="108" t="n">
        <f aca="false">IF(SQRT($B$5)*$I2722+SQRT(1-$B$5)*J2722&lt;$C$8,1,0)</f>
        <v>0</v>
      </c>
      <c r="O2722" s="108" t="n">
        <f aca="false">IF(SQRT($B$5)*$I2722+SQRT(1-$B$5)*K2722&lt;$C$9,1,0)</f>
        <v>0</v>
      </c>
      <c r="P2722" s="108" t="n">
        <f aca="false">IF(SQRT($B$5)*$I2722+SQRT(1-$B$5)*L2722&lt;$C$10,1,0)</f>
        <v>0</v>
      </c>
      <c r="Q2722" s="108" t="n">
        <f aca="false">IF(SQRT($B$5)*$I2722+SQRT(1-$B$5)*M2722&lt;$C$11,1,0)</f>
        <v>0</v>
      </c>
      <c r="R2722" s="110" t="n">
        <f aca="false">N2722*$D$8+O2722*$D$9+P2722*$D$10+Q2722*$D$11</f>
        <v>0</v>
      </c>
      <c r="S2722" s="108" t="n">
        <f aca="false">SUM(N2722:Q2722)</f>
        <v>0</v>
      </c>
    </row>
    <row r="2723" customFormat="false" ht="15" hidden="false" customHeight="false" outlineLevel="0" collapsed="false">
      <c r="H2723" s="108" t="n">
        <v>2715</v>
      </c>
      <c r="I2723" s="109" t="n">
        <v>0.5265</v>
      </c>
      <c r="J2723" s="109" t="n">
        <v>-1.8737</v>
      </c>
      <c r="K2723" s="109" t="n">
        <v>0.6579</v>
      </c>
      <c r="L2723" s="109" t="n">
        <v>-0.857</v>
      </c>
      <c r="M2723" s="109" t="n">
        <v>0.3356</v>
      </c>
      <c r="N2723" s="108" t="n">
        <f aca="false">IF(SQRT($B$5)*$I2723+SQRT(1-$B$5)*J2723&lt;$C$8,1,0)</f>
        <v>0</v>
      </c>
      <c r="O2723" s="108" t="n">
        <f aca="false">IF(SQRT($B$5)*$I2723+SQRT(1-$B$5)*K2723&lt;$C$9,1,0)</f>
        <v>0</v>
      </c>
      <c r="P2723" s="108" t="n">
        <f aca="false">IF(SQRT($B$5)*$I2723+SQRT(1-$B$5)*L2723&lt;$C$10,1,0)</f>
        <v>0</v>
      </c>
      <c r="Q2723" s="108" t="n">
        <f aca="false">IF(SQRT($B$5)*$I2723+SQRT(1-$B$5)*M2723&lt;$C$11,1,0)</f>
        <v>0</v>
      </c>
      <c r="R2723" s="110" t="n">
        <f aca="false">N2723*$D$8+O2723*$D$9+P2723*$D$10+Q2723*$D$11</f>
        <v>0</v>
      </c>
      <c r="S2723" s="108" t="n">
        <f aca="false">SUM(N2723:Q2723)</f>
        <v>0</v>
      </c>
    </row>
    <row r="2724" customFormat="false" ht="15" hidden="false" customHeight="false" outlineLevel="0" collapsed="false">
      <c r="H2724" s="108" t="n">
        <v>2716</v>
      </c>
      <c r="I2724" s="109" t="n">
        <v>-0.6232</v>
      </c>
      <c r="J2724" s="109" t="n">
        <v>0.1115</v>
      </c>
      <c r="K2724" s="109" t="n">
        <v>-0.5291</v>
      </c>
      <c r="L2724" s="109" t="n">
        <v>-0.2141</v>
      </c>
      <c r="M2724" s="109" t="n">
        <v>0.9041</v>
      </c>
      <c r="N2724" s="108" t="n">
        <f aca="false">IF(SQRT($B$5)*$I2724+SQRT(1-$B$5)*J2724&lt;$C$8,1,0)</f>
        <v>0</v>
      </c>
      <c r="O2724" s="108" t="n">
        <f aca="false">IF(SQRT($B$5)*$I2724+SQRT(1-$B$5)*K2724&lt;$C$9,1,0)</f>
        <v>0</v>
      </c>
      <c r="P2724" s="108" t="n">
        <f aca="false">IF(SQRT($B$5)*$I2724+SQRT(1-$B$5)*L2724&lt;$C$10,1,0)</f>
        <v>0</v>
      </c>
      <c r="Q2724" s="108" t="n">
        <f aca="false">IF(SQRT($B$5)*$I2724+SQRT(1-$B$5)*M2724&lt;$C$11,1,0)</f>
        <v>0</v>
      </c>
      <c r="R2724" s="110" t="n">
        <f aca="false">N2724*$D$8+O2724*$D$9+P2724*$D$10+Q2724*$D$11</f>
        <v>0</v>
      </c>
      <c r="S2724" s="108" t="n">
        <f aca="false">SUM(N2724:Q2724)</f>
        <v>0</v>
      </c>
    </row>
    <row r="2725" customFormat="false" ht="15" hidden="false" customHeight="false" outlineLevel="0" collapsed="false">
      <c r="H2725" s="108" t="n">
        <v>2717</v>
      </c>
      <c r="I2725" s="109" t="n">
        <v>0.4025</v>
      </c>
      <c r="J2725" s="109" t="n">
        <v>-0.3262</v>
      </c>
      <c r="K2725" s="109" t="n">
        <v>0.3599</v>
      </c>
      <c r="L2725" s="109" t="n">
        <v>0.0601</v>
      </c>
      <c r="M2725" s="109" t="n">
        <v>-0.6115</v>
      </c>
      <c r="N2725" s="108" t="n">
        <f aca="false">IF(SQRT($B$5)*$I2725+SQRT(1-$B$5)*J2725&lt;$C$8,1,0)</f>
        <v>0</v>
      </c>
      <c r="O2725" s="108" t="n">
        <f aca="false">IF(SQRT($B$5)*$I2725+SQRT(1-$B$5)*K2725&lt;$C$9,1,0)</f>
        <v>0</v>
      </c>
      <c r="P2725" s="108" t="n">
        <f aca="false">IF(SQRT($B$5)*$I2725+SQRT(1-$B$5)*L2725&lt;$C$10,1,0)</f>
        <v>0</v>
      </c>
      <c r="Q2725" s="108" t="n">
        <f aca="false">IF(SQRT($B$5)*$I2725+SQRT(1-$B$5)*M2725&lt;$C$11,1,0)</f>
        <v>0</v>
      </c>
      <c r="R2725" s="110" t="n">
        <f aca="false">N2725*$D$8+O2725*$D$9+P2725*$D$10+Q2725*$D$11</f>
        <v>0</v>
      </c>
      <c r="S2725" s="108" t="n">
        <f aca="false">SUM(N2725:Q2725)</f>
        <v>0</v>
      </c>
    </row>
    <row r="2726" customFormat="false" ht="15" hidden="false" customHeight="false" outlineLevel="0" collapsed="false">
      <c r="H2726" s="108" t="n">
        <v>2718</v>
      </c>
      <c r="I2726" s="109" t="n">
        <v>0.9078</v>
      </c>
      <c r="J2726" s="109" t="n">
        <v>-1.7924</v>
      </c>
      <c r="K2726" s="109" t="n">
        <v>-0.6972</v>
      </c>
      <c r="L2726" s="109" t="n">
        <v>-0.7272</v>
      </c>
      <c r="M2726" s="109" t="n">
        <v>-0.2559</v>
      </c>
      <c r="N2726" s="108" t="n">
        <f aca="false">IF(SQRT($B$5)*$I2726+SQRT(1-$B$5)*J2726&lt;$C$8,1,0)</f>
        <v>0</v>
      </c>
      <c r="O2726" s="108" t="n">
        <f aca="false">IF(SQRT($B$5)*$I2726+SQRT(1-$B$5)*K2726&lt;$C$9,1,0)</f>
        <v>0</v>
      </c>
      <c r="P2726" s="108" t="n">
        <f aca="false">IF(SQRT($B$5)*$I2726+SQRT(1-$B$5)*L2726&lt;$C$10,1,0)</f>
        <v>0</v>
      </c>
      <c r="Q2726" s="108" t="n">
        <f aca="false">IF(SQRT($B$5)*$I2726+SQRT(1-$B$5)*M2726&lt;$C$11,1,0)</f>
        <v>0</v>
      </c>
      <c r="R2726" s="110" t="n">
        <f aca="false">N2726*$D$8+O2726*$D$9+P2726*$D$10+Q2726*$D$11</f>
        <v>0</v>
      </c>
      <c r="S2726" s="108" t="n">
        <f aca="false">SUM(N2726:Q2726)</f>
        <v>0</v>
      </c>
    </row>
    <row r="2727" customFormat="false" ht="15" hidden="false" customHeight="false" outlineLevel="0" collapsed="false">
      <c r="H2727" s="108" t="n">
        <v>2719</v>
      </c>
      <c r="I2727" s="109" t="n">
        <v>-0.6645</v>
      </c>
      <c r="J2727" s="109" t="n">
        <v>-0.8023</v>
      </c>
      <c r="K2727" s="109" t="n">
        <v>0.0093</v>
      </c>
      <c r="L2727" s="109" t="n">
        <v>-1.0166</v>
      </c>
      <c r="M2727" s="109" t="n">
        <v>0.3728</v>
      </c>
      <c r="N2727" s="108" t="n">
        <f aca="false">IF(SQRT($B$5)*$I2727+SQRT(1-$B$5)*J2727&lt;$C$8,1,0)</f>
        <v>0</v>
      </c>
      <c r="O2727" s="108" t="n">
        <f aca="false">IF(SQRT($B$5)*$I2727+SQRT(1-$B$5)*K2727&lt;$C$9,1,0)</f>
        <v>0</v>
      </c>
      <c r="P2727" s="108" t="n">
        <f aca="false">IF(SQRT($B$5)*$I2727+SQRT(1-$B$5)*L2727&lt;$C$10,1,0)</f>
        <v>0</v>
      </c>
      <c r="Q2727" s="108" t="n">
        <f aca="false">IF(SQRT($B$5)*$I2727+SQRT(1-$B$5)*M2727&lt;$C$11,1,0)</f>
        <v>0</v>
      </c>
      <c r="R2727" s="110" t="n">
        <f aca="false">N2727*$D$8+O2727*$D$9+P2727*$D$10+Q2727*$D$11</f>
        <v>0</v>
      </c>
      <c r="S2727" s="108" t="n">
        <f aca="false">SUM(N2727:Q2727)</f>
        <v>0</v>
      </c>
    </row>
    <row r="2728" customFormat="false" ht="15" hidden="false" customHeight="false" outlineLevel="0" collapsed="false">
      <c r="H2728" s="108" t="n">
        <v>2720</v>
      </c>
      <c r="I2728" s="109" t="n">
        <v>1.0565</v>
      </c>
      <c r="J2728" s="109" t="n">
        <v>0.4301</v>
      </c>
      <c r="K2728" s="109" t="n">
        <v>-0.6819</v>
      </c>
      <c r="L2728" s="109" t="n">
        <v>-0.3912</v>
      </c>
      <c r="M2728" s="109" t="n">
        <v>0.8343</v>
      </c>
      <c r="N2728" s="108" t="n">
        <f aca="false">IF(SQRT($B$5)*$I2728+SQRT(1-$B$5)*J2728&lt;$C$8,1,0)</f>
        <v>0</v>
      </c>
      <c r="O2728" s="108" t="n">
        <f aca="false">IF(SQRT($B$5)*$I2728+SQRT(1-$B$5)*K2728&lt;$C$9,1,0)</f>
        <v>0</v>
      </c>
      <c r="P2728" s="108" t="n">
        <f aca="false">IF(SQRT($B$5)*$I2728+SQRT(1-$B$5)*L2728&lt;$C$10,1,0)</f>
        <v>0</v>
      </c>
      <c r="Q2728" s="108" t="n">
        <f aca="false">IF(SQRT($B$5)*$I2728+SQRT(1-$B$5)*M2728&lt;$C$11,1,0)</f>
        <v>0</v>
      </c>
      <c r="R2728" s="110" t="n">
        <f aca="false">N2728*$D$8+O2728*$D$9+P2728*$D$10+Q2728*$D$11</f>
        <v>0</v>
      </c>
      <c r="S2728" s="108" t="n">
        <f aca="false">SUM(N2728:Q2728)</f>
        <v>0</v>
      </c>
    </row>
    <row r="2729" customFormat="false" ht="15" hidden="false" customHeight="false" outlineLevel="0" collapsed="false">
      <c r="H2729" s="108" t="n">
        <v>2721</v>
      </c>
      <c r="I2729" s="109" t="n">
        <v>-0.4527</v>
      </c>
      <c r="J2729" s="109" t="n">
        <v>-1.9774</v>
      </c>
      <c r="K2729" s="109" t="n">
        <v>-1.3537</v>
      </c>
      <c r="L2729" s="109" t="n">
        <v>0.4178</v>
      </c>
      <c r="M2729" s="109" t="n">
        <v>1.0734</v>
      </c>
      <c r="N2729" s="108" t="n">
        <f aca="false">IF(SQRT($B$5)*$I2729+SQRT(1-$B$5)*J2729&lt;$C$8,1,0)</f>
        <v>0</v>
      </c>
      <c r="O2729" s="108" t="n">
        <f aca="false">IF(SQRT($B$5)*$I2729+SQRT(1-$B$5)*K2729&lt;$C$9,1,0)</f>
        <v>0</v>
      </c>
      <c r="P2729" s="108" t="n">
        <f aca="false">IF(SQRT($B$5)*$I2729+SQRT(1-$B$5)*L2729&lt;$C$10,1,0)</f>
        <v>0</v>
      </c>
      <c r="Q2729" s="108" t="n">
        <f aca="false">IF(SQRT($B$5)*$I2729+SQRT(1-$B$5)*M2729&lt;$C$11,1,0)</f>
        <v>0</v>
      </c>
      <c r="R2729" s="110" t="n">
        <f aca="false">N2729*$D$8+O2729*$D$9+P2729*$D$10+Q2729*$D$11</f>
        <v>0</v>
      </c>
      <c r="S2729" s="108" t="n">
        <f aca="false">SUM(N2729:Q2729)</f>
        <v>0</v>
      </c>
    </row>
    <row r="2730" customFormat="false" ht="15" hidden="false" customHeight="false" outlineLevel="0" collapsed="false">
      <c r="H2730" s="108" t="n">
        <v>2722</v>
      </c>
      <c r="I2730" s="109" t="n">
        <v>0.5829</v>
      </c>
      <c r="J2730" s="109" t="n">
        <v>-1.598</v>
      </c>
      <c r="K2730" s="109" t="n">
        <v>-1</v>
      </c>
      <c r="L2730" s="109" t="n">
        <v>0.9638</v>
      </c>
      <c r="M2730" s="109" t="n">
        <v>0.0186</v>
      </c>
      <c r="N2730" s="108" t="n">
        <f aca="false">IF(SQRT($B$5)*$I2730+SQRT(1-$B$5)*J2730&lt;$C$8,1,0)</f>
        <v>0</v>
      </c>
      <c r="O2730" s="108" t="n">
        <f aca="false">IF(SQRT($B$5)*$I2730+SQRT(1-$B$5)*K2730&lt;$C$9,1,0)</f>
        <v>0</v>
      </c>
      <c r="P2730" s="108" t="n">
        <f aca="false">IF(SQRT($B$5)*$I2730+SQRT(1-$B$5)*L2730&lt;$C$10,1,0)</f>
        <v>0</v>
      </c>
      <c r="Q2730" s="108" t="n">
        <f aca="false">IF(SQRT($B$5)*$I2730+SQRT(1-$B$5)*M2730&lt;$C$11,1,0)</f>
        <v>0</v>
      </c>
      <c r="R2730" s="110" t="n">
        <f aca="false">N2730*$D$8+O2730*$D$9+P2730*$D$10+Q2730*$D$11</f>
        <v>0</v>
      </c>
      <c r="S2730" s="108" t="n">
        <f aca="false">SUM(N2730:Q2730)</f>
        <v>0</v>
      </c>
    </row>
    <row r="2731" customFormat="false" ht="15" hidden="false" customHeight="false" outlineLevel="0" collapsed="false">
      <c r="H2731" s="108" t="n">
        <v>2723</v>
      </c>
      <c r="I2731" s="109" t="n">
        <v>0.6549</v>
      </c>
      <c r="J2731" s="109" t="n">
        <v>0.8179</v>
      </c>
      <c r="K2731" s="109" t="n">
        <v>0.8482</v>
      </c>
      <c r="L2731" s="109" t="n">
        <v>-1.4006</v>
      </c>
      <c r="M2731" s="109" t="n">
        <v>-1.1667</v>
      </c>
      <c r="N2731" s="108" t="n">
        <f aca="false">IF(SQRT($B$5)*$I2731+SQRT(1-$B$5)*J2731&lt;$C$8,1,0)</f>
        <v>0</v>
      </c>
      <c r="O2731" s="108" t="n">
        <f aca="false">IF(SQRT($B$5)*$I2731+SQRT(1-$B$5)*K2731&lt;$C$9,1,0)</f>
        <v>0</v>
      </c>
      <c r="P2731" s="108" t="n">
        <f aca="false">IF(SQRT($B$5)*$I2731+SQRT(1-$B$5)*L2731&lt;$C$10,1,0)</f>
        <v>0</v>
      </c>
      <c r="Q2731" s="108" t="n">
        <f aca="false">IF(SQRT($B$5)*$I2731+SQRT(1-$B$5)*M2731&lt;$C$11,1,0)</f>
        <v>0</v>
      </c>
      <c r="R2731" s="110" t="n">
        <f aca="false">N2731*$D$8+O2731*$D$9+P2731*$D$10+Q2731*$D$11</f>
        <v>0</v>
      </c>
      <c r="S2731" s="108" t="n">
        <f aca="false">SUM(N2731:Q2731)</f>
        <v>0</v>
      </c>
    </row>
    <row r="2732" customFormat="false" ht="15" hidden="false" customHeight="false" outlineLevel="0" collapsed="false">
      <c r="H2732" s="108" t="n">
        <v>2724</v>
      </c>
      <c r="I2732" s="109" t="n">
        <v>0.0707</v>
      </c>
      <c r="J2732" s="109" t="n">
        <v>0.4843</v>
      </c>
      <c r="K2732" s="109" t="n">
        <v>-1.8078</v>
      </c>
      <c r="L2732" s="109" t="n">
        <v>-1.1789</v>
      </c>
      <c r="M2732" s="109" t="n">
        <v>0.2213</v>
      </c>
      <c r="N2732" s="108" t="n">
        <f aca="false">IF(SQRT($B$5)*$I2732+SQRT(1-$B$5)*J2732&lt;$C$8,1,0)</f>
        <v>0</v>
      </c>
      <c r="O2732" s="108" t="n">
        <f aca="false">IF(SQRT($B$5)*$I2732+SQRT(1-$B$5)*K2732&lt;$C$9,1,0)</f>
        <v>0</v>
      </c>
      <c r="P2732" s="108" t="n">
        <f aca="false">IF(SQRT($B$5)*$I2732+SQRT(1-$B$5)*L2732&lt;$C$10,1,0)</f>
        <v>0</v>
      </c>
      <c r="Q2732" s="108" t="n">
        <f aca="false">IF(SQRT($B$5)*$I2732+SQRT(1-$B$5)*M2732&lt;$C$11,1,0)</f>
        <v>0</v>
      </c>
      <c r="R2732" s="110" t="n">
        <f aca="false">N2732*$D$8+O2732*$D$9+P2732*$D$10+Q2732*$D$11</f>
        <v>0</v>
      </c>
      <c r="S2732" s="108" t="n">
        <f aca="false">SUM(N2732:Q2732)</f>
        <v>0</v>
      </c>
    </row>
    <row r="2733" customFormat="false" ht="15" hidden="false" customHeight="false" outlineLevel="0" collapsed="false">
      <c r="H2733" s="108" t="n">
        <v>2725</v>
      </c>
      <c r="I2733" s="109" t="n">
        <v>0.5578</v>
      </c>
      <c r="J2733" s="109" t="n">
        <v>-1.3825</v>
      </c>
      <c r="K2733" s="109" t="n">
        <v>-0.466</v>
      </c>
      <c r="L2733" s="109" t="n">
        <v>0.7698</v>
      </c>
      <c r="M2733" s="109" t="n">
        <v>-2.6905</v>
      </c>
      <c r="N2733" s="108" t="n">
        <f aca="false">IF(SQRT($B$5)*$I2733+SQRT(1-$B$5)*J2733&lt;$C$8,1,0)</f>
        <v>0</v>
      </c>
      <c r="O2733" s="108" t="n">
        <f aca="false">IF(SQRT($B$5)*$I2733+SQRT(1-$B$5)*K2733&lt;$C$9,1,0)</f>
        <v>0</v>
      </c>
      <c r="P2733" s="108" t="n">
        <f aca="false">IF(SQRT($B$5)*$I2733+SQRT(1-$B$5)*L2733&lt;$C$10,1,0)</f>
        <v>0</v>
      </c>
      <c r="Q2733" s="108" t="n">
        <f aca="false">IF(SQRT($B$5)*$I2733+SQRT(1-$B$5)*M2733&lt;$C$11,1,0)</f>
        <v>1</v>
      </c>
      <c r="R2733" s="110" t="n">
        <f aca="false">N2733*$D$8+O2733*$D$9+P2733*$D$10+Q2733*$D$11</f>
        <v>17.5</v>
      </c>
      <c r="S2733" s="108" t="n">
        <f aca="false">SUM(N2733:Q2733)</f>
        <v>1</v>
      </c>
    </row>
    <row r="2734" customFormat="false" ht="15" hidden="false" customHeight="false" outlineLevel="0" collapsed="false">
      <c r="H2734" s="108" t="n">
        <v>2726</v>
      </c>
      <c r="I2734" s="109" t="n">
        <v>0.7637</v>
      </c>
      <c r="J2734" s="109" t="n">
        <v>0.3066</v>
      </c>
      <c r="K2734" s="109" t="n">
        <v>-0.0764</v>
      </c>
      <c r="L2734" s="109" t="n">
        <v>-1.8167</v>
      </c>
      <c r="M2734" s="109" t="n">
        <v>0.2122</v>
      </c>
      <c r="N2734" s="108" t="n">
        <f aca="false">IF(SQRT($B$5)*$I2734+SQRT(1-$B$5)*J2734&lt;$C$8,1,0)</f>
        <v>0</v>
      </c>
      <c r="O2734" s="108" t="n">
        <f aca="false">IF(SQRT($B$5)*$I2734+SQRT(1-$B$5)*K2734&lt;$C$9,1,0)</f>
        <v>0</v>
      </c>
      <c r="P2734" s="108" t="n">
        <f aca="false">IF(SQRT($B$5)*$I2734+SQRT(1-$B$5)*L2734&lt;$C$10,1,0)</f>
        <v>0</v>
      </c>
      <c r="Q2734" s="108" t="n">
        <f aca="false">IF(SQRT($B$5)*$I2734+SQRT(1-$B$5)*M2734&lt;$C$11,1,0)</f>
        <v>0</v>
      </c>
      <c r="R2734" s="110" t="n">
        <f aca="false">N2734*$D$8+O2734*$D$9+P2734*$D$10+Q2734*$D$11</f>
        <v>0</v>
      </c>
      <c r="S2734" s="108" t="n">
        <f aca="false">SUM(N2734:Q2734)</f>
        <v>0</v>
      </c>
    </row>
    <row r="2735" customFormat="false" ht="15" hidden="false" customHeight="false" outlineLevel="0" collapsed="false">
      <c r="H2735" s="108" t="n">
        <v>2727</v>
      </c>
      <c r="I2735" s="109" t="n">
        <v>0.99</v>
      </c>
      <c r="J2735" s="109" t="n">
        <v>0.146</v>
      </c>
      <c r="K2735" s="109" t="n">
        <v>-1.1759</v>
      </c>
      <c r="L2735" s="109" t="n">
        <v>-0.4677</v>
      </c>
      <c r="M2735" s="109" t="n">
        <v>-0.3663</v>
      </c>
      <c r="N2735" s="108" t="n">
        <f aca="false">IF(SQRT($B$5)*$I2735+SQRT(1-$B$5)*J2735&lt;$C$8,1,0)</f>
        <v>0</v>
      </c>
      <c r="O2735" s="108" t="n">
        <f aca="false">IF(SQRT($B$5)*$I2735+SQRT(1-$B$5)*K2735&lt;$C$9,1,0)</f>
        <v>0</v>
      </c>
      <c r="P2735" s="108" t="n">
        <f aca="false">IF(SQRT($B$5)*$I2735+SQRT(1-$B$5)*L2735&lt;$C$10,1,0)</f>
        <v>0</v>
      </c>
      <c r="Q2735" s="108" t="n">
        <f aca="false">IF(SQRT($B$5)*$I2735+SQRT(1-$B$5)*M2735&lt;$C$11,1,0)</f>
        <v>0</v>
      </c>
      <c r="R2735" s="110" t="n">
        <f aca="false">N2735*$D$8+O2735*$D$9+P2735*$D$10+Q2735*$D$11</f>
        <v>0</v>
      </c>
      <c r="S2735" s="108" t="n">
        <f aca="false">SUM(N2735:Q2735)</f>
        <v>0</v>
      </c>
    </row>
    <row r="2736" customFormat="false" ht="15" hidden="false" customHeight="false" outlineLevel="0" collapsed="false">
      <c r="H2736" s="108" t="n">
        <v>2728</v>
      </c>
      <c r="I2736" s="109" t="n">
        <v>0.8091</v>
      </c>
      <c r="J2736" s="109" t="n">
        <v>0.2953</v>
      </c>
      <c r="K2736" s="109" t="n">
        <v>0.3457</v>
      </c>
      <c r="L2736" s="109" t="n">
        <v>-0.0812</v>
      </c>
      <c r="M2736" s="109" t="n">
        <v>1.0148</v>
      </c>
      <c r="N2736" s="108" t="n">
        <f aca="false">IF(SQRT($B$5)*$I2736+SQRT(1-$B$5)*J2736&lt;$C$8,1,0)</f>
        <v>0</v>
      </c>
      <c r="O2736" s="108" t="n">
        <f aca="false">IF(SQRT($B$5)*$I2736+SQRT(1-$B$5)*K2736&lt;$C$9,1,0)</f>
        <v>0</v>
      </c>
      <c r="P2736" s="108" t="n">
        <f aca="false">IF(SQRT($B$5)*$I2736+SQRT(1-$B$5)*L2736&lt;$C$10,1,0)</f>
        <v>0</v>
      </c>
      <c r="Q2736" s="108" t="n">
        <f aca="false">IF(SQRT($B$5)*$I2736+SQRT(1-$B$5)*M2736&lt;$C$11,1,0)</f>
        <v>0</v>
      </c>
      <c r="R2736" s="110" t="n">
        <f aca="false">N2736*$D$8+O2736*$D$9+P2736*$D$10+Q2736*$D$11</f>
        <v>0</v>
      </c>
      <c r="S2736" s="108" t="n">
        <f aca="false">SUM(N2736:Q2736)</f>
        <v>0</v>
      </c>
    </row>
    <row r="2737" customFormat="false" ht="15" hidden="false" customHeight="false" outlineLevel="0" collapsed="false">
      <c r="H2737" s="108" t="n">
        <v>2729</v>
      </c>
      <c r="I2737" s="109" t="n">
        <v>0.1112</v>
      </c>
      <c r="J2737" s="109" t="n">
        <v>-0.38</v>
      </c>
      <c r="K2737" s="109" t="n">
        <v>0.1408</v>
      </c>
      <c r="L2737" s="109" t="n">
        <v>-0.3339</v>
      </c>
      <c r="M2737" s="109" t="n">
        <v>-1.9853</v>
      </c>
      <c r="N2737" s="108" t="n">
        <f aca="false">IF(SQRT($B$5)*$I2737+SQRT(1-$B$5)*J2737&lt;$C$8,1,0)</f>
        <v>0</v>
      </c>
      <c r="O2737" s="108" t="n">
        <f aca="false">IF(SQRT($B$5)*$I2737+SQRT(1-$B$5)*K2737&lt;$C$9,1,0)</f>
        <v>0</v>
      </c>
      <c r="P2737" s="108" t="n">
        <f aca="false">IF(SQRT($B$5)*$I2737+SQRT(1-$B$5)*L2737&lt;$C$10,1,0)</f>
        <v>0</v>
      </c>
      <c r="Q2737" s="108" t="n">
        <f aca="false">IF(SQRT($B$5)*$I2737+SQRT(1-$B$5)*M2737&lt;$C$11,1,0)</f>
        <v>0</v>
      </c>
      <c r="R2737" s="110" t="n">
        <f aca="false">N2737*$D$8+O2737*$D$9+P2737*$D$10+Q2737*$D$11</f>
        <v>0</v>
      </c>
      <c r="S2737" s="108" t="n">
        <f aca="false">SUM(N2737:Q2737)</f>
        <v>0</v>
      </c>
    </row>
    <row r="2738" customFormat="false" ht="15" hidden="false" customHeight="false" outlineLevel="0" collapsed="false">
      <c r="H2738" s="108" t="n">
        <v>2730</v>
      </c>
      <c r="I2738" s="109" t="n">
        <v>-0.1682</v>
      </c>
      <c r="J2738" s="109" t="n">
        <v>0.0048</v>
      </c>
      <c r="K2738" s="109" t="n">
        <v>0.5821</v>
      </c>
      <c r="L2738" s="109" t="n">
        <v>1.78</v>
      </c>
      <c r="M2738" s="109" t="n">
        <v>1.013</v>
      </c>
      <c r="N2738" s="108" t="n">
        <f aca="false">IF(SQRT($B$5)*$I2738+SQRT(1-$B$5)*J2738&lt;$C$8,1,0)</f>
        <v>0</v>
      </c>
      <c r="O2738" s="108" t="n">
        <f aca="false">IF(SQRT($B$5)*$I2738+SQRT(1-$B$5)*K2738&lt;$C$9,1,0)</f>
        <v>0</v>
      </c>
      <c r="P2738" s="108" t="n">
        <f aca="false">IF(SQRT($B$5)*$I2738+SQRT(1-$B$5)*L2738&lt;$C$10,1,0)</f>
        <v>0</v>
      </c>
      <c r="Q2738" s="108" t="n">
        <f aca="false">IF(SQRT($B$5)*$I2738+SQRT(1-$B$5)*M2738&lt;$C$11,1,0)</f>
        <v>0</v>
      </c>
      <c r="R2738" s="110" t="n">
        <f aca="false">N2738*$D$8+O2738*$D$9+P2738*$D$10+Q2738*$D$11</f>
        <v>0</v>
      </c>
      <c r="S2738" s="108" t="n">
        <f aca="false">SUM(N2738:Q2738)</f>
        <v>0</v>
      </c>
    </row>
    <row r="2739" customFormat="false" ht="15" hidden="false" customHeight="false" outlineLevel="0" collapsed="false">
      <c r="H2739" s="108" t="n">
        <v>2731</v>
      </c>
      <c r="I2739" s="109" t="n">
        <v>-0.5882</v>
      </c>
      <c r="J2739" s="109" t="n">
        <v>-0.3157</v>
      </c>
      <c r="K2739" s="109" t="n">
        <v>0.1514</v>
      </c>
      <c r="L2739" s="109" t="n">
        <v>2.2199</v>
      </c>
      <c r="M2739" s="109" t="n">
        <v>-0.5084</v>
      </c>
      <c r="N2739" s="108" t="n">
        <f aca="false">IF(SQRT($B$5)*$I2739+SQRT(1-$B$5)*J2739&lt;$C$8,1,0)</f>
        <v>0</v>
      </c>
      <c r="O2739" s="108" t="n">
        <f aca="false">IF(SQRT($B$5)*$I2739+SQRT(1-$B$5)*K2739&lt;$C$9,1,0)</f>
        <v>0</v>
      </c>
      <c r="P2739" s="108" t="n">
        <f aca="false">IF(SQRT($B$5)*$I2739+SQRT(1-$B$5)*L2739&lt;$C$10,1,0)</f>
        <v>0</v>
      </c>
      <c r="Q2739" s="108" t="n">
        <f aca="false">IF(SQRT($B$5)*$I2739+SQRT(1-$B$5)*M2739&lt;$C$11,1,0)</f>
        <v>0</v>
      </c>
      <c r="R2739" s="110" t="n">
        <f aca="false">N2739*$D$8+O2739*$D$9+P2739*$D$10+Q2739*$D$11</f>
        <v>0</v>
      </c>
      <c r="S2739" s="108" t="n">
        <f aca="false">SUM(N2739:Q2739)</f>
        <v>0</v>
      </c>
    </row>
    <row r="2740" customFormat="false" ht="15" hidden="false" customHeight="false" outlineLevel="0" collapsed="false">
      <c r="H2740" s="108" t="n">
        <v>2732</v>
      </c>
      <c r="I2740" s="109" t="n">
        <v>-0.4334</v>
      </c>
      <c r="J2740" s="109" t="n">
        <v>-0.4708</v>
      </c>
      <c r="K2740" s="109" t="n">
        <v>-0.9154</v>
      </c>
      <c r="L2740" s="109" t="n">
        <v>0.512</v>
      </c>
      <c r="M2740" s="109" t="n">
        <v>-2.0214</v>
      </c>
      <c r="N2740" s="108" t="n">
        <f aca="false">IF(SQRT($B$5)*$I2740+SQRT(1-$B$5)*J2740&lt;$C$8,1,0)</f>
        <v>0</v>
      </c>
      <c r="O2740" s="108" t="n">
        <f aca="false">IF(SQRT($B$5)*$I2740+SQRT(1-$B$5)*K2740&lt;$C$9,1,0)</f>
        <v>0</v>
      </c>
      <c r="P2740" s="108" t="n">
        <f aca="false">IF(SQRT($B$5)*$I2740+SQRT(1-$B$5)*L2740&lt;$C$10,1,0)</f>
        <v>0</v>
      </c>
      <c r="Q2740" s="108" t="n">
        <f aca="false">IF(SQRT($B$5)*$I2740+SQRT(1-$B$5)*M2740&lt;$C$11,1,0)</f>
        <v>1</v>
      </c>
      <c r="R2740" s="110" t="n">
        <f aca="false">N2740*$D$8+O2740*$D$9+P2740*$D$10+Q2740*$D$11</f>
        <v>17.5</v>
      </c>
      <c r="S2740" s="108" t="n">
        <f aca="false">SUM(N2740:Q2740)</f>
        <v>1</v>
      </c>
    </row>
    <row r="2741" customFormat="false" ht="15" hidden="false" customHeight="false" outlineLevel="0" collapsed="false">
      <c r="H2741" s="108" t="n">
        <v>2733</v>
      </c>
      <c r="I2741" s="109" t="n">
        <v>0.1315</v>
      </c>
      <c r="J2741" s="109" t="n">
        <v>-0.5539</v>
      </c>
      <c r="K2741" s="109" t="n">
        <v>-1.3034</v>
      </c>
      <c r="L2741" s="109" t="n">
        <v>0.7879</v>
      </c>
      <c r="M2741" s="109" t="n">
        <v>0.5311</v>
      </c>
      <c r="N2741" s="108" t="n">
        <f aca="false">IF(SQRT($B$5)*$I2741+SQRT(1-$B$5)*J2741&lt;$C$8,1,0)</f>
        <v>0</v>
      </c>
      <c r="O2741" s="108" t="n">
        <f aca="false">IF(SQRT($B$5)*$I2741+SQRT(1-$B$5)*K2741&lt;$C$9,1,0)</f>
        <v>0</v>
      </c>
      <c r="P2741" s="108" t="n">
        <f aca="false">IF(SQRT($B$5)*$I2741+SQRT(1-$B$5)*L2741&lt;$C$10,1,0)</f>
        <v>0</v>
      </c>
      <c r="Q2741" s="108" t="n">
        <f aca="false">IF(SQRT($B$5)*$I2741+SQRT(1-$B$5)*M2741&lt;$C$11,1,0)</f>
        <v>0</v>
      </c>
      <c r="R2741" s="110" t="n">
        <f aca="false">N2741*$D$8+O2741*$D$9+P2741*$D$10+Q2741*$D$11</f>
        <v>0</v>
      </c>
      <c r="S2741" s="108" t="n">
        <f aca="false">SUM(N2741:Q2741)</f>
        <v>0</v>
      </c>
    </row>
    <row r="2742" customFormat="false" ht="15" hidden="false" customHeight="false" outlineLevel="0" collapsed="false">
      <c r="H2742" s="108" t="n">
        <v>2734</v>
      </c>
      <c r="I2742" s="109" t="n">
        <v>0.8021</v>
      </c>
      <c r="J2742" s="109" t="n">
        <v>1.8211</v>
      </c>
      <c r="K2742" s="109" t="n">
        <v>-0.6544</v>
      </c>
      <c r="L2742" s="109" t="n">
        <v>-0.4447</v>
      </c>
      <c r="M2742" s="109" t="n">
        <v>1.7668</v>
      </c>
      <c r="N2742" s="108" t="n">
        <f aca="false">IF(SQRT($B$5)*$I2742+SQRT(1-$B$5)*J2742&lt;$C$8,1,0)</f>
        <v>0</v>
      </c>
      <c r="O2742" s="108" t="n">
        <f aca="false">IF(SQRT($B$5)*$I2742+SQRT(1-$B$5)*K2742&lt;$C$9,1,0)</f>
        <v>0</v>
      </c>
      <c r="P2742" s="108" t="n">
        <f aca="false">IF(SQRT($B$5)*$I2742+SQRT(1-$B$5)*L2742&lt;$C$10,1,0)</f>
        <v>0</v>
      </c>
      <c r="Q2742" s="108" t="n">
        <f aca="false">IF(SQRT($B$5)*$I2742+SQRT(1-$B$5)*M2742&lt;$C$11,1,0)</f>
        <v>0</v>
      </c>
      <c r="R2742" s="110" t="n">
        <f aca="false">N2742*$D$8+O2742*$D$9+P2742*$D$10+Q2742*$D$11</f>
        <v>0</v>
      </c>
      <c r="S2742" s="108" t="n">
        <f aca="false">SUM(N2742:Q2742)</f>
        <v>0</v>
      </c>
    </row>
    <row r="2743" customFormat="false" ht="15" hidden="false" customHeight="false" outlineLevel="0" collapsed="false">
      <c r="H2743" s="108" t="n">
        <v>2735</v>
      </c>
      <c r="I2743" s="109" t="n">
        <v>1.2726</v>
      </c>
      <c r="J2743" s="109" t="n">
        <v>-0.9361</v>
      </c>
      <c r="K2743" s="109" t="n">
        <v>1.0627</v>
      </c>
      <c r="L2743" s="109" t="n">
        <v>0.2936</v>
      </c>
      <c r="M2743" s="109" t="n">
        <v>0.5492</v>
      </c>
      <c r="N2743" s="108" t="n">
        <f aca="false">IF(SQRT($B$5)*$I2743+SQRT(1-$B$5)*J2743&lt;$C$8,1,0)</f>
        <v>0</v>
      </c>
      <c r="O2743" s="108" t="n">
        <f aca="false">IF(SQRT($B$5)*$I2743+SQRT(1-$B$5)*K2743&lt;$C$9,1,0)</f>
        <v>0</v>
      </c>
      <c r="P2743" s="108" t="n">
        <f aca="false">IF(SQRT($B$5)*$I2743+SQRT(1-$B$5)*L2743&lt;$C$10,1,0)</f>
        <v>0</v>
      </c>
      <c r="Q2743" s="108" t="n">
        <f aca="false">IF(SQRT($B$5)*$I2743+SQRT(1-$B$5)*M2743&lt;$C$11,1,0)</f>
        <v>0</v>
      </c>
      <c r="R2743" s="110" t="n">
        <f aca="false">N2743*$D$8+O2743*$D$9+P2743*$D$10+Q2743*$D$11</f>
        <v>0</v>
      </c>
      <c r="S2743" s="108" t="n">
        <f aca="false">SUM(N2743:Q2743)</f>
        <v>0</v>
      </c>
    </row>
    <row r="2744" customFormat="false" ht="15" hidden="false" customHeight="false" outlineLevel="0" collapsed="false">
      <c r="H2744" s="108" t="n">
        <v>2736</v>
      </c>
      <c r="I2744" s="109" t="n">
        <v>-0.331</v>
      </c>
      <c r="J2744" s="109" t="n">
        <v>0.5576</v>
      </c>
      <c r="K2744" s="109" t="n">
        <v>-1.031</v>
      </c>
      <c r="L2744" s="109" t="n">
        <v>1.2169</v>
      </c>
      <c r="M2744" s="109" t="n">
        <v>1.3873</v>
      </c>
      <c r="N2744" s="108" t="n">
        <f aca="false">IF(SQRT($B$5)*$I2744+SQRT(1-$B$5)*J2744&lt;$C$8,1,0)</f>
        <v>0</v>
      </c>
      <c r="O2744" s="108" t="n">
        <f aca="false">IF(SQRT($B$5)*$I2744+SQRT(1-$B$5)*K2744&lt;$C$9,1,0)</f>
        <v>0</v>
      </c>
      <c r="P2744" s="108" t="n">
        <f aca="false">IF(SQRT($B$5)*$I2744+SQRT(1-$B$5)*L2744&lt;$C$10,1,0)</f>
        <v>0</v>
      </c>
      <c r="Q2744" s="108" t="n">
        <f aca="false">IF(SQRT($B$5)*$I2744+SQRT(1-$B$5)*M2744&lt;$C$11,1,0)</f>
        <v>0</v>
      </c>
      <c r="R2744" s="110" t="n">
        <f aca="false">N2744*$D$8+O2744*$D$9+P2744*$D$10+Q2744*$D$11</f>
        <v>0</v>
      </c>
      <c r="S2744" s="108" t="n">
        <f aca="false">SUM(N2744:Q2744)</f>
        <v>0</v>
      </c>
    </row>
    <row r="2745" customFormat="false" ht="15" hidden="false" customHeight="false" outlineLevel="0" collapsed="false">
      <c r="H2745" s="108" t="n">
        <v>2737</v>
      </c>
      <c r="I2745" s="109" t="n">
        <v>-1.0904</v>
      </c>
      <c r="J2745" s="109" t="n">
        <v>1.5645</v>
      </c>
      <c r="K2745" s="109" t="n">
        <v>-0.1411</v>
      </c>
      <c r="L2745" s="109" t="n">
        <v>-0.6915</v>
      </c>
      <c r="M2745" s="109" t="n">
        <v>1.0567</v>
      </c>
      <c r="N2745" s="108" t="n">
        <f aca="false">IF(SQRT($B$5)*$I2745+SQRT(1-$B$5)*J2745&lt;$C$8,1,0)</f>
        <v>0</v>
      </c>
      <c r="O2745" s="108" t="n">
        <f aca="false">IF(SQRT($B$5)*$I2745+SQRT(1-$B$5)*K2745&lt;$C$9,1,0)</f>
        <v>0</v>
      </c>
      <c r="P2745" s="108" t="n">
        <f aca="false">IF(SQRT($B$5)*$I2745+SQRT(1-$B$5)*L2745&lt;$C$10,1,0)</f>
        <v>0</v>
      </c>
      <c r="Q2745" s="108" t="n">
        <f aca="false">IF(SQRT($B$5)*$I2745+SQRT(1-$B$5)*M2745&lt;$C$11,1,0)</f>
        <v>0</v>
      </c>
      <c r="R2745" s="110" t="n">
        <f aca="false">N2745*$D$8+O2745*$D$9+P2745*$D$10+Q2745*$D$11</f>
        <v>0</v>
      </c>
      <c r="S2745" s="108" t="n">
        <f aca="false">SUM(N2745:Q2745)</f>
        <v>0</v>
      </c>
    </row>
    <row r="2746" customFormat="false" ht="15" hidden="false" customHeight="false" outlineLevel="0" collapsed="false">
      <c r="H2746" s="108" t="n">
        <v>2738</v>
      </c>
      <c r="I2746" s="109" t="n">
        <v>-0.2552</v>
      </c>
      <c r="J2746" s="109" t="n">
        <v>0.1822</v>
      </c>
      <c r="K2746" s="109" t="n">
        <v>1.1749</v>
      </c>
      <c r="L2746" s="109" t="n">
        <v>1.1266</v>
      </c>
      <c r="M2746" s="109" t="n">
        <v>0.4379</v>
      </c>
      <c r="N2746" s="108" t="n">
        <f aca="false">IF(SQRT($B$5)*$I2746+SQRT(1-$B$5)*J2746&lt;$C$8,1,0)</f>
        <v>0</v>
      </c>
      <c r="O2746" s="108" t="n">
        <f aca="false">IF(SQRT($B$5)*$I2746+SQRT(1-$B$5)*K2746&lt;$C$9,1,0)</f>
        <v>0</v>
      </c>
      <c r="P2746" s="108" t="n">
        <f aca="false">IF(SQRT($B$5)*$I2746+SQRT(1-$B$5)*L2746&lt;$C$10,1,0)</f>
        <v>0</v>
      </c>
      <c r="Q2746" s="108" t="n">
        <f aca="false">IF(SQRT($B$5)*$I2746+SQRT(1-$B$5)*M2746&lt;$C$11,1,0)</f>
        <v>0</v>
      </c>
      <c r="R2746" s="110" t="n">
        <f aca="false">N2746*$D$8+O2746*$D$9+P2746*$D$10+Q2746*$D$11</f>
        <v>0</v>
      </c>
      <c r="S2746" s="108" t="n">
        <f aca="false">SUM(N2746:Q2746)</f>
        <v>0</v>
      </c>
    </row>
    <row r="2747" customFormat="false" ht="15" hidden="false" customHeight="false" outlineLevel="0" collapsed="false">
      <c r="H2747" s="108" t="n">
        <v>2739</v>
      </c>
      <c r="I2747" s="109" t="n">
        <v>2.0093</v>
      </c>
      <c r="J2747" s="109" t="n">
        <v>-0.5419</v>
      </c>
      <c r="K2747" s="109" t="n">
        <v>0.0069</v>
      </c>
      <c r="L2747" s="109" t="n">
        <v>0.335</v>
      </c>
      <c r="M2747" s="109" t="n">
        <v>1.9639</v>
      </c>
      <c r="N2747" s="108" t="n">
        <f aca="false">IF(SQRT($B$5)*$I2747+SQRT(1-$B$5)*J2747&lt;$C$8,1,0)</f>
        <v>0</v>
      </c>
      <c r="O2747" s="108" t="n">
        <f aca="false">IF(SQRT($B$5)*$I2747+SQRT(1-$B$5)*K2747&lt;$C$9,1,0)</f>
        <v>0</v>
      </c>
      <c r="P2747" s="108" t="n">
        <f aca="false">IF(SQRT($B$5)*$I2747+SQRT(1-$B$5)*L2747&lt;$C$10,1,0)</f>
        <v>0</v>
      </c>
      <c r="Q2747" s="108" t="n">
        <f aca="false">IF(SQRT($B$5)*$I2747+SQRT(1-$B$5)*M2747&lt;$C$11,1,0)</f>
        <v>0</v>
      </c>
      <c r="R2747" s="110" t="n">
        <f aca="false">N2747*$D$8+O2747*$D$9+P2747*$D$10+Q2747*$D$11</f>
        <v>0</v>
      </c>
      <c r="S2747" s="108" t="n">
        <f aca="false">SUM(N2747:Q2747)</f>
        <v>0</v>
      </c>
    </row>
    <row r="2748" customFormat="false" ht="15" hidden="false" customHeight="false" outlineLevel="0" collapsed="false">
      <c r="H2748" s="108" t="n">
        <v>2740</v>
      </c>
      <c r="I2748" s="109" t="n">
        <v>-0.5873</v>
      </c>
      <c r="J2748" s="109" t="n">
        <v>-0.4785</v>
      </c>
      <c r="K2748" s="109" t="n">
        <v>0.7887</v>
      </c>
      <c r="L2748" s="109" t="n">
        <v>0.7856</v>
      </c>
      <c r="M2748" s="109" t="n">
        <v>1.0985</v>
      </c>
      <c r="N2748" s="108" t="n">
        <f aca="false">IF(SQRT($B$5)*$I2748+SQRT(1-$B$5)*J2748&lt;$C$8,1,0)</f>
        <v>0</v>
      </c>
      <c r="O2748" s="108" t="n">
        <f aca="false">IF(SQRT($B$5)*$I2748+SQRT(1-$B$5)*K2748&lt;$C$9,1,0)</f>
        <v>0</v>
      </c>
      <c r="P2748" s="108" t="n">
        <f aca="false">IF(SQRT($B$5)*$I2748+SQRT(1-$B$5)*L2748&lt;$C$10,1,0)</f>
        <v>0</v>
      </c>
      <c r="Q2748" s="108" t="n">
        <f aca="false">IF(SQRT($B$5)*$I2748+SQRT(1-$B$5)*M2748&lt;$C$11,1,0)</f>
        <v>0</v>
      </c>
      <c r="R2748" s="110" t="n">
        <f aca="false">N2748*$D$8+O2748*$D$9+P2748*$D$10+Q2748*$D$11</f>
        <v>0</v>
      </c>
      <c r="S2748" s="108" t="n">
        <f aca="false">SUM(N2748:Q2748)</f>
        <v>0</v>
      </c>
    </row>
    <row r="2749" customFormat="false" ht="15" hidden="false" customHeight="false" outlineLevel="0" collapsed="false">
      <c r="H2749" s="108" t="n">
        <v>2741</v>
      </c>
      <c r="I2749" s="109" t="n">
        <v>-0.6464</v>
      </c>
      <c r="J2749" s="109" t="n">
        <v>-1.1436</v>
      </c>
      <c r="K2749" s="109" t="n">
        <v>0.0429</v>
      </c>
      <c r="L2749" s="109" t="n">
        <v>0.8967</v>
      </c>
      <c r="M2749" s="109" t="n">
        <v>-0.234</v>
      </c>
      <c r="N2749" s="108" t="n">
        <f aca="false">IF(SQRT($B$5)*$I2749+SQRT(1-$B$5)*J2749&lt;$C$8,1,0)</f>
        <v>0</v>
      </c>
      <c r="O2749" s="108" t="n">
        <f aca="false">IF(SQRT($B$5)*$I2749+SQRT(1-$B$5)*K2749&lt;$C$9,1,0)</f>
        <v>0</v>
      </c>
      <c r="P2749" s="108" t="n">
        <f aca="false">IF(SQRT($B$5)*$I2749+SQRT(1-$B$5)*L2749&lt;$C$10,1,0)</f>
        <v>0</v>
      </c>
      <c r="Q2749" s="108" t="n">
        <f aca="false">IF(SQRT($B$5)*$I2749+SQRT(1-$B$5)*M2749&lt;$C$11,1,0)</f>
        <v>0</v>
      </c>
      <c r="R2749" s="110" t="n">
        <f aca="false">N2749*$D$8+O2749*$D$9+P2749*$D$10+Q2749*$D$11</f>
        <v>0</v>
      </c>
      <c r="S2749" s="108" t="n">
        <f aca="false">SUM(N2749:Q2749)</f>
        <v>0</v>
      </c>
    </row>
    <row r="2750" customFormat="false" ht="15" hidden="false" customHeight="false" outlineLevel="0" collapsed="false">
      <c r="H2750" s="108" t="n">
        <v>2742</v>
      </c>
      <c r="I2750" s="109" t="n">
        <v>-0.7643</v>
      </c>
      <c r="J2750" s="109" t="n">
        <v>-0.9507</v>
      </c>
      <c r="K2750" s="109" t="n">
        <v>-0.9264</v>
      </c>
      <c r="L2750" s="109" t="n">
        <v>-0.3293</v>
      </c>
      <c r="M2750" s="109" t="n">
        <v>1.019</v>
      </c>
      <c r="N2750" s="108" t="n">
        <f aca="false">IF(SQRT($B$5)*$I2750+SQRT(1-$B$5)*J2750&lt;$C$8,1,0)</f>
        <v>0</v>
      </c>
      <c r="O2750" s="108" t="n">
        <f aca="false">IF(SQRT($B$5)*$I2750+SQRT(1-$B$5)*K2750&lt;$C$9,1,0)</f>
        <v>0</v>
      </c>
      <c r="P2750" s="108" t="n">
        <f aca="false">IF(SQRT($B$5)*$I2750+SQRT(1-$B$5)*L2750&lt;$C$10,1,0)</f>
        <v>0</v>
      </c>
      <c r="Q2750" s="108" t="n">
        <f aca="false">IF(SQRT($B$5)*$I2750+SQRT(1-$B$5)*M2750&lt;$C$11,1,0)</f>
        <v>0</v>
      </c>
      <c r="R2750" s="110" t="n">
        <f aca="false">N2750*$D$8+O2750*$D$9+P2750*$D$10+Q2750*$D$11</f>
        <v>0</v>
      </c>
      <c r="S2750" s="108" t="n">
        <f aca="false">SUM(N2750:Q2750)</f>
        <v>0</v>
      </c>
    </row>
    <row r="2751" customFormat="false" ht="15" hidden="false" customHeight="false" outlineLevel="0" collapsed="false">
      <c r="H2751" s="108" t="n">
        <v>2743</v>
      </c>
      <c r="I2751" s="109" t="n">
        <v>0.1845</v>
      </c>
      <c r="J2751" s="109" t="n">
        <v>0.1407</v>
      </c>
      <c r="K2751" s="109" t="n">
        <v>-1.1265</v>
      </c>
      <c r="L2751" s="109" t="n">
        <v>0.9574</v>
      </c>
      <c r="M2751" s="109" t="n">
        <v>-1.4821</v>
      </c>
      <c r="N2751" s="108" t="n">
        <f aca="false">IF(SQRT($B$5)*$I2751+SQRT(1-$B$5)*J2751&lt;$C$8,1,0)</f>
        <v>0</v>
      </c>
      <c r="O2751" s="108" t="n">
        <f aca="false">IF(SQRT($B$5)*$I2751+SQRT(1-$B$5)*K2751&lt;$C$9,1,0)</f>
        <v>0</v>
      </c>
      <c r="P2751" s="108" t="n">
        <f aca="false">IF(SQRT($B$5)*$I2751+SQRT(1-$B$5)*L2751&lt;$C$10,1,0)</f>
        <v>0</v>
      </c>
      <c r="Q2751" s="108" t="n">
        <f aca="false">IF(SQRT($B$5)*$I2751+SQRT(1-$B$5)*M2751&lt;$C$11,1,0)</f>
        <v>0</v>
      </c>
      <c r="R2751" s="110" t="n">
        <f aca="false">N2751*$D$8+O2751*$D$9+P2751*$D$10+Q2751*$D$11</f>
        <v>0</v>
      </c>
      <c r="S2751" s="108" t="n">
        <f aca="false">SUM(N2751:Q2751)</f>
        <v>0</v>
      </c>
    </row>
    <row r="2752" customFormat="false" ht="15" hidden="false" customHeight="false" outlineLevel="0" collapsed="false">
      <c r="H2752" s="108" t="n">
        <v>2744</v>
      </c>
      <c r="I2752" s="109" t="n">
        <v>0.2821</v>
      </c>
      <c r="J2752" s="109" t="n">
        <v>0.7706</v>
      </c>
      <c r="K2752" s="109" t="n">
        <v>0.812</v>
      </c>
      <c r="L2752" s="109" t="n">
        <v>0.3458</v>
      </c>
      <c r="M2752" s="109" t="n">
        <v>-1.1834</v>
      </c>
      <c r="N2752" s="108" t="n">
        <f aca="false">IF(SQRT($B$5)*$I2752+SQRT(1-$B$5)*J2752&lt;$C$8,1,0)</f>
        <v>0</v>
      </c>
      <c r="O2752" s="108" t="n">
        <f aca="false">IF(SQRT($B$5)*$I2752+SQRT(1-$B$5)*K2752&lt;$C$9,1,0)</f>
        <v>0</v>
      </c>
      <c r="P2752" s="108" t="n">
        <f aca="false">IF(SQRT($B$5)*$I2752+SQRT(1-$B$5)*L2752&lt;$C$10,1,0)</f>
        <v>0</v>
      </c>
      <c r="Q2752" s="108" t="n">
        <f aca="false">IF(SQRT($B$5)*$I2752+SQRT(1-$B$5)*M2752&lt;$C$11,1,0)</f>
        <v>0</v>
      </c>
      <c r="R2752" s="110" t="n">
        <f aca="false">N2752*$D$8+O2752*$D$9+P2752*$D$10+Q2752*$D$11</f>
        <v>0</v>
      </c>
      <c r="S2752" s="108" t="n">
        <f aca="false">SUM(N2752:Q2752)</f>
        <v>0</v>
      </c>
    </row>
    <row r="2753" customFormat="false" ht="15" hidden="false" customHeight="false" outlineLevel="0" collapsed="false">
      <c r="H2753" s="108" t="n">
        <v>2745</v>
      </c>
      <c r="I2753" s="109" t="n">
        <v>0.9834</v>
      </c>
      <c r="J2753" s="109" t="n">
        <v>0.4095</v>
      </c>
      <c r="K2753" s="109" t="n">
        <v>1.8374</v>
      </c>
      <c r="L2753" s="109" t="n">
        <v>0.5088</v>
      </c>
      <c r="M2753" s="109" t="n">
        <v>-1.4166</v>
      </c>
      <c r="N2753" s="108" t="n">
        <f aca="false">IF(SQRT($B$5)*$I2753+SQRT(1-$B$5)*J2753&lt;$C$8,1,0)</f>
        <v>0</v>
      </c>
      <c r="O2753" s="108" t="n">
        <f aca="false">IF(SQRT($B$5)*$I2753+SQRT(1-$B$5)*K2753&lt;$C$9,1,0)</f>
        <v>0</v>
      </c>
      <c r="P2753" s="108" t="n">
        <f aca="false">IF(SQRT($B$5)*$I2753+SQRT(1-$B$5)*L2753&lt;$C$10,1,0)</f>
        <v>0</v>
      </c>
      <c r="Q2753" s="108" t="n">
        <f aca="false">IF(SQRT($B$5)*$I2753+SQRT(1-$B$5)*M2753&lt;$C$11,1,0)</f>
        <v>0</v>
      </c>
      <c r="R2753" s="110" t="n">
        <f aca="false">N2753*$D$8+O2753*$D$9+P2753*$D$10+Q2753*$D$11</f>
        <v>0</v>
      </c>
      <c r="S2753" s="108" t="n">
        <f aca="false">SUM(N2753:Q2753)</f>
        <v>0</v>
      </c>
    </row>
    <row r="2754" customFormat="false" ht="15" hidden="false" customHeight="false" outlineLevel="0" collapsed="false">
      <c r="H2754" s="108" t="n">
        <v>2746</v>
      </c>
      <c r="I2754" s="109" t="n">
        <v>0.89</v>
      </c>
      <c r="J2754" s="109" t="n">
        <v>0.5207</v>
      </c>
      <c r="K2754" s="109" t="n">
        <v>-1.3683</v>
      </c>
      <c r="L2754" s="109" t="n">
        <v>-1.2961</v>
      </c>
      <c r="M2754" s="109" t="n">
        <v>0.6829</v>
      </c>
      <c r="N2754" s="108" t="n">
        <f aca="false">IF(SQRT($B$5)*$I2754+SQRT(1-$B$5)*J2754&lt;$C$8,1,0)</f>
        <v>0</v>
      </c>
      <c r="O2754" s="108" t="n">
        <f aca="false">IF(SQRT($B$5)*$I2754+SQRT(1-$B$5)*K2754&lt;$C$9,1,0)</f>
        <v>0</v>
      </c>
      <c r="P2754" s="108" t="n">
        <f aca="false">IF(SQRT($B$5)*$I2754+SQRT(1-$B$5)*L2754&lt;$C$10,1,0)</f>
        <v>0</v>
      </c>
      <c r="Q2754" s="108" t="n">
        <f aca="false">IF(SQRT($B$5)*$I2754+SQRT(1-$B$5)*M2754&lt;$C$11,1,0)</f>
        <v>0</v>
      </c>
      <c r="R2754" s="110" t="n">
        <f aca="false">N2754*$D$8+O2754*$D$9+P2754*$D$10+Q2754*$D$11</f>
        <v>0</v>
      </c>
      <c r="S2754" s="108" t="n">
        <f aca="false">SUM(N2754:Q2754)</f>
        <v>0</v>
      </c>
    </row>
    <row r="2755" customFormat="false" ht="15" hidden="false" customHeight="false" outlineLevel="0" collapsed="false">
      <c r="H2755" s="108" t="n">
        <v>2747</v>
      </c>
      <c r="I2755" s="109" t="n">
        <v>0.8029</v>
      </c>
      <c r="J2755" s="109" t="n">
        <v>-0.6581</v>
      </c>
      <c r="K2755" s="109" t="n">
        <v>-3.341</v>
      </c>
      <c r="L2755" s="109" t="n">
        <v>-0.8146</v>
      </c>
      <c r="M2755" s="109" t="n">
        <v>1.1842</v>
      </c>
      <c r="N2755" s="108" t="n">
        <f aca="false">IF(SQRT($B$5)*$I2755+SQRT(1-$B$5)*J2755&lt;$C$8,1,0)</f>
        <v>0</v>
      </c>
      <c r="O2755" s="108" t="n">
        <f aca="false">IF(SQRT($B$5)*$I2755+SQRT(1-$B$5)*K2755&lt;$C$9,1,0)</f>
        <v>1</v>
      </c>
      <c r="P2755" s="108" t="n">
        <f aca="false">IF(SQRT($B$5)*$I2755+SQRT(1-$B$5)*L2755&lt;$C$10,1,0)</f>
        <v>0</v>
      </c>
      <c r="Q2755" s="108" t="n">
        <f aca="false">IF(SQRT($B$5)*$I2755+SQRT(1-$B$5)*M2755&lt;$C$11,1,0)</f>
        <v>0</v>
      </c>
      <c r="R2755" s="110" t="n">
        <f aca="false">N2755*$D$8+O2755*$D$9+P2755*$D$10+Q2755*$D$11</f>
        <v>40</v>
      </c>
      <c r="S2755" s="108" t="n">
        <f aca="false">SUM(N2755:Q2755)</f>
        <v>1</v>
      </c>
    </row>
    <row r="2756" customFormat="false" ht="15" hidden="false" customHeight="false" outlineLevel="0" collapsed="false">
      <c r="H2756" s="108" t="n">
        <v>2748</v>
      </c>
      <c r="I2756" s="109" t="n">
        <v>-0.3324</v>
      </c>
      <c r="J2756" s="109" t="n">
        <v>-1.1136</v>
      </c>
      <c r="K2756" s="109" t="n">
        <v>-0.4446</v>
      </c>
      <c r="L2756" s="109" t="n">
        <v>0.8463</v>
      </c>
      <c r="M2756" s="109" t="n">
        <v>-1.1958</v>
      </c>
      <c r="N2756" s="108" t="n">
        <f aca="false">IF(SQRT($B$5)*$I2756+SQRT(1-$B$5)*J2756&lt;$C$8,1,0)</f>
        <v>0</v>
      </c>
      <c r="O2756" s="108" t="n">
        <f aca="false">IF(SQRT($B$5)*$I2756+SQRT(1-$B$5)*K2756&lt;$C$9,1,0)</f>
        <v>0</v>
      </c>
      <c r="P2756" s="108" t="n">
        <f aca="false">IF(SQRT($B$5)*$I2756+SQRT(1-$B$5)*L2756&lt;$C$10,1,0)</f>
        <v>0</v>
      </c>
      <c r="Q2756" s="108" t="n">
        <f aca="false">IF(SQRT($B$5)*$I2756+SQRT(1-$B$5)*M2756&lt;$C$11,1,0)</f>
        <v>0</v>
      </c>
      <c r="R2756" s="110" t="n">
        <f aca="false">N2756*$D$8+O2756*$D$9+P2756*$D$10+Q2756*$D$11</f>
        <v>0</v>
      </c>
      <c r="S2756" s="108" t="n">
        <f aca="false">SUM(N2756:Q2756)</f>
        <v>0</v>
      </c>
    </row>
    <row r="2757" customFormat="false" ht="15" hidden="false" customHeight="false" outlineLevel="0" collapsed="false">
      <c r="H2757" s="108" t="n">
        <v>2749</v>
      </c>
      <c r="I2757" s="109" t="n">
        <v>-0.3118</v>
      </c>
      <c r="J2757" s="109" t="n">
        <v>-0.3953</v>
      </c>
      <c r="K2757" s="109" t="n">
        <v>-0.37</v>
      </c>
      <c r="L2757" s="109" t="n">
        <v>1.0151</v>
      </c>
      <c r="M2757" s="109" t="n">
        <v>-0.0399</v>
      </c>
      <c r="N2757" s="108" t="n">
        <f aca="false">IF(SQRT($B$5)*$I2757+SQRT(1-$B$5)*J2757&lt;$C$8,1,0)</f>
        <v>0</v>
      </c>
      <c r="O2757" s="108" t="n">
        <f aca="false">IF(SQRT($B$5)*$I2757+SQRT(1-$B$5)*K2757&lt;$C$9,1,0)</f>
        <v>0</v>
      </c>
      <c r="P2757" s="108" t="n">
        <f aca="false">IF(SQRT($B$5)*$I2757+SQRT(1-$B$5)*L2757&lt;$C$10,1,0)</f>
        <v>0</v>
      </c>
      <c r="Q2757" s="108" t="n">
        <f aca="false">IF(SQRT($B$5)*$I2757+SQRT(1-$B$5)*M2757&lt;$C$11,1,0)</f>
        <v>0</v>
      </c>
      <c r="R2757" s="110" t="n">
        <f aca="false">N2757*$D$8+O2757*$D$9+P2757*$D$10+Q2757*$D$11</f>
        <v>0</v>
      </c>
      <c r="S2757" s="108" t="n">
        <f aca="false">SUM(N2757:Q2757)</f>
        <v>0</v>
      </c>
    </row>
    <row r="2758" customFormat="false" ht="15" hidden="false" customHeight="false" outlineLevel="0" collapsed="false">
      <c r="H2758" s="108" t="n">
        <v>2750</v>
      </c>
      <c r="I2758" s="109" t="n">
        <v>-1.3746</v>
      </c>
      <c r="J2758" s="109" t="n">
        <v>-0.2737</v>
      </c>
      <c r="K2758" s="109" t="n">
        <v>-0.93</v>
      </c>
      <c r="L2758" s="109" t="n">
        <v>-1.1522</v>
      </c>
      <c r="M2758" s="109" t="n">
        <v>1.6895</v>
      </c>
      <c r="N2758" s="108" t="n">
        <f aca="false">IF(SQRT($B$5)*$I2758+SQRT(1-$B$5)*J2758&lt;$C$8,1,0)</f>
        <v>0</v>
      </c>
      <c r="O2758" s="108" t="n">
        <f aca="false">IF(SQRT($B$5)*$I2758+SQRT(1-$B$5)*K2758&lt;$C$9,1,0)</f>
        <v>0</v>
      </c>
      <c r="P2758" s="108" t="n">
        <f aca="false">IF(SQRT($B$5)*$I2758+SQRT(1-$B$5)*L2758&lt;$C$10,1,0)</f>
        <v>0</v>
      </c>
      <c r="Q2758" s="108" t="n">
        <f aca="false">IF(SQRT($B$5)*$I2758+SQRT(1-$B$5)*M2758&lt;$C$11,1,0)</f>
        <v>0</v>
      </c>
      <c r="R2758" s="110" t="n">
        <f aca="false">N2758*$D$8+O2758*$D$9+P2758*$D$10+Q2758*$D$11</f>
        <v>0</v>
      </c>
      <c r="S2758" s="108" t="n">
        <f aca="false">SUM(N2758:Q2758)</f>
        <v>0</v>
      </c>
    </row>
    <row r="2759" customFormat="false" ht="15" hidden="false" customHeight="false" outlineLevel="0" collapsed="false">
      <c r="H2759" s="108" t="n">
        <v>2751</v>
      </c>
      <c r="I2759" s="109" t="n">
        <v>-0.4029</v>
      </c>
      <c r="J2759" s="109" t="n">
        <v>-0.8089</v>
      </c>
      <c r="K2759" s="109" t="n">
        <v>-0.1361</v>
      </c>
      <c r="L2759" s="109" t="n">
        <v>0.8286</v>
      </c>
      <c r="M2759" s="109" t="n">
        <v>3.3388</v>
      </c>
      <c r="N2759" s="108" t="n">
        <f aca="false">IF(SQRT($B$5)*$I2759+SQRT(1-$B$5)*J2759&lt;$C$8,1,0)</f>
        <v>0</v>
      </c>
      <c r="O2759" s="108" t="n">
        <f aca="false">IF(SQRT($B$5)*$I2759+SQRT(1-$B$5)*K2759&lt;$C$9,1,0)</f>
        <v>0</v>
      </c>
      <c r="P2759" s="108" t="n">
        <f aca="false">IF(SQRT($B$5)*$I2759+SQRT(1-$B$5)*L2759&lt;$C$10,1,0)</f>
        <v>0</v>
      </c>
      <c r="Q2759" s="108" t="n">
        <f aca="false">IF(SQRT($B$5)*$I2759+SQRT(1-$B$5)*M2759&lt;$C$11,1,0)</f>
        <v>0</v>
      </c>
      <c r="R2759" s="110" t="n">
        <f aca="false">N2759*$D$8+O2759*$D$9+P2759*$D$10+Q2759*$D$11</f>
        <v>0</v>
      </c>
      <c r="S2759" s="108" t="n">
        <f aca="false">SUM(N2759:Q2759)</f>
        <v>0</v>
      </c>
    </row>
    <row r="2760" customFormat="false" ht="15" hidden="false" customHeight="false" outlineLevel="0" collapsed="false">
      <c r="H2760" s="108" t="n">
        <v>2752</v>
      </c>
      <c r="I2760" s="109" t="n">
        <v>1.8911</v>
      </c>
      <c r="J2760" s="109" t="n">
        <v>0.0856</v>
      </c>
      <c r="K2760" s="109" t="n">
        <v>0.2653</v>
      </c>
      <c r="L2760" s="109" t="n">
        <v>0.1056</v>
      </c>
      <c r="M2760" s="109" t="n">
        <v>-0.2891</v>
      </c>
      <c r="N2760" s="108" t="n">
        <f aca="false">IF(SQRT($B$5)*$I2760+SQRT(1-$B$5)*J2760&lt;$C$8,1,0)</f>
        <v>0</v>
      </c>
      <c r="O2760" s="108" t="n">
        <f aca="false">IF(SQRT($B$5)*$I2760+SQRT(1-$B$5)*K2760&lt;$C$9,1,0)</f>
        <v>0</v>
      </c>
      <c r="P2760" s="108" t="n">
        <f aca="false">IF(SQRT($B$5)*$I2760+SQRT(1-$B$5)*L2760&lt;$C$10,1,0)</f>
        <v>0</v>
      </c>
      <c r="Q2760" s="108" t="n">
        <f aca="false">IF(SQRT($B$5)*$I2760+SQRT(1-$B$5)*M2760&lt;$C$11,1,0)</f>
        <v>0</v>
      </c>
      <c r="R2760" s="110" t="n">
        <f aca="false">N2760*$D$8+O2760*$D$9+P2760*$D$10+Q2760*$D$11</f>
        <v>0</v>
      </c>
      <c r="S2760" s="108" t="n">
        <f aca="false">SUM(N2760:Q2760)</f>
        <v>0</v>
      </c>
    </row>
    <row r="2761" customFormat="false" ht="15" hidden="false" customHeight="false" outlineLevel="0" collapsed="false">
      <c r="H2761" s="108" t="n">
        <v>2753</v>
      </c>
      <c r="I2761" s="109" t="n">
        <v>3.4534</v>
      </c>
      <c r="J2761" s="109" t="n">
        <v>0.2375</v>
      </c>
      <c r="K2761" s="109" t="n">
        <v>1.4782</v>
      </c>
      <c r="L2761" s="109" t="n">
        <v>-1.8326</v>
      </c>
      <c r="M2761" s="109" t="n">
        <v>0.7127</v>
      </c>
      <c r="N2761" s="108" t="n">
        <f aca="false">IF(SQRT($B$5)*$I2761+SQRT(1-$B$5)*J2761&lt;$C$8,1,0)</f>
        <v>0</v>
      </c>
      <c r="O2761" s="108" t="n">
        <f aca="false">IF(SQRT($B$5)*$I2761+SQRT(1-$B$5)*K2761&lt;$C$9,1,0)</f>
        <v>0</v>
      </c>
      <c r="P2761" s="108" t="n">
        <f aca="false">IF(SQRT($B$5)*$I2761+SQRT(1-$B$5)*L2761&lt;$C$10,1,0)</f>
        <v>0</v>
      </c>
      <c r="Q2761" s="108" t="n">
        <f aca="false">IF(SQRT($B$5)*$I2761+SQRT(1-$B$5)*M2761&lt;$C$11,1,0)</f>
        <v>0</v>
      </c>
      <c r="R2761" s="110" t="n">
        <f aca="false">N2761*$D$8+O2761*$D$9+P2761*$D$10+Q2761*$D$11</f>
        <v>0</v>
      </c>
      <c r="S2761" s="108" t="n">
        <f aca="false">SUM(N2761:Q2761)</f>
        <v>0</v>
      </c>
    </row>
    <row r="2762" customFormat="false" ht="15" hidden="false" customHeight="false" outlineLevel="0" collapsed="false">
      <c r="H2762" s="108" t="n">
        <v>2754</v>
      </c>
      <c r="I2762" s="109" t="n">
        <v>0.9586</v>
      </c>
      <c r="J2762" s="109" t="n">
        <v>-0.6249</v>
      </c>
      <c r="K2762" s="109" t="n">
        <v>0.4641</v>
      </c>
      <c r="L2762" s="109" t="n">
        <v>-0.6103</v>
      </c>
      <c r="M2762" s="109" t="n">
        <v>1.9992</v>
      </c>
      <c r="N2762" s="108" t="n">
        <f aca="false">IF(SQRT($B$5)*$I2762+SQRT(1-$B$5)*J2762&lt;$C$8,1,0)</f>
        <v>0</v>
      </c>
      <c r="O2762" s="108" t="n">
        <f aca="false">IF(SQRT($B$5)*$I2762+SQRT(1-$B$5)*K2762&lt;$C$9,1,0)</f>
        <v>0</v>
      </c>
      <c r="P2762" s="108" t="n">
        <f aca="false">IF(SQRT($B$5)*$I2762+SQRT(1-$B$5)*L2762&lt;$C$10,1,0)</f>
        <v>0</v>
      </c>
      <c r="Q2762" s="108" t="n">
        <f aca="false">IF(SQRT($B$5)*$I2762+SQRT(1-$B$5)*M2762&lt;$C$11,1,0)</f>
        <v>0</v>
      </c>
      <c r="R2762" s="110" t="n">
        <f aca="false">N2762*$D$8+O2762*$D$9+P2762*$D$10+Q2762*$D$11</f>
        <v>0</v>
      </c>
      <c r="S2762" s="108" t="n">
        <f aca="false">SUM(N2762:Q2762)</f>
        <v>0</v>
      </c>
    </row>
    <row r="2763" customFormat="false" ht="15" hidden="false" customHeight="false" outlineLevel="0" collapsed="false">
      <c r="H2763" s="108" t="n">
        <v>2755</v>
      </c>
      <c r="I2763" s="109" t="n">
        <v>1.0494</v>
      </c>
      <c r="J2763" s="109" t="n">
        <v>-0.0838</v>
      </c>
      <c r="K2763" s="109" t="n">
        <v>-0.2401</v>
      </c>
      <c r="L2763" s="109" t="n">
        <v>0.1527</v>
      </c>
      <c r="M2763" s="109" t="n">
        <v>-0.3907</v>
      </c>
      <c r="N2763" s="108" t="n">
        <f aca="false">IF(SQRT($B$5)*$I2763+SQRT(1-$B$5)*J2763&lt;$C$8,1,0)</f>
        <v>0</v>
      </c>
      <c r="O2763" s="108" t="n">
        <f aca="false">IF(SQRT($B$5)*$I2763+SQRT(1-$B$5)*K2763&lt;$C$9,1,0)</f>
        <v>0</v>
      </c>
      <c r="P2763" s="108" t="n">
        <f aca="false">IF(SQRT($B$5)*$I2763+SQRT(1-$B$5)*L2763&lt;$C$10,1,0)</f>
        <v>0</v>
      </c>
      <c r="Q2763" s="108" t="n">
        <f aca="false">IF(SQRT($B$5)*$I2763+SQRT(1-$B$5)*M2763&lt;$C$11,1,0)</f>
        <v>0</v>
      </c>
      <c r="R2763" s="110" t="n">
        <f aca="false">N2763*$D$8+O2763*$D$9+P2763*$D$10+Q2763*$D$11</f>
        <v>0</v>
      </c>
      <c r="S2763" s="108" t="n">
        <f aca="false">SUM(N2763:Q2763)</f>
        <v>0</v>
      </c>
    </row>
    <row r="2764" customFormat="false" ht="15" hidden="false" customHeight="false" outlineLevel="0" collapsed="false">
      <c r="H2764" s="108" t="n">
        <v>2756</v>
      </c>
      <c r="I2764" s="109" t="n">
        <v>-0.4046</v>
      </c>
      <c r="J2764" s="109" t="n">
        <v>-0.548</v>
      </c>
      <c r="K2764" s="109" t="n">
        <v>-0.2901</v>
      </c>
      <c r="L2764" s="109" t="n">
        <v>1.0298</v>
      </c>
      <c r="M2764" s="109" t="n">
        <v>-0.3921</v>
      </c>
      <c r="N2764" s="108" t="n">
        <f aca="false">IF(SQRT($B$5)*$I2764+SQRT(1-$B$5)*J2764&lt;$C$8,1,0)</f>
        <v>0</v>
      </c>
      <c r="O2764" s="108" t="n">
        <f aca="false">IF(SQRT($B$5)*$I2764+SQRT(1-$B$5)*K2764&lt;$C$9,1,0)</f>
        <v>0</v>
      </c>
      <c r="P2764" s="108" t="n">
        <f aca="false">IF(SQRT($B$5)*$I2764+SQRT(1-$B$5)*L2764&lt;$C$10,1,0)</f>
        <v>0</v>
      </c>
      <c r="Q2764" s="108" t="n">
        <f aca="false">IF(SQRT($B$5)*$I2764+SQRT(1-$B$5)*M2764&lt;$C$11,1,0)</f>
        <v>0</v>
      </c>
      <c r="R2764" s="110" t="n">
        <f aca="false">N2764*$D$8+O2764*$D$9+P2764*$D$10+Q2764*$D$11</f>
        <v>0</v>
      </c>
      <c r="S2764" s="108" t="n">
        <f aca="false">SUM(N2764:Q2764)</f>
        <v>0</v>
      </c>
    </row>
    <row r="2765" customFormat="false" ht="15" hidden="false" customHeight="false" outlineLevel="0" collapsed="false">
      <c r="H2765" s="108" t="n">
        <v>2757</v>
      </c>
      <c r="I2765" s="109" t="n">
        <v>-0.6391</v>
      </c>
      <c r="J2765" s="109" t="n">
        <v>0.4873</v>
      </c>
      <c r="K2765" s="109" t="n">
        <v>-1.0658</v>
      </c>
      <c r="L2765" s="109" t="n">
        <v>-0.9785</v>
      </c>
      <c r="M2765" s="109" t="n">
        <v>-0.4413</v>
      </c>
      <c r="N2765" s="108" t="n">
        <f aca="false">IF(SQRT($B$5)*$I2765+SQRT(1-$B$5)*J2765&lt;$C$8,1,0)</f>
        <v>0</v>
      </c>
      <c r="O2765" s="108" t="n">
        <f aca="false">IF(SQRT($B$5)*$I2765+SQRT(1-$B$5)*K2765&lt;$C$9,1,0)</f>
        <v>0</v>
      </c>
      <c r="P2765" s="108" t="n">
        <f aca="false">IF(SQRT($B$5)*$I2765+SQRT(1-$B$5)*L2765&lt;$C$10,1,0)</f>
        <v>0</v>
      </c>
      <c r="Q2765" s="108" t="n">
        <f aca="false">IF(SQRT($B$5)*$I2765+SQRT(1-$B$5)*M2765&lt;$C$11,1,0)</f>
        <v>0</v>
      </c>
      <c r="R2765" s="110" t="n">
        <f aca="false">N2765*$D$8+O2765*$D$9+P2765*$D$10+Q2765*$D$11</f>
        <v>0</v>
      </c>
      <c r="S2765" s="108" t="n">
        <f aca="false">SUM(N2765:Q2765)</f>
        <v>0</v>
      </c>
    </row>
    <row r="2766" customFormat="false" ht="15" hidden="false" customHeight="false" outlineLevel="0" collapsed="false">
      <c r="H2766" s="108" t="n">
        <v>2758</v>
      </c>
      <c r="I2766" s="109" t="n">
        <v>1.2782</v>
      </c>
      <c r="J2766" s="109" t="n">
        <v>-0.917</v>
      </c>
      <c r="K2766" s="109" t="n">
        <v>0.4883</v>
      </c>
      <c r="L2766" s="109" t="n">
        <v>-1.2668</v>
      </c>
      <c r="M2766" s="109" t="n">
        <v>1.0282</v>
      </c>
      <c r="N2766" s="108" t="n">
        <f aca="false">IF(SQRT($B$5)*$I2766+SQRT(1-$B$5)*J2766&lt;$C$8,1,0)</f>
        <v>0</v>
      </c>
      <c r="O2766" s="108" t="n">
        <f aca="false">IF(SQRT($B$5)*$I2766+SQRT(1-$B$5)*K2766&lt;$C$9,1,0)</f>
        <v>0</v>
      </c>
      <c r="P2766" s="108" t="n">
        <f aca="false">IF(SQRT($B$5)*$I2766+SQRT(1-$B$5)*L2766&lt;$C$10,1,0)</f>
        <v>0</v>
      </c>
      <c r="Q2766" s="108" t="n">
        <f aca="false">IF(SQRT($B$5)*$I2766+SQRT(1-$B$5)*M2766&lt;$C$11,1,0)</f>
        <v>0</v>
      </c>
      <c r="R2766" s="110" t="n">
        <f aca="false">N2766*$D$8+O2766*$D$9+P2766*$D$10+Q2766*$D$11</f>
        <v>0</v>
      </c>
      <c r="S2766" s="108" t="n">
        <f aca="false">SUM(N2766:Q2766)</f>
        <v>0</v>
      </c>
    </row>
    <row r="2767" customFormat="false" ht="15" hidden="false" customHeight="false" outlineLevel="0" collapsed="false">
      <c r="H2767" s="108" t="n">
        <v>2759</v>
      </c>
      <c r="I2767" s="109" t="n">
        <v>-0.9555</v>
      </c>
      <c r="J2767" s="109" t="n">
        <v>-1.3157</v>
      </c>
      <c r="K2767" s="109" t="n">
        <v>0.2002</v>
      </c>
      <c r="L2767" s="109" t="n">
        <v>-0.4278</v>
      </c>
      <c r="M2767" s="109" t="n">
        <v>0.4424</v>
      </c>
      <c r="N2767" s="108" t="n">
        <f aca="false">IF(SQRT($B$5)*$I2767+SQRT(1-$B$5)*J2767&lt;$C$8,1,0)</f>
        <v>0</v>
      </c>
      <c r="O2767" s="108" t="n">
        <f aca="false">IF(SQRT($B$5)*$I2767+SQRT(1-$B$5)*K2767&lt;$C$9,1,0)</f>
        <v>0</v>
      </c>
      <c r="P2767" s="108" t="n">
        <f aca="false">IF(SQRT($B$5)*$I2767+SQRT(1-$B$5)*L2767&lt;$C$10,1,0)</f>
        <v>0</v>
      </c>
      <c r="Q2767" s="108" t="n">
        <f aca="false">IF(SQRT($B$5)*$I2767+SQRT(1-$B$5)*M2767&lt;$C$11,1,0)</f>
        <v>0</v>
      </c>
      <c r="R2767" s="110" t="n">
        <f aca="false">N2767*$D$8+O2767*$D$9+P2767*$D$10+Q2767*$D$11</f>
        <v>0</v>
      </c>
      <c r="S2767" s="108" t="n">
        <f aca="false">SUM(N2767:Q2767)</f>
        <v>0</v>
      </c>
    </row>
    <row r="2768" customFormat="false" ht="15" hidden="false" customHeight="false" outlineLevel="0" collapsed="false">
      <c r="H2768" s="108" t="n">
        <v>2760</v>
      </c>
      <c r="I2768" s="109" t="n">
        <v>-0.0936</v>
      </c>
      <c r="J2768" s="109" t="n">
        <v>0.2411</v>
      </c>
      <c r="K2768" s="109" t="n">
        <v>-1.3844</v>
      </c>
      <c r="L2768" s="109" t="n">
        <v>1.8786</v>
      </c>
      <c r="M2768" s="109" t="n">
        <v>0.8082</v>
      </c>
      <c r="N2768" s="108" t="n">
        <f aca="false">IF(SQRT($B$5)*$I2768+SQRT(1-$B$5)*J2768&lt;$C$8,1,0)</f>
        <v>0</v>
      </c>
      <c r="O2768" s="108" t="n">
        <f aca="false">IF(SQRT($B$5)*$I2768+SQRT(1-$B$5)*K2768&lt;$C$9,1,0)</f>
        <v>0</v>
      </c>
      <c r="P2768" s="108" t="n">
        <f aca="false">IF(SQRT($B$5)*$I2768+SQRT(1-$B$5)*L2768&lt;$C$10,1,0)</f>
        <v>0</v>
      </c>
      <c r="Q2768" s="108" t="n">
        <f aca="false">IF(SQRT($B$5)*$I2768+SQRT(1-$B$5)*M2768&lt;$C$11,1,0)</f>
        <v>0</v>
      </c>
      <c r="R2768" s="110" t="n">
        <f aca="false">N2768*$D$8+O2768*$D$9+P2768*$D$10+Q2768*$D$11</f>
        <v>0</v>
      </c>
      <c r="S2768" s="108" t="n">
        <f aca="false">SUM(N2768:Q2768)</f>
        <v>0</v>
      </c>
    </row>
    <row r="2769" customFormat="false" ht="15" hidden="false" customHeight="false" outlineLevel="0" collapsed="false">
      <c r="H2769" s="108" t="n">
        <v>2761</v>
      </c>
      <c r="I2769" s="109" t="n">
        <v>-0.1623</v>
      </c>
      <c r="J2769" s="109" t="n">
        <v>-0.5483</v>
      </c>
      <c r="K2769" s="109" t="n">
        <v>1.1652</v>
      </c>
      <c r="L2769" s="109" t="n">
        <v>0.6393</v>
      </c>
      <c r="M2769" s="109" t="n">
        <v>-0.7367</v>
      </c>
      <c r="N2769" s="108" t="n">
        <f aca="false">IF(SQRT($B$5)*$I2769+SQRT(1-$B$5)*J2769&lt;$C$8,1,0)</f>
        <v>0</v>
      </c>
      <c r="O2769" s="108" t="n">
        <f aca="false">IF(SQRT($B$5)*$I2769+SQRT(1-$B$5)*K2769&lt;$C$9,1,0)</f>
        <v>0</v>
      </c>
      <c r="P2769" s="108" t="n">
        <f aca="false">IF(SQRT($B$5)*$I2769+SQRT(1-$B$5)*L2769&lt;$C$10,1,0)</f>
        <v>0</v>
      </c>
      <c r="Q2769" s="108" t="n">
        <f aca="false">IF(SQRT($B$5)*$I2769+SQRT(1-$B$5)*M2769&lt;$C$11,1,0)</f>
        <v>0</v>
      </c>
      <c r="R2769" s="110" t="n">
        <f aca="false">N2769*$D$8+O2769*$D$9+P2769*$D$10+Q2769*$D$11</f>
        <v>0</v>
      </c>
      <c r="S2769" s="108" t="n">
        <f aca="false">SUM(N2769:Q2769)</f>
        <v>0</v>
      </c>
    </row>
    <row r="2770" customFormat="false" ht="15" hidden="false" customHeight="false" outlineLevel="0" collapsed="false">
      <c r="H2770" s="108" t="n">
        <v>2762</v>
      </c>
      <c r="I2770" s="109" t="n">
        <v>1.213</v>
      </c>
      <c r="J2770" s="109" t="n">
        <v>0.039</v>
      </c>
      <c r="K2770" s="109" t="n">
        <v>1.1352</v>
      </c>
      <c r="L2770" s="109" t="n">
        <v>0.9209</v>
      </c>
      <c r="M2770" s="109" t="n">
        <v>0.3372</v>
      </c>
      <c r="N2770" s="108" t="n">
        <f aca="false">IF(SQRT($B$5)*$I2770+SQRT(1-$B$5)*J2770&lt;$C$8,1,0)</f>
        <v>0</v>
      </c>
      <c r="O2770" s="108" t="n">
        <f aca="false">IF(SQRT($B$5)*$I2770+SQRT(1-$B$5)*K2770&lt;$C$9,1,0)</f>
        <v>0</v>
      </c>
      <c r="P2770" s="108" t="n">
        <f aca="false">IF(SQRT($B$5)*$I2770+SQRT(1-$B$5)*L2770&lt;$C$10,1,0)</f>
        <v>0</v>
      </c>
      <c r="Q2770" s="108" t="n">
        <f aca="false">IF(SQRT($B$5)*$I2770+SQRT(1-$B$5)*M2770&lt;$C$11,1,0)</f>
        <v>0</v>
      </c>
      <c r="R2770" s="110" t="n">
        <f aca="false">N2770*$D$8+O2770*$D$9+P2770*$D$10+Q2770*$D$11</f>
        <v>0</v>
      </c>
      <c r="S2770" s="108" t="n">
        <f aca="false">SUM(N2770:Q2770)</f>
        <v>0</v>
      </c>
    </row>
    <row r="2771" customFormat="false" ht="15" hidden="false" customHeight="false" outlineLevel="0" collapsed="false">
      <c r="H2771" s="108" t="n">
        <v>2763</v>
      </c>
      <c r="I2771" s="109" t="n">
        <v>-0.5139</v>
      </c>
      <c r="J2771" s="109" t="n">
        <v>0.943</v>
      </c>
      <c r="K2771" s="109" t="n">
        <v>0.0244</v>
      </c>
      <c r="L2771" s="109" t="n">
        <v>0.6602</v>
      </c>
      <c r="M2771" s="109" t="n">
        <v>-0.2045</v>
      </c>
      <c r="N2771" s="108" t="n">
        <f aca="false">IF(SQRT($B$5)*$I2771+SQRT(1-$B$5)*J2771&lt;$C$8,1,0)</f>
        <v>0</v>
      </c>
      <c r="O2771" s="108" t="n">
        <f aca="false">IF(SQRT($B$5)*$I2771+SQRT(1-$B$5)*K2771&lt;$C$9,1,0)</f>
        <v>0</v>
      </c>
      <c r="P2771" s="108" t="n">
        <f aca="false">IF(SQRT($B$5)*$I2771+SQRT(1-$B$5)*L2771&lt;$C$10,1,0)</f>
        <v>0</v>
      </c>
      <c r="Q2771" s="108" t="n">
        <f aca="false">IF(SQRT($B$5)*$I2771+SQRT(1-$B$5)*M2771&lt;$C$11,1,0)</f>
        <v>0</v>
      </c>
      <c r="R2771" s="110" t="n">
        <f aca="false">N2771*$D$8+O2771*$D$9+P2771*$D$10+Q2771*$D$11</f>
        <v>0</v>
      </c>
      <c r="S2771" s="108" t="n">
        <f aca="false">SUM(N2771:Q2771)</f>
        <v>0</v>
      </c>
    </row>
    <row r="2772" customFormat="false" ht="15" hidden="false" customHeight="false" outlineLevel="0" collapsed="false">
      <c r="H2772" s="108" t="n">
        <v>2764</v>
      </c>
      <c r="I2772" s="109" t="n">
        <v>1.7705</v>
      </c>
      <c r="J2772" s="109" t="n">
        <v>-0.9195</v>
      </c>
      <c r="K2772" s="109" t="n">
        <v>-0.7906</v>
      </c>
      <c r="L2772" s="109" t="n">
        <v>0.9544</v>
      </c>
      <c r="M2772" s="109" t="n">
        <v>-1.6441</v>
      </c>
      <c r="N2772" s="108" t="n">
        <f aca="false">IF(SQRT($B$5)*$I2772+SQRT(1-$B$5)*J2772&lt;$C$8,1,0)</f>
        <v>0</v>
      </c>
      <c r="O2772" s="108" t="n">
        <f aca="false">IF(SQRT($B$5)*$I2772+SQRT(1-$B$5)*K2772&lt;$C$9,1,0)</f>
        <v>0</v>
      </c>
      <c r="P2772" s="108" t="n">
        <f aca="false">IF(SQRT($B$5)*$I2772+SQRT(1-$B$5)*L2772&lt;$C$10,1,0)</f>
        <v>0</v>
      </c>
      <c r="Q2772" s="108" t="n">
        <f aca="false">IF(SQRT($B$5)*$I2772+SQRT(1-$B$5)*M2772&lt;$C$11,1,0)</f>
        <v>0</v>
      </c>
      <c r="R2772" s="110" t="n">
        <f aca="false">N2772*$D$8+O2772*$D$9+P2772*$D$10+Q2772*$D$11</f>
        <v>0</v>
      </c>
      <c r="S2772" s="108" t="n">
        <f aca="false">SUM(N2772:Q2772)</f>
        <v>0</v>
      </c>
    </row>
    <row r="2773" customFormat="false" ht="15" hidden="false" customHeight="false" outlineLevel="0" collapsed="false">
      <c r="H2773" s="108" t="n">
        <v>2765</v>
      </c>
      <c r="I2773" s="109" t="n">
        <v>0.0021</v>
      </c>
      <c r="J2773" s="109" t="n">
        <v>-0.5584</v>
      </c>
      <c r="K2773" s="109" t="n">
        <v>-1.0155</v>
      </c>
      <c r="L2773" s="109" t="n">
        <v>0.9545</v>
      </c>
      <c r="M2773" s="109" t="n">
        <v>0.7041</v>
      </c>
      <c r="N2773" s="108" t="n">
        <f aca="false">IF(SQRT($B$5)*$I2773+SQRT(1-$B$5)*J2773&lt;$C$8,1,0)</f>
        <v>0</v>
      </c>
      <c r="O2773" s="108" t="n">
        <f aca="false">IF(SQRT($B$5)*$I2773+SQRT(1-$B$5)*K2773&lt;$C$9,1,0)</f>
        <v>0</v>
      </c>
      <c r="P2773" s="108" t="n">
        <f aca="false">IF(SQRT($B$5)*$I2773+SQRT(1-$B$5)*L2773&lt;$C$10,1,0)</f>
        <v>0</v>
      </c>
      <c r="Q2773" s="108" t="n">
        <f aca="false">IF(SQRT($B$5)*$I2773+SQRT(1-$B$5)*M2773&lt;$C$11,1,0)</f>
        <v>0</v>
      </c>
      <c r="R2773" s="110" t="n">
        <f aca="false">N2773*$D$8+O2773*$D$9+P2773*$D$10+Q2773*$D$11</f>
        <v>0</v>
      </c>
      <c r="S2773" s="108" t="n">
        <f aca="false">SUM(N2773:Q2773)</f>
        <v>0</v>
      </c>
    </row>
    <row r="2774" customFormat="false" ht="15" hidden="false" customHeight="false" outlineLevel="0" collapsed="false">
      <c r="H2774" s="108" t="n">
        <v>2766</v>
      </c>
      <c r="I2774" s="109" t="n">
        <v>-0.7492</v>
      </c>
      <c r="J2774" s="109" t="n">
        <v>0.7654</v>
      </c>
      <c r="K2774" s="109" t="n">
        <v>0.5823</v>
      </c>
      <c r="L2774" s="109" t="n">
        <v>-0.0912</v>
      </c>
      <c r="M2774" s="109" t="n">
        <v>0.9095</v>
      </c>
      <c r="N2774" s="108" t="n">
        <f aca="false">IF(SQRT($B$5)*$I2774+SQRT(1-$B$5)*J2774&lt;$C$8,1,0)</f>
        <v>0</v>
      </c>
      <c r="O2774" s="108" t="n">
        <f aca="false">IF(SQRT($B$5)*$I2774+SQRT(1-$B$5)*K2774&lt;$C$9,1,0)</f>
        <v>0</v>
      </c>
      <c r="P2774" s="108" t="n">
        <f aca="false">IF(SQRT($B$5)*$I2774+SQRT(1-$B$5)*L2774&lt;$C$10,1,0)</f>
        <v>0</v>
      </c>
      <c r="Q2774" s="108" t="n">
        <f aca="false">IF(SQRT($B$5)*$I2774+SQRT(1-$B$5)*M2774&lt;$C$11,1,0)</f>
        <v>0</v>
      </c>
      <c r="R2774" s="110" t="n">
        <f aca="false">N2774*$D$8+O2774*$D$9+P2774*$D$10+Q2774*$D$11</f>
        <v>0</v>
      </c>
      <c r="S2774" s="108" t="n">
        <f aca="false">SUM(N2774:Q2774)</f>
        <v>0</v>
      </c>
    </row>
    <row r="2775" customFormat="false" ht="15" hidden="false" customHeight="false" outlineLevel="0" collapsed="false">
      <c r="H2775" s="108" t="n">
        <v>2767</v>
      </c>
      <c r="I2775" s="109" t="n">
        <v>0.7072</v>
      </c>
      <c r="J2775" s="109" t="n">
        <v>0.4394</v>
      </c>
      <c r="K2775" s="109" t="n">
        <v>0.3211</v>
      </c>
      <c r="L2775" s="109" t="n">
        <v>0.677</v>
      </c>
      <c r="M2775" s="109" t="n">
        <v>-1.4108</v>
      </c>
      <c r="N2775" s="108" t="n">
        <f aca="false">IF(SQRT($B$5)*$I2775+SQRT(1-$B$5)*J2775&lt;$C$8,1,0)</f>
        <v>0</v>
      </c>
      <c r="O2775" s="108" t="n">
        <f aca="false">IF(SQRT($B$5)*$I2775+SQRT(1-$B$5)*K2775&lt;$C$9,1,0)</f>
        <v>0</v>
      </c>
      <c r="P2775" s="108" t="n">
        <f aca="false">IF(SQRT($B$5)*$I2775+SQRT(1-$B$5)*L2775&lt;$C$10,1,0)</f>
        <v>0</v>
      </c>
      <c r="Q2775" s="108" t="n">
        <f aca="false">IF(SQRT($B$5)*$I2775+SQRT(1-$B$5)*M2775&lt;$C$11,1,0)</f>
        <v>0</v>
      </c>
      <c r="R2775" s="110" t="n">
        <f aca="false">N2775*$D$8+O2775*$D$9+P2775*$D$10+Q2775*$D$11</f>
        <v>0</v>
      </c>
      <c r="S2775" s="108" t="n">
        <f aca="false">SUM(N2775:Q2775)</f>
        <v>0</v>
      </c>
    </row>
    <row r="2776" customFormat="false" ht="15" hidden="false" customHeight="false" outlineLevel="0" collapsed="false">
      <c r="H2776" s="108" t="n">
        <v>2768</v>
      </c>
      <c r="I2776" s="109" t="n">
        <v>0.06</v>
      </c>
      <c r="J2776" s="109" t="n">
        <v>0.0299</v>
      </c>
      <c r="K2776" s="109" t="n">
        <v>0.2202</v>
      </c>
      <c r="L2776" s="109" t="n">
        <v>-0.3401</v>
      </c>
      <c r="M2776" s="109" t="n">
        <v>-1.3846</v>
      </c>
      <c r="N2776" s="108" t="n">
        <f aca="false">IF(SQRT($B$5)*$I2776+SQRT(1-$B$5)*J2776&lt;$C$8,1,0)</f>
        <v>0</v>
      </c>
      <c r="O2776" s="108" t="n">
        <f aca="false">IF(SQRT($B$5)*$I2776+SQRT(1-$B$5)*K2776&lt;$C$9,1,0)</f>
        <v>0</v>
      </c>
      <c r="P2776" s="108" t="n">
        <f aca="false">IF(SQRT($B$5)*$I2776+SQRT(1-$B$5)*L2776&lt;$C$10,1,0)</f>
        <v>0</v>
      </c>
      <c r="Q2776" s="108" t="n">
        <f aca="false">IF(SQRT($B$5)*$I2776+SQRT(1-$B$5)*M2776&lt;$C$11,1,0)</f>
        <v>0</v>
      </c>
      <c r="R2776" s="110" t="n">
        <f aca="false">N2776*$D$8+O2776*$D$9+P2776*$D$10+Q2776*$D$11</f>
        <v>0</v>
      </c>
      <c r="S2776" s="108" t="n">
        <f aca="false">SUM(N2776:Q2776)</f>
        <v>0</v>
      </c>
    </row>
    <row r="2777" customFormat="false" ht="15" hidden="false" customHeight="false" outlineLevel="0" collapsed="false">
      <c r="H2777" s="108" t="n">
        <v>2769</v>
      </c>
      <c r="I2777" s="109" t="n">
        <v>0.4096</v>
      </c>
      <c r="J2777" s="109" t="n">
        <v>0.5231</v>
      </c>
      <c r="K2777" s="109" t="n">
        <v>-0.073</v>
      </c>
      <c r="L2777" s="109" t="n">
        <v>0.5594</v>
      </c>
      <c r="M2777" s="109" t="n">
        <v>-0.4032</v>
      </c>
      <c r="N2777" s="108" t="n">
        <f aca="false">IF(SQRT($B$5)*$I2777+SQRT(1-$B$5)*J2777&lt;$C$8,1,0)</f>
        <v>0</v>
      </c>
      <c r="O2777" s="108" t="n">
        <f aca="false">IF(SQRT($B$5)*$I2777+SQRT(1-$B$5)*K2777&lt;$C$9,1,0)</f>
        <v>0</v>
      </c>
      <c r="P2777" s="108" t="n">
        <f aca="false">IF(SQRT($B$5)*$I2777+SQRT(1-$B$5)*L2777&lt;$C$10,1,0)</f>
        <v>0</v>
      </c>
      <c r="Q2777" s="108" t="n">
        <f aca="false">IF(SQRT($B$5)*$I2777+SQRT(1-$B$5)*M2777&lt;$C$11,1,0)</f>
        <v>0</v>
      </c>
      <c r="R2777" s="110" t="n">
        <f aca="false">N2777*$D$8+O2777*$D$9+P2777*$D$10+Q2777*$D$11</f>
        <v>0</v>
      </c>
      <c r="S2777" s="108" t="n">
        <f aca="false">SUM(N2777:Q2777)</f>
        <v>0</v>
      </c>
    </row>
    <row r="2778" customFormat="false" ht="15" hidden="false" customHeight="false" outlineLevel="0" collapsed="false">
      <c r="H2778" s="108" t="n">
        <v>2770</v>
      </c>
      <c r="I2778" s="109" t="n">
        <v>1.455</v>
      </c>
      <c r="J2778" s="109" t="n">
        <v>-1.3833</v>
      </c>
      <c r="K2778" s="109" t="n">
        <v>0.1813</v>
      </c>
      <c r="L2778" s="109" t="n">
        <v>-0.6708</v>
      </c>
      <c r="M2778" s="109" t="n">
        <v>-0.3298</v>
      </c>
      <c r="N2778" s="108" t="n">
        <f aca="false">IF(SQRT($B$5)*$I2778+SQRT(1-$B$5)*J2778&lt;$C$8,1,0)</f>
        <v>0</v>
      </c>
      <c r="O2778" s="108" t="n">
        <f aca="false">IF(SQRT($B$5)*$I2778+SQRT(1-$B$5)*K2778&lt;$C$9,1,0)</f>
        <v>0</v>
      </c>
      <c r="P2778" s="108" t="n">
        <f aca="false">IF(SQRT($B$5)*$I2778+SQRT(1-$B$5)*L2778&lt;$C$10,1,0)</f>
        <v>0</v>
      </c>
      <c r="Q2778" s="108" t="n">
        <f aca="false">IF(SQRT($B$5)*$I2778+SQRT(1-$B$5)*M2778&lt;$C$11,1,0)</f>
        <v>0</v>
      </c>
      <c r="R2778" s="110" t="n">
        <f aca="false">N2778*$D$8+O2778*$D$9+P2778*$D$10+Q2778*$D$11</f>
        <v>0</v>
      </c>
      <c r="S2778" s="108" t="n">
        <f aca="false">SUM(N2778:Q2778)</f>
        <v>0</v>
      </c>
    </row>
    <row r="2779" customFormat="false" ht="15" hidden="false" customHeight="false" outlineLevel="0" collapsed="false">
      <c r="H2779" s="108" t="n">
        <v>2771</v>
      </c>
      <c r="I2779" s="109" t="n">
        <v>0.4564</v>
      </c>
      <c r="J2779" s="109" t="n">
        <v>1.6036</v>
      </c>
      <c r="K2779" s="109" t="n">
        <v>-1.2271</v>
      </c>
      <c r="L2779" s="109" t="n">
        <v>0.8151</v>
      </c>
      <c r="M2779" s="109" t="n">
        <v>1.5999</v>
      </c>
      <c r="N2779" s="108" t="n">
        <f aca="false">IF(SQRT($B$5)*$I2779+SQRT(1-$B$5)*J2779&lt;$C$8,1,0)</f>
        <v>0</v>
      </c>
      <c r="O2779" s="108" t="n">
        <f aca="false">IF(SQRT($B$5)*$I2779+SQRT(1-$B$5)*K2779&lt;$C$9,1,0)</f>
        <v>0</v>
      </c>
      <c r="P2779" s="108" t="n">
        <f aca="false">IF(SQRT($B$5)*$I2779+SQRT(1-$B$5)*L2779&lt;$C$10,1,0)</f>
        <v>0</v>
      </c>
      <c r="Q2779" s="108" t="n">
        <f aca="false">IF(SQRT($B$5)*$I2779+SQRT(1-$B$5)*M2779&lt;$C$11,1,0)</f>
        <v>0</v>
      </c>
      <c r="R2779" s="110" t="n">
        <f aca="false">N2779*$D$8+O2779*$D$9+P2779*$D$10+Q2779*$D$11</f>
        <v>0</v>
      </c>
      <c r="S2779" s="108" t="n">
        <f aca="false">SUM(N2779:Q2779)</f>
        <v>0</v>
      </c>
    </row>
    <row r="2780" customFormat="false" ht="15" hidden="false" customHeight="false" outlineLevel="0" collapsed="false">
      <c r="H2780" s="108" t="n">
        <v>2772</v>
      </c>
      <c r="I2780" s="109" t="n">
        <v>0.3989</v>
      </c>
      <c r="J2780" s="109" t="n">
        <v>0.4723</v>
      </c>
      <c r="K2780" s="109" t="n">
        <v>-0.1926</v>
      </c>
      <c r="L2780" s="109" t="n">
        <v>-0.8062</v>
      </c>
      <c r="M2780" s="109" t="n">
        <v>0.8943</v>
      </c>
      <c r="N2780" s="108" t="n">
        <f aca="false">IF(SQRT($B$5)*$I2780+SQRT(1-$B$5)*J2780&lt;$C$8,1,0)</f>
        <v>0</v>
      </c>
      <c r="O2780" s="108" t="n">
        <f aca="false">IF(SQRT($B$5)*$I2780+SQRT(1-$B$5)*K2780&lt;$C$9,1,0)</f>
        <v>0</v>
      </c>
      <c r="P2780" s="108" t="n">
        <f aca="false">IF(SQRT($B$5)*$I2780+SQRT(1-$B$5)*L2780&lt;$C$10,1,0)</f>
        <v>0</v>
      </c>
      <c r="Q2780" s="108" t="n">
        <f aca="false">IF(SQRT($B$5)*$I2780+SQRT(1-$B$5)*M2780&lt;$C$11,1,0)</f>
        <v>0</v>
      </c>
      <c r="R2780" s="110" t="n">
        <f aca="false">N2780*$D$8+O2780*$D$9+P2780*$D$10+Q2780*$D$11</f>
        <v>0</v>
      </c>
      <c r="S2780" s="108" t="n">
        <f aca="false">SUM(N2780:Q2780)</f>
        <v>0</v>
      </c>
    </row>
    <row r="2781" customFormat="false" ht="15" hidden="false" customHeight="false" outlineLevel="0" collapsed="false">
      <c r="H2781" s="108" t="n">
        <v>2773</v>
      </c>
      <c r="I2781" s="109" t="n">
        <v>-1.5005</v>
      </c>
      <c r="J2781" s="109" t="n">
        <v>-0.7802</v>
      </c>
      <c r="K2781" s="109" t="n">
        <v>-0.3699</v>
      </c>
      <c r="L2781" s="109" t="n">
        <v>-0.32</v>
      </c>
      <c r="M2781" s="109" t="n">
        <v>-1.2645</v>
      </c>
      <c r="N2781" s="108" t="n">
        <f aca="false">IF(SQRT($B$5)*$I2781+SQRT(1-$B$5)*J2781&lt;$C$8,1,0)</f>
        <v>0</v>
      </c>
      <c r="O2781" s="108" t="n">
        <f aca="false">IF(SQRT($B$5)*$I2781+SQRT(1-$B$5)*K2781&lt;$C$9,1,0)</f>
        <v>0</v>
      </c>
      <c r="P2781" s="108" t="n">
        <f aca="false">IF(SQRT($B$5)*$I2781+SQRT(1-$B$5)*L2781&lt;$C$10,1,0)</f>
        <v>0</v>
      </c>
      <c r="Q2781" s="108" t="n">
        <f aca="false">IF(SQRT($B$5)*$I2781+SQRT(1-$B$5)*M2781&lt;$C$11,1,0)</f>
        <v>0</v>
      </c>
      <c r="R2781" s="110" t="n">
        <f aca="false">N2781*$D$8+O2781*$D$9+P2781*$D$10+Q2781*$D$11</f>
        <v>0</v>
      </c>
      <c r="S2781" s="108" t="n">
        <f aca="false">SUM(N2781:Q2781)</f>
        <v>0</v>
      </c>
    </row>
    <row r="2782" customFormat="false" ht="15" hidden="false" customHeight="false" outlineLevel="0" collapsed="false">
      <c r="H2782" s="108" t="n">
        <v>2774</v>
      </c>
      <c r="I2782" s="109" t="n">
        <v>0.7122</v>
      </c>
      <c r="J2782" s="109" t="n">
        <v>0.4694</v>
      </c>
      <c r="K2782" s="109" t="n">
        <v>0.5787</v>
      </c>
      <c r="L2782" s="109" t="n">
        <v>-1.2511</v>
      </c>
      <c r="M2782" s="109" t="n">
        <v>-2.2237</v>
      </c>
      <c r="N2782" s="108" t="n">
        <f aca="false">IF(SQRT($B$5)*$I2782+SQRT(1-$B$5)*J2782&lt;$C$8,1,0)</f>
        <v>0</v>
      </c>
      <c r="O2782" s="108" t="n">
        <f aca="false">IF(SQRT($B$5)*$I2782+SQRT(1-$B$5)*K2782&lt;$C$9,1,0)</f>
        <v>0</v>
      </c>
      <c r="P2782" s="108" t="n">
        <f aca="false">IF(SQRT($B$5)*$I2782+SQRT(1-$B$5)*L2782&lt;$C$10,1,0)</f>
        <v>0</v>
      </c>
      <c r="Q2782" s="108" t="n">
        <f aca="false">IF(SQRT($B$5)*$I2782+SQRT(1-$B$5)*M2782&lt;$C$11,1,0)</f>
        <v>0</v>
      </c>
      <c r="R2782" s="110" t="n">
        <f aca="false">N2782*$D$8+O2782*$D$9+P2782*$D$10+Q2782*$D$11</f>
        <v>0</v>
      </c>
      <c r="S2782" s="108" t="n">
        <f aca="false">SUM(N2782:Q2782)</f>
        <v>0</v>
      </c>
    </row>
    <row r="2783" customFormat="false" ht="15" hidden="false" customHeight="false" outlineLevel="0" collapsed="false">
      <c r="H2783" s="108" t="n">
        <v>2775</v>
      </c>
      <c r="I2783" s="109" t="n">
        <v>0.4969</v>
      </c>
      <c r="J2783" s="109" t="n">
        <v>-0.8933</v>
      </c>
      <c r="K2783" s="109" t="n">
        <v>1.3511</v>
      </c>
      <c r="L2783" s="109" t="n">
        <v>0.3508</v>
      </c>
      <c r="M2783" s="109" t="n">
        <v>-0.704</v>
      </c>
      <c r="N2783" s="108" t="n">
        <f aca="false">IF(SQRT($B$5)*$I2783+SQRT(1-$B$5)*J2783&lt;$C$8,1,0)</f>
        <v>0</v>
      </c>
      <c r="O2783" s="108" t="n">
        <f aca="false">IF(SQRT($B$5)*$I2783+SQRT(1-$B$5)*K2783&lt;$C$9,1,0)</f>
        <v>0</v>
      </c>
      <c r="P2783" s="108" t="n">
        <f aca="false">IF(SQRT($B$5)*$I2783+SQRT(1-$B$5)*L2783&lt;$C$10,1,0)</f>
        <v>0</v>
      </c>
      <c r="Q2783" s="108" t="n">
        <f aca="false">IF(SQRT($B$5)*$I2783+SQRT(1-$B$5)*M2783&lt;$C$11,1,0)</f>
        <v>0</v>
      </c>
      <c r="R2783" s="110" t="n">
        <f aca="false">N2783*$D$8+O2783*$D$9+P2783*$D$10+Q2783*$D$11</f>
        <v>0</v>
      </c>
      <c r="S2783" s="108" t="n">
        <f aca="false">SUM(N2783:Q2783)</f>
        <v>0</v>
      </c>
    </row>
    <row r="2784" customFormat="false" ht="15" hidden="false" customHeight="false" outlineLevel="0" collapsed="false">
      <c r="H2784" s="108" t="n">
        <v>2776</v>
      </c>
      <c r="I2784" s="109" t="n">
        <v>-1.1166</v>
      </c>
      <c r="J2784" s="109" t="n">
        <v>-1.2012</v>
      </c>
      <c r="K2784" s="109" t="n">
        <v>-0.8835</v>
      </c>
      <c r="L2784" s="109" t="n">
        <v>0.2693</v>
      </c>
      <c r="M2784" s="109" t="n">
        <v>-0.5782</v>
      </c>
      <c r="N2784" s="108" t="n">
        <f aca="false">IF(SQRT($B$5)*$I2784+SQRT(1-$B$5)*J2784&lt;$C$8,1,0)</f>
        <v>0</v>
      </c>
      <c r="O2784" s="108" t="n">
        <f aca="false">IF(SQRT($B$5)*$I2784+SQRT(1-$B$5)*K2784&lt;$C$9,1,0)</f>
        <v>0</v>
      </c>
      <c r="P2784" s="108" t="n">
        <f aca="false">IF(SQRT($B$5)*$I2784+SQRT(1-$B$5)*L2784&lt;$C$10,1,0)</f>
        <v>0</v>
      </c>
      <c r="Q2784" s="108" t="n">
        <f aca="false">IF(SQRT($B$5)*$I2784+SQRT(1-$B$5)*M2784&lt;$C$11,1,0)</f>
        <v>0</v>
      </c>
      <c r="R2784" s="110" t="n">
        <f aca="false">N2784*$D$8+O2784*$D$9+P2784*$D$10+Q2784*$D$11</f>
        <v>0</v>
      </c>
      <c r="S2784" s="108" t="n">
        <f aca="false">SUM(N2784:Q2784)</f>
        <v>0</v>
      </c>
    </row>
    <row r="2785" customFormat="false" ht="15" hidden="false" customHeight="false" outlineLevel="0" collapsed="false">
      <c r="H2785" s="108" t="n">
        <v>2777</v>
      </c>
      <c r="I2785" s="109" t="n">
        <v>0.8769</v>
      </c>
      <c r="J2785" s="109" t="n">
        <v>1.0677</v>
      </c>
      <c r="K2785" s="109" t="n">
        <v>-0.9672</v>
      </c>
      <c r="L2785" s="109" t="n">
        <v>-0.445</v>
      </c>
      <c r="M2785" s="109" t="n">
        <v>-0.5765</v>
      </c>
      <c r="N2785" s="108" t="n">
        <f aca="false">IF(SQRT($B$5)*$I2785+SQRT(1-$B$5)*J2785&lt;$C$8,1,0)</f>
        <v>0</v>
      </c>
      <c r="O2785" s="108" t="n">
        <f aca="false">IF(SQRT($B$5)*$I2785+SQRT(1-$B$5)*K2785&lt;$C$9,1,0)</f>
        <v>0</v>
      </c>
      <c r="P2785" s="108" t="n">
        <f aca="false">IF(SQRT($B$5)*$I2785+SQRT(1-$B$5)*L2785&lt;$C$10,1,0)</f>
        <v>0</v>
      </c>
      <c r="Q2785" s="108" t="n">
        <f aca="false">IF(SQRT($B$5)*$I2785+SQRT(1-$B$5)*M2785&lt;$C$11,1,0)</f>
        <v>0</v>
      </c>
      <c r="R2785" s="110" t="n">
        <f aca="false">N2785*$D$8+O2785*$D$9+P2785*$D$10+Q2785*$D$11</f>
        <v>0</v>
      </c>
      <c r="S2785" s="108" t="n">
        <f aca="false">SUM(N2785:Q2785)</f>
        <v>0</v>
      </c>
    </row>
    <row r="2786" customFormat="false" ht="15" hidden="false" customHeight="false" outlineLevel="0" collapsed="false">
      <c r="H2786" s="108" t="n">
        <v>2778</v>
      </c>
      <c r="I2786" s="109" t="n">
        <v>0.1314</v>
      </c>
      <c r="J2786" s="109" t="n">
        <v>-0.0498</v>
      </c>
      <c r="K2786" s="109" t="n">
        <v>1.0608</v>
      </c>
      <c r="L2786" s="109" t="n">
        <v>-1.0091</v>
      </c>
      <c r="M2786" s="109" t="n">
        <v>-1.4407</v>
      </c>
      <c r="N2786" s="108" t="n">
        <f aca="false">IF(SQRT($B$5)*$I2786+SQRT(1-$B$5)*J2786&lt;$C$8,1,0)</f>
        <v>0</v>
      </c>
      <c r="O2786" s="108" t="n">
        <f aca="false">IF(SQRT($B$5)*$I2786+SQRT(1-$B$5)*K2786&lt;$C$9,1,0)</f>
        <v>0</v>
      </c>
      <c r="P2786" s="108" t="n">
        <f aca="false">IF(SQRT($B$5)*$I2786+SQRT(1-$B$5)*L2786&lt;$C$10,1,0)</f>
        <v>0</v>
      </c>
      <c r="Q2786" s="108" t="n">
        <f aca="false">IF(SQRT($B$5)*$I2786+SQRT(1-$B$5)*M2786&lt;$C$11,1,0)</f>
        <v>0</v>
      </c>
      <c r="R2786" s="110" t="n">
        <f aca="false">N2786*$D$8+O2786*$D$9+P2786*$D$10+Q2786*$D$11</f>
        <v>0</v>
      </c>
      <c r="S2786" s="108" t="n">
        <f aca="false">SUM(N2786:Q2786)</f>
        <v>0</v>
      </c>
    </row>
    <row r="2787" customFormat="false" ht="15" hidden="false" customHeight="false" outlineLevel="0" collapsed="false">
      <c r="H2787" s="108" t="n">
        <v>2779</v>
      </c>
      <c r="I2787" s="109" t="n">
        <v>-1.1526</v>
      </c>
      <c r="J2787" s="109" t="n">
        <v>1.91</v>
      </c>
      <c r="K2787" s="109" t="n">
        <v>-1.0409</v>
      </c>
      <c r="L2787" s="109" t="n">
        <v>-2.0318</v>
      </c>
      <c r="M2787" s="109" t="n">
        <v>-0.0287</v>
      </c>
      <c r="N2787" s="108" t="n">
        <f aca="false">IF(SQRT($B$5)*$I2787+SQRT(1-$B$5)*J2787&lt;$C$8,1,0)</f>
        <v>0</v>
      </c>
      <c r="O2787" s="108" t="n">
        <f aca="false">IF(SQRT($B$5)*$I2787+SQRT(1-$B$5)*K2787&lt;$C$9,1,0)</f>
        <v>0</v>
      </c>
      <c r="P2787" s="108" t="n">
        <f aca="false">IF(SQRT($B$5)*$I2787+SQRT(1-$B$5)*L2787&lt;$C$10,1,0)</f>
        <v>1</v>
      </c>
      <c r="Q2787" s="108" t="n">
        <f aca="false">IF(SQRT($B$5)*$I2787+SQRT(1-$B$5)*M2787&lt;$C$11,1,0)</f>
        <v>0</v>
      </c>
      <c r="R2787" s="110" t="n">
        <f aca="false">N2787*$D$8+O2787*$D$9+P2787*$D$10+Q2787*$D$11</f>
        <v>14</v>
      </c>
      <c r="S2787" s="108" t="n">
        <f aca="false">SUM(N2787:Q2787)</f>
        <v>1</v>
      </c>
    </row>
    <row r="2788" customFormat="false" ht="15" hidden="false" customHeight="false" outlineLevel="0" collapsed="false">
      <c r="H2788" s="108" t="n">
        <v>2780</v>
      </c>
      <c r="I2788" s="109" t="n">
        <v>-1.0174</v>
      </c>
      <c r="J2788" s="109" t="n">
        <v>0.5794</v>
      </c>
      <c r="K2788" s="109" t="n">
        <v>0.866</v>
      </c>
      <c r="L2788" s="109" t="n">
        <v>1.0666</v>
      </c>
      <c r="M2788" s="109" t="n">
        <v>-0.7687</v>
      </c>
      <c r="N2788" s="108" t="n">
        <f aca="false">IF(SQRT($B$5)*$I2788+SQRT(1-$B$5)*J2788&lt;$C$8,1,0)</f>
        <v>0</v>
      </c>
      <c r="O2788" s="108" t="n">
        <f aca="false">IF(SQRT($B$5)*$I2788+SQRT(1-$B$5)*K2788&lt;$C$9,1,0)</f>
        <v>0</v>
      </c>
      <c r="P2788" s="108" t="n">
        <f aca="false">IF(SQRT($B$5)*$I2788+SQRT(1-$B$5)*L2788&lt;$C$10,1,0)</f>
        <v>0</v>
      </c>
      <c r="Q2788" s="108" t="n">
        <f aca="false">IF(SQRT($B$5)*$I2788+SQRT(1-$B$5)*M2788&lt;$C$11,1,0)</f>
        <v>0</v>
      </c>
      <c r="R2788" s="110" t="n">
        <f aca="false">N2788*$D$8+O2788*$D$9+P2788*$D$10+Q2788*$D$11</f>
        <v>0</v>
      </c>
      <c r="S2788" s="108" t="n">
        <f aca="false">SUM(N2788:Q2788)</f>
        <v>0</v>
      </c>
    </row>
    <row r="2789" customFormat="false" ht="15" hidden="false" customHeight="false" outlineLevel="0" collapsed="false">
      <c r="H2789" s="108" t="n">
        <v>2781</v>
      </c>
      <c r="I2789" s="109" t="n">
        <v>1.0046</v>
      </c>
      <c r="J2789" s="109" t="n">
        <v>0.4723</v>
      </c>
      <c r="K2789" s="109" t="n">
        <v>0.5722</v>
      </c>
      <c r="L2789" s="109" t="n">
        <v>-0.1912</v>
      </c>
      <c r="M2789" s="109" t="n">
        <v>0.3366</v>
      </c>
      <c r="N2789" s="108" t="n">
        <f aca="false">IF(SQRT($B$5)*$I2789+SQRT(1-$B$5)*J2789&lt;$C$8,1,0)</f>
        <v>0</v>
      </c>
      <c r="O2789" s="108" t="n">
        <f aca="false">IF(SQRT($B$5)*$I2789+SQRT(1-$B$5)*K2789&lt;$C$9,1,0)</f>
        <v>0</v>
      </c>
      <c r="P2789" s="108" t="n">
        <f aca="false">IF(SQRT($B$5)*$I2789+SQRT(1-$B$5)*L2789&lt;$C$10,1,0)</f>
        <v>0</v>
      </c>
      <c r="Q2789" s="108" t="n">
        <f aca="false">IF(SQRT($B$5)*$I2789+SQRT(1-$B$5)*M2789&lt;$C$11,1,0)</f>
        <v>0</v>
      </c>
      <c r="R2789" s="110" t="n">
        <f aca="false">N2789*$D$8+O2789*$D$9+P2789*$D$10+Q2789*$D$11</f>
        <v>0</v>
      </c>
      <c r="S2789" s="108" t="n">
        <f aca="false">SUM(N2789:Q2789)</f>
        <v>0</v>
      </c>
    </row>
    <row r="2790" customFormat="false" ht="15" hidden="false" customHeight="false" outlineLevel="0" collapsed="false">
      <c r="H2790" s="108" t="n">
        <v>2782</v>
      </c>
      <c r="I2790" s="109" t="n">
        <v>0.0487</v>
      </c>
      <c r="J2790" s="109" t="n">
        <v>1.5112</v>
      </c>
      <c r="K2790" s="109" t="n">
        <v>0.1875</v>
      </c>
      <c r="L2790" s="109" t="n">
        <v>0.4324</v>
      </c>
      <c r="M2790" s="109" t="n">
        <v>0.4893</v>
      </c>
      <c r="N2790" s="108" t="n">
        <f aca="false">IF(SQRT($B$5)*$I2790+SQRT(1-$B$5)*J2790&lt;$C$8,1,0)</f>
        <v>0</v>
      </c>
      <c r="O2790" s="108" t="n">
        <f aca="false">IF(SQRT($B$5)*$I2790+SQRT(1-$B$5)*K2790&lt;$C$9,1,0)</f>
        <v>0</v>
      </c>
      <c r="P2790" s="108" t="n">
        <f aca="false">IF(SQRT($B$5)*$I2790+SQRT(1-$B$5)*L2790&lt;$C$10,1,0)</f>
        <v>0</v>
      </c>
      <c r="Q2790" s="108" t="n">
        <f aca="false">IF(SQRT($B$5)*$I2790+SQRT(1-$B$5)*M2790&lt;$C$11,1,0)</f>
        <v>0</v>
      </c>
      <c r="R2790" s="110" t="n">
        <f aca="false">N2790*$D$8+O2790*$D$9+P2790*$D$10+Q2790*$D$11</f>
        <v>0</v>
      </c>
      <c r="S2790" s="108" t="n">
        <f aca="false">SUM(N2790:Q2790)</f>
        <v>0</v>
      </c>
    </row>
    <row r="2791" customFormat="false" ht="15" hidden="false" customHeight="false" outlineLevel="0" collapsed="false">
      <c r="H2791" s="108" t="n">
        <v>2783</v>
      </c>
      <c r="I2791" s="109" t="n">
        <v>0.1657</v>
      </c>
      <c r="J2791" s="109" t="n">
        <v>1.0926</v>
      </c>
      <c r="K2791" s="109" t="n">
        <v>-0.1326</v>
      </c>
      <c r="L2791" s="109" t="n">
        <v>0.0853</v>
      </c>
      <c r="M2791" s="109" t="n">
        <v>0.3407</v>
      </c>
      <c r="N2791" s="108" t="n">
        <f aca="false">IF(SQRT($B$5)*$I2791+SQRT(1-$B$5)*J2791&lt;$C$8,1,0)</f>
        <v>0</v>
      </c>
      <c r="O2791" s="108" t="n">
        <f aca="false">IF(SQRT($B$5)*$I2791+SQRT(1-$B$5)*K2791&lt;$C$9,1,0)</f>
        <v>0</v>
      </c>
      <c r="P2791" s="108" t="n">
        <f aca="false">IF(SQRT($B$5)*$I2791+SQRT(1-$B$5)*L2791&lt;$C$10,1,0)</f>
        <v>0</v>
      </c>
      <c r="Q2791" s="108" t="n">
        <f aca="false">IF(SQRT($B$5)*$I2791+SQRT(1-$B$5)*M2791&lt;$C$11,1,0)</f>
        <v>0</v>
      </c>
      <c r="R2791" s="110" t="n">
        <f aca="false">N2791*$D$8+O2791*$D$9+P2791*$D$10+Q2791*$D$11</f>
        <v>0</v>
      </c>
      <c r="S2791" s="108" t="n">
        <f aca="false">SUM(N2791:Q2791)</f>
        <v>0</v>
      </c>
    </row>
    <row r="2792" customFormat="false" ht="15" hidden="false" customHeight="false" outlineLevel="0" collapsed="false">
      <c r="H2792" s="108" t="n">
        <v>2784</v>
      </c>
      <c r="I2792" s="109" t="n">
        <v>0.4846</v>
      </c>
      <c r="J2792" s="109" t="n">
        <v>-1.2875</v>
      </c>
      <c r="K2792" s="109" t="n">
        <v>-0.8002</v>
      </c>
      <c r="L2792" s="109" t="n">
        <v>0.134</v>
      </c>
      <c r="M2792" s="109" t="n">
        <v>1.2337</v>
      </c>
      <c r="N2792" s="108" t="n">
        <f aca="false">IF(SQRT($B$5)*$I2792+SQRT(1-$B$5)*J2792&lt;$C$8,1,0)</f>
        <v>0</v>
      </c>
      <c r="O2792" s="108" t="n">
        <f aca="false">IF(SQRT($B$5)*$I2792+SQRT(1-$B$5)*K2792&lt;$C$9,1,0)</f>
        <v>0</v>
      </c>
      <c r="P2792" s="108" t="n">
        <f aca="false">IF(SQRT($B$5)*$I2792+SQRT(1-$B$5)*L2792&lt;$C$10,1,0)</f>
        <v>0</v>
      </c>
      <c r="Q2792" s="108" t="n">
        <f aca="false">IF(SQRT($B$5)*$I2792+SQRT(1-$B$5)*M2792&lt;$C$11,1,0)</f>
        <v>0</v>
      </c>
      <c r="R2792" s="110" t="n">
        <f aca="false">N2792*$D$8+O2792*$D$9+P2792*$D$10+Q2792*$D$11</f>
        <v>0</v>
      </c>
      <c r="S2792" s="108" t="n">
        <f aca="false">SUM(N2792:Q2792)</f>
        <v>0</v>
      </c>
    </row>
    <row r="2793" customFormat="false" ht="15" hidden="false" customHeight="false" outlineLevel="0" collapsed="false">
      <c r="H2793" s="108" t="n">
        <v>2785</v>
      </c>
      <c r="I2793" s="109" t="n">
        <v>1.7088</v>
      </c>
      <c r="J2793" s="109" t="n">
        <v>0.751</v>
      </c>
      <c r="K2793" s="109" t="n">
        <v>-0.826</v>
      </c>
      <c r="L2793" s="109" t="n">
        <v>-1.1003</v>
      </c>
      <c r="M2793" s="109" t="n">
        <v>1.5033</v>
      </c>
      <c r="N2793" s="108" t="n">
        <f aca="false">IF(SQRT($B$5)*$I2793+SQRT(1-$B$5)*J2793&lt;$C$8,1,0)</f>
        <v>0</v>
      </c>
      <c r="O2793" s="108" t="n">
        <f aca="false">IF(SQRT($B$5)*$I2793+SQRT(1-$B$5)*K2793&lt;$C$9,1,0)</f>
        <v>0</v>
      </c>
      <c r="P2793" s="108" t="n">
        <f aca="false">IF(SQRT($B$5)*$I2793+SQRT(1-$B$5)*L2793&lt;$C$10,1,0)</f>
        <v>0</v>
      </c>
      <c r="Q2793" s="108" t="n">
        <f aca="false">IF(SQRT($B$5)*$I2793+SQRT(1-$B$5)*M2793&lt;$C$11,1,0)</f>
        <v>0</v>
      </c>
      <c r="R2793" s="110" t="n">
        <f aca="false">N2793*$D$8+O2793*$D$9+P2793*$D$10+Q2793*$D$11</f>
        <v>0</v>
      </c>
      <c r="S2793" s="108" t="n">
        <f aca="false">SUM(N2793:Q2793)</f>
        <v>0</v>
      </c>
    </row>
    <row r="2794" customFormat="false" ht="15" hidden="false" customHeight="false" outlineLevel="0" collapsed="false">
      <c r="H2794" s="108" t="n">
        <v>2786</v>
      </c>
      <c r="I2794" s="109" t="n">
        <v>-0.2481</v>
      </c>
      <c r="J2794" s="109" t="n">
        <v>-1.3561</v>
      </c>
      <c r="K2794" s="109" t="n">
        <v>-0.7238</v>
      </c>
      <c r="L2794" s="109" t="n">
        <v>1.5922</v>
      </c>
      <c r="M2794" s="109" t="n">
        <v>-1.0156</v>
      </c>
      <c r="N2794" s="108" t="n">
        <f aca="false">IF(SQRT($B$5)*$I2794+SQRT(1-$B$5)*J2794&lt;$C$8,1,0)</f>
        <v>0</v>
      </c>
      <c r="O2794" s="108" t="n">
        <f aca="false">IF(SQRT($B$5)*$I2794+SQRT(1-$B$5)*K2794&lt;$C$9,1,0)</f>
        <v>0</v>
      </c>
      <c r="P2794" s="108" t="n">
        <f aca="false">IF(SQRT($B$5)*$I2794+SQRT(1-$B$5)*L2794&lt;$C$10,1,0)</f>
        <v>0</v>
      </c>
      <c r="Q2794" s="108" t="n">
        <f aca="false">IF(SQRT($B$5)*$I2794+SQRT(1-$B$5)*M2794&lt;$C$11,1,0)</f>
        <v>0</v>
      </c>
      <c r="R2794" s="110" t="n">
        <f aca="false">N2794*$D$8+O2794*$D$9+P2794*$D$10+Q2794*$D$11</f>
        <v>0</v>
      </c>
      <c r="S2794" s="108" t="n">
        <f aca="false">SUM(N2794:Q2794)</f>
        <v>0</v>
      </c>
    </row>
    <row r="2795" customFormat="false" ht="15" hidden="false" customHeight="false" outlineLevel="0" collapsed="false">
      <c r="H2795" s="108" t="n">
        <v>2787</v>
      </c>
      <c r="I2795" s="109" t="n">
        <v>-1.0855</v>
      </c>
      <c r="J2795" s="109" t="n">
        <v>-1.0886</v>
      </c>
      <c r="K2795" s="109" t="n">
        <v>-0.2036</v>
      </c>
      <c r="L2795" s="109" t="n">
        <v>0.5296</v>
      </c>
      <c r="M2795" s="109" t="n">
        <v>-0.6812</v>
      </c>
      <c r="N2795" s="108" t="n">
        <f aca="false">IF(SQRT($B$5)*$I2795+SQRT(1-$B$5)*J2795&lt;$C$8,1,0)</f>
        <v>0</v>
      </c>
      <c r="O2795" s="108" t="n">
        <f aca="false">IF(SQRT($B$5)*$I2795+SQRT(1-$B$5)*K2795&lt;$C$9,1,0)</f>
        <v>0</v>
      </c>
      <c r="P2795" s="108" t="n">
        <f aca="false">IF(SQRT($B$5)*$I2795+SQRT(1-$B$5)*L2795&lt;$C$10,1,0)</f>
        <v>0</v>
      </c>
      <c r="Q2795" s="108" t="n">
        <f aca="false">IF(SQRT($B$5)*$I2795+SQRT(1-$B$5)*M2795&lt;$C$11,1,0)</f>
        <v>0</v>
      </c>
      <c r="R2795" s="110" t="n">
        <f aca="false">N2795*$D$8+O2795*$D$9+P2795*$D$10+Q2795*$D$11</f>
        <v>0</v>
      </c>
      <c r="S2795" s="108" t="n">
        <f aca="false">SUM(N2795:Q2795)</f>
        <v>0</v>
      </c>
    </row>
    <row r="2796" customFormat="false" ht="15" hidden="false" customHeight="false" outlineLevel="0" collapsed="false">
      <c r="H2796" s="108" t="n">
        <v>2788</v>
      </c>
      <c r="I2796" s="109" t="n">
        <v>0.6366</v>
      </c>
      <c r="J2796" s="109" t="n">
        <v>-0.4802</v>
      </c>
      <c r="K2796" s="109" t="n">
        <v>0.0538</v>
      </c>
      <c r="L2796" s="109" t="n">
        <v>-1.7375</v>
      </c>
      <c r="M2796" s="109" t="n">
        <v>0.5714</v>
      </c>
      <c r="N2796" s="108" t="n">
        <f aca="false">IF(SQRT($B$5)*$I2796+SQRT(1-$B$5)*J2796&lt;$C$8,1,0)</f>
        <v>0</v>
      </c>
      <c r="O2796" s="108" t="n">
        <f aca="false">IF(SQRT($B$5)*$I2796+SQRT(1-$B$5)*K2796&lt;$C$9,1,0)</f>
        <v>0</v>
      </c>
      <c r="P2796" s="108" t="n">
        <f aca="false">IF(SQRT($B$5)*$I2796+SQRT(1-$B$5)*L2796&lt;$C$10,1,0)</f>
        <v>0</v>
      </c>
      <c r="Q2796" s="108" t="n">
        <f aca="false">IF(SQRT($B$5)*$I2796+SQRT(1-$B$5)*M2796&lt;$C$11,1,0)</f>
        <v>0</v>
      </c>
      <c r="R2796" s="110" t="n">
        <f aca="false">N2796*$D$8+O2796*$D$9+P2796*$D$10+Q2796*$D$11</f>
        <v>0</v>
      </c>
      <c r="S2796" s="108" t="n">
        <f aca="false">SUM(N2796:Q2796)</f>
        <v>0</v>
      </c>
    </row>
    <row r="2797" customFormat="false" ht="15" hidden="false" customHeight="false" outlineLevel="0" collapsed="false">
      <c r="H2797" s="108" t="n">
        <v>2789</v>
      </c>
      <c r="I2797" s="109" t="n">
        <v>-1.5163</v>
      </c>
      <c r="J2797" s="109" t="n">
        <v>1.7225</v>
      </c>
      <c r="K2797" s="109" t="n">
        <v>-1.0369</v>
      </c>
      <c r="L2797" s="109" t="n">
        <v>-0.3563</v>
      </c>
      <c r="M2797" s="109" t="n">
        <v>-0.1051</v>
      </c>
      <c r="N2797" s="108" t="n">
        <f aca="false">IF(SQRT($B$5)*$I2797+SQRT(1-$B$5)*J2797&lt;$C$8,1,0)</f>
        <v>0</v>
      </c>
      <c r="O2797" s="108" t="n">
        <f aca="false">IF(SQRT($B$5)*$I2797+SQRT(1-$B$5)*K2797&lt;$C$9,1,0)</f>
        <v>0</v>
      </c>
      <c r="P2797" s="108" t="n">
        <f aca="false">IF(SQRT($B$5)*$I2797+SQRT(1-$B$5)*L2797&lt;$C$10,1,0)</f>
        <v>0</v>
      </c>
      <c r="Q2797" s="108" t="n">
        <f aca="false">IF(SQRT($B$5)*$I2797+SQRT(1-$B$5)*M2797&lt;$C$11,1,0)</f>
        <v>0</v>
      </c>
      <c r="R2797" s="110" t="n">
        <f aca="false">N2797*$D$8+O2797*$D$9+P2797*$D$10+Q2797*$D$11</f>
        <v>0</v>
      </c>
      <c r="S2797" s="108" t="n">
        <f aca="false">SUM(N2797:Q2797)</f>
        <v>0</v>
      </c>
    </row>
    <row r="2798" customFormat="false" ht="15" hidden="false" customHeight="false" outlineLevel="0" collapsed="false">
      <c r="H2798" s="108" t="n">
        <v>2790</v>
      </c>
      <c r="I2798" s="109" t="n">
        <v>-0.5292</v>
      </c>
      <c r="J2798" s="109" t="n">
        <v>0.179</v>
      </c>
      <c r="K2798" s="109" t="n">
        <v>-1.8836</v>
      </c>
      <c r="L2798" s="109" t="n">
        <v>-0.811</v>
      </c>
      <c r="M2798" s="109" t="n">
        <v>-0.0738</v>
      </c>
      <c r="N2798" s="108" t="n">
        <f aca="false">IF(SQRT($B$5)*$I2798+SQRT(1-$B$5)*J2798&lt;$C$8,1,0)</f>
        <v>0</v>
      </c>
      <c r="O2798" s="108" t="n">
        <f aca="false">IF(SQRT($B$5)*$I2798+SQRT(1-$B$5)*K2798&lt;$C$9,1,0)</f>
        <v>0</v>
      </c>
      <c r="P2798" s="108" t="n">
        <f aca="false">IF(SQRT($B$5)*$I2798+SQRT(1-$B$5)*L2798&lt;$C$10,1,0)</f>
        <v>0</v>
      </c>
      <c r="Q2798" s="108" t="n">
        <f aca="false">IF(SQRT($B$5)*$I2798+SQRT(1-$B$5)*M2798&lt;$C$11,1,0)</f>
        <v>0</v>
      </c>
      <c r="R2798" s="110" t="n">
        <f aca="false">N2798*$D$8+O2798*$D$9+P2798*$D$10+Q2798*$D$11</f>
        <v>0</v>
      </c>
      <c r="S2798" s="108" t="n">
        <f aca="false">SUM(N2798:Q2798)</f>
        <v>0</v>
      </c>
    </row>
    <row r="2799" customFormat="false" ht="15" hidden="false" customHeight="false" outlineLevel="0" collapsed="false">
      <c r="H2799" s="108" t="n">
        <v>2791</v>
      </c>
      <c r="I2799" s="109" t="n">
        <v>-0.4198</v>
      </c>
      <c r="J2799" s="109" t="n">
        <v>0.3992</v>
      </c>
      <c r="K2799" s="109" t="n">
        <v>-0.8798</v>
      </c>
      <c r="L2799" s="109" t="n">
        <v>0.758</v>
      </c>
      <c r="M2799" s="109" t="n">
        <v>0.0482</v>
      </c>
      <c r="N2799" s="108" t="n">
        <f aca="false">IF(SQRT($B$5)*$I2799+SQRT(1-$B$5)*J2799&lt;$C$8,1,0)</f>
        <v>0</v>
      </c>
      <c r="O2799" s="108" t="n">
        <f aca="false">IF(SQRT($B$5)*$I2799+SQRT(1-$B$5)*K2799&lt;$C$9,1,0)</f>
        <v>0</v>
      </c>
      <c r="P2799" s="108" t="n">
        <f aca="false">IF(SQRT($B$5)*$I2799+SQRT(1-$B$5)*L2799&lt;$C$10,1,0)</f>
        <v>0</v>
      </c>
      <c r="Q2799" s="108" t="n">
        <f aca="false">IF(SQRT($B$5)*$I2799+SQRT(1-$B$5)*M2799&lt;$C$11,1,0)</f>
        <v>0</v>
      </c>
      <c r="R2799" s="110" t="n">
        <f aca="false">N2799*$D$8+O2799*$D$9+P2799*$D$10+Q2799*$D$11</f>
        <v>0</v>
      </c>
      <c r="S2799" s="108" t="n">
        <f aca="false">SUM(N2799:Q2799)</f>
        <v>0</v>
      </c>
    </row>
    <row r="2800" customFormat="false" ht="15" hidden="false" customHeight="false" outlineLevel="0" collapsed="false">
      <c r="H2800" s="108" t="n">
        <v>2792</v>
      </c>
      <c r="I2800" s="109" t="n">
        <v>0.7796</v>
      </c>
      <c r="J2800" s="109" t="n">
        <v>1.2027</v>
      </c>
      <c r="K2800" s="109" t="n">
        <v>0.6181</v>
      </c>
      <c r="L2800" s="109" t="n">
        <v>0.0476</v>
      </c>
      <c r="M2800" s="109" t="n">
        <v>-0.411</v>
      </c>
      <c r="N2800" s="108" t="n">
        <f aca="false">IF(SQRT($B$5)*$I2800+SQRT(1-$B$5)*J2800&lt;$C$8,1,0)</f>
        <v>0</v>
      </c>
      <c r="O2800" s="108" t="n">
        <f aca="false">IF(SQRT($B$5)*$I2800+SQRT(1-$B$5)*K2800&lt;$C$9,1,0)</f>
        <v>0</v>
      </c>
      <c r="P2800" s="108" t="n">
        <f aca="false">IF(SQRT($B$5)*$I2800+SQRT(1-$B$5)*L2800&lt;$C$10,1,0)</f>
        <v>0</v>
      </c>
      <c r="Q2800" s="108" t="n">
        <f aca="false">IF(SQRT($B$5)*$I2800+SQRT(1-$B$5)*M2800&lt;$C$11,1,0)</f>
        <v>0</v>
      </c>
      <c r="R2800" s="110" t="n">
        <f aca="false">N2800*$D$8+O2800*$D$9+P2800*$D$10+Q2800*$D$11</f>
        <v>0</v>
      </c>
      <c r="S2800" s="108" t="n">
        <f aca="false">SUM(N2800:Q2800)</f>
        <v>0</v>
      </c>
    </row>
    <row r="2801" customFormat="false" ht="15" hidden="false" customHeight="false" outlineLevel="0" collapsed="false">
      <c r="H2801" s="108" t="n">
        <v>2793</v>
      </c>
      <c r="I2801" s="109" t="n">
        <v>-1.3467</v>
      </c>
      <c r="J2801" s="109" t="n">
        <v>-0.9002</v>
      </c>
      <c r="K2801" s="109" t="n">
        <v>1.0352</v>
      </c>
      <c r="L2801" s="109" t="n">
        <v>1.0496</v>
      </c>
      <c r="M2801" s="109" t="n">
        <v>0.1792</v>
      </c>
      <c r="N2801" s="108" t="n">
        <f aca="false">IF(SQRT($B$5)*$I2801+SQRT(1-$B$5)*J2801&lt;$C$8,1,0)</f>
        <v>0</v>
      </c>
      <c r="O2801" s="108" t="n">
        <f aca="false">IF(SQRT($B$5)*$I2801+SQRT(1-$B$5)*K2801&lt;$C$9,1,0)</f>
        <v>0</v>
      </c>
      <c r="P2801" s="108" t="n">
        <f aca="false">IF(SQRT($B$5)*$I2801+SQRT(1-$B$5)*L2801&lt;$C$10,1,0)</f>
        <v>0</v>
      </c>
      <c r="Q2801" s="108" t="n">
        <f aca="false">IF(SQRT($B$5)*$I2801+SQRT(1-$B$5)*M2801&lt;$C$11,1,0)</f>
        <v>0</v>
      </c>
      <c r="R2801" s="110" t="n">
        <f aca="false">N2801*$D$8+O2801*$D$9+P2801*$D$10+Q2801*$D$11</f>
        <v>0</v>
      </c>
      <c r="S2801" s="108" t="n">
        <f aca="false">SUM(N2801:Q2801)</f>
        <v>0</v>
      </c>
    </row>
    <row r="2802" customFormat="false" ht="15" hidden="false" customHeight="false" outlineLevel="0" collapsed="false">
      <c r="H2802" s="108" t="n">
        <v>2794</v>
      </c>
      <c r="I2802" s="109" t="n">
        <v>-1.8387</v>
      </c>
      <c r="J2802" s="109" t="n">
        <v>-0.8535</v>
      </c>
      <c r="K2802" s="109" t="n">
        <v>2.0807</v>
      </c>
      <c r="L2802" s="109" t="n">
        <v>-0.2611</v>
      </c>
      <c r="M2802" s="109" t="n">
        <v>1.2476</v>
      </c>
      <c r="N2802" s="108" t="n">
        <f aca="false">IF(SQRT($B$5)*$I2802+SQRT(1-$B$5)*J2802&lt;$C$8,1,0)</f>
        <v>0</v>
      </c>
      <c r="O2802" s="108" t="n">
        <f aca="false">IF(SQRT($B$5)*$I2802+SQRT(1-$B$5)*K2802&lt;$C$9,1,0)</f>
        <v>0</v>
      </c>
      <c r="P2802" s="108" t="n">
        <f aca="false">IF(SQRT($B$5)*$I2802+SQRT(1-$B$5)*L2802&lt;$C$10,1,0)</f>
        <v>0</v>
      </c>
      <c r="Q2802" s="108" t="n">
        <f aca="false">IF(SQRT($B$5)*$I2802+SQRT(1-$B$5)*M2802&lt;$C$11,1,0)</f>
        <v>0</v>
      </c>
      <c r="R2802" s="110" t="n">
        <f aca="false">N2802*$D$8+O2802*$D$9+P2802*$D$10+Q2802*$D$11</f>
        <v>0</v>
      </c>
      <c r="S2802" s="108" t="n">
        <f aca="false">SUM(N2802:Q2802)</f>
        <v>0</v>
      </c>
    </row>
    <row r="2803" customFormat="false" ht="15" hidden="false" customHeight="false" outlineLevel="0" collapsed="false">
      <c r="H2803" s="108" t="n">
        <v>2795</v>
      </c>
      <c r="I2803" s="109" t="n">
        <v>1.8089</v>
      </c>
      <c r="J2803" s="109" t="n">
        <v>-0.1354</v>
      </c>
      <c r="K2803" s="109" t="n">
        <v>0.0273</v>
      </c>
      <c r="L2803" s="109" t="n">
        <v>0.7065</v>
      </c>
      <c r="M2803" s="109" t="n">
        <v>-1.9191</v>
      </c>
      <c r="N2803" s="108" t="n">
        <f aca="false">IF(SQRT($B$5)*$I2803+SQRT(1-$B$5)*J2803&lt;$C$8,1,0)</f>
        <v>0</v>
      </c>
      <c r="O2803" s="108" t="n">
        <f aca="false">IF(SQRT($B$5)*$I2803+SQRT(1-$B$5)*K2803&lt;$C$9,1,0)</f>
        <v>0</v>
      </c>
      <c r="P2803" s="108" t="n">
        <f aca="false">IF(SQRT($B$5)*$I2803+SQRT(1-$B$5)*L2803&lt;$C$10,1,0)</f>
        <v>0</v>
      </c>
      <c r="Q2803" s="108" t="n">
        <f aca="false">IF(SQRT($B$5)*$I2803+SQRT(1-$B$5)*M2803&lt;$C$11,1,0)</f>
        <v>0</v>
      </c>
      <c r="R2803" s="110" t="n">
        <f aca="false">N2803*$D$8+O2803*$D$9+P2803*$D$10+Q2803*$D$11</f>
        <v>0</v>
      </c>
      <c r="S2803" s="108" t="n">
        <f aca="false">SUM(N2803:Q2803)</f>
        <v>0</v>
      </c>
    </row>
    <row r="2804" customFormat="false" ht="15" hidden="false" customHeight="false" outlineLevel="0" collapsed="false">
      <c r="H2804" s="108" t="n">
        <v>2796</v>
      </c>
      <c r="I2804" s="109" t="n">
        <v>-0.2065</v>
      </c>
      <c r="J2804" s="109" t="n">
        <v>-1.9997</v>
      </c>
      <c r="K2804" s="109" t="n">
        <v>1.5332</v>
      </c>
      <c r="L2804" s="109" t="n">
        <v>-0.687</v>
      </c>
      <c r="M2804" s="109" t="n">
        <v>-0.4849</v>
      </c>
      <c r="N2804" s="108" t="n">
        <f aca="false">IF(SQRT($B$5)*$I2804+SQRT(1-$B$5)*J2804&lt;$C$8,1,0)</f>
        <v>0</v>
      </c>
      <c r="O2804" s="108" t="n">
        <f aca="false">IF(SQRT($B$5)*$I2804+SQRT(1-$B$5)*K2804&lt;$C$9,1,0)</f>
        <v>0</v>
      </c>
      <c r="P2804" s="108" t="n">
        <f aca="false">IF(SQRT($B$5)*$I2804+SQRT(1-$B$5)*L2804&lt;$C$10,1,0)</f>
        <v>0</v>
      </c>
      <c r="Q2804" s="108" t="n">
        <f aca="false">IF(SQRT($B$5)*$I2804+SQRT(1-$B$5)*M2804&lt;$C$11,1,0)</f>
        <v>0</v>
      </c>
      <c r="R2804" s="110" t="n">
        <f aca="false">N2804*$D$8+O2804*$D$9+P2804*$D$10+Q2804*$D$11</f>
        <v>0</v>
      </c>
      <c r="S2804" s="108" t="n">
        <f aca="false">SUM(N2804:Q2804)</f>
        <v>0</v>
      </c>
    </row>
    <row r="2805" customFormat="false" ht="15" hidden="false" customHeight="false" outlineLevel="0" collapsed="false">
      <c r="H2805" s="108" t="n">
        <v>2797</v>
      </c>
      <c r="I2805" s="109" t="n">
        <v>-0.4213</v>
      </c>
      <c r="J2805" s="109" t="n">
        <v>-0.9447</v>
      </c>
      <c r="K2805" s="109" t="n">
        <v>-0.1221</v>
      </c>
      <c r="L2805" s="109" t="n">
        <v>-1.0383</v>
      </c>
      <c r="M2805" s="109" t="n">
        <v>-0.2091</v>
      </c>
      <c r="N2805" s="108" t="n">
        <f aca="false">IF(SQRT($B$5)*$I2805+SQRT(1-$B$5)*J2805&lt;$C$8,1,0)</f>
        <v>0</v>
      </c>
      <c r="O2805" s="108" t="n">
        <f aca="false">IF(SQRT($B$5)*$I2805+SQRT(1-$B$5)*K2805&lt;$C$9,1,0)</f>
        <v>0</v>
      </c>
      <c r="P2805" s="108" t="n">
        <f aca="false">IF(SQRT($B$5)*$I2805+SQRT(1-$B$5)*L2805&lt;$C$10,1,0)</f>
        <v>0</v>
      </c>
      <c r="Q2805" s="108" t="n">
        <f aca="false">IF(SQRT($B$5)*$I2805+SQRT(1-$B$5)*M2805&lt;$C$11,1,0)</f>
        <v>0</v>
      </c>
      <c r="R2805" s="110" t="n">
        <f aca="false">N2805*$D$8+O2805*$D$9+P2805*$D$10+Q2805*$D$11</f>
        <v>0</v>
      </c>
      <c r="S2805" s="108" t="n">
        <f aca="false">SUM(N2805:Q2805)</f>
        <v>0</v>
      </c>
    </row>
    <row r="2806" customFormat="false" ht="15" hidden="false" customHeight="false" outlineLevel="0" collapsed="false">
      <c r="H2806" s="108" t="n">
        <v>2798</v>
      </c>
      <c r="I2806" s="109" t="n">
        <v>-0.907</v>
      </c>
      <c r="J2806" s="109" t="n">
        <v>1.5238</v>
      </c>
      <c r="K2806" s="109" t="n">
        <v>-0.0678</v>
      </c>
      <c r="L2806" s="109" t="n">
        <v>0.3915</v>
      </c>
      <c r="M2806" s="109" t="n">
        <v>-0.1603</v>
      </c>
      <c r="N2806" s="108" t="n">
        <f aca="false">IF(SQRT($B$5)*$I2806+SQRT(1-$B$5)*J2806&lt;$C$8,1,0)</f>
        <v>0</v>
      </c>
      <c r="O2806" s="108" t="n">
        <f aca="false">IF(SQRT($B$5)*$I2806+SQRT(1-$B$5)*K2806&lt;$C$9,1,0)</f>
        <v>0</v>
      </c>
      <c r="P2806" s="108" t="n">
        <f aca="false">IF(SQRT($B$5)*$I2806+SQRT(1-$B$5)*L2806&lt;$C$10,1,0)</f>
        <v>0</v>
      </c>
      <c r="Q2806" s="108" t="n">
        <f aca="false">IF(SQRT($B$5)*$I2806+SQRT(1-$B$5)*M2806&lt;$C$11,1,0)</f>
        <v>0</v>
      </c>
      <c r="R2806" s="110" t="n">
        <f aca="false">N2806*$D$8+O2806*$D$9+P2806*$D$10+Q2806*$D$11</f>
        <v>0</v>
      </c>
      <c r="S2806" s="108" t="n">
        <f aca="false">SUM(N2806:Q2806)</f>
        <v>0</v>
      </c>
    </row>
    <row r="2807" customFormat="false" ht="15" hidden="false" customHeight="false" outlineLevel="0" collapsed="false">
      <c r="H2807" s="108" t="n">
        <v>2799</v>
      </c>
      <c r="I2807" s="109" t="n">
        <v>0.0547</v>
      </c>
      <c r="J2807" s="109" t="n">
        <v>0.2763</v>
      </c>
      <c r="K2807" s="109" t="n">
        <v>0.9516</v>
      </c>
      <c r="L2807" s="109" t="n">
        <v>-0.1229</v>
      </c>
      <c r="M2807" s="109" t="n">
        <v>-0.1069</v>
      </c>
      <c r="N2807" s="108" t="n">
        <f aca="false">IF(SQRT($B$5)*$I2807+SQRT(1-$B$5)*J2807&lt;$C$8,1,0)</f>
        <v>0</v>
      </c>
      <c r="O2807" s="108" t="n">
        <f aca="false">IF(SQRT($B$5)*$I2807+SQRT(1-$B$5)*K2807&lt;$C$9,1,0)</f>
        <v>0</v>
      </c>
      <c r="P2807" s="108" t="n">
        <f aca="false">IF(SQRT($B$5)*$I2807+SQRT(1-$B$5)*L2807&lt;$C$10,1,0)</f>
        <v>0</v>
      </c>
      <c r="Q2807" s="108" t="n">
        <f aca="false">IF(SQRT($B$5)*$I2807+SQRT(1-$B$5)*M2807&lt;$C$11,1,0)</f>
        <v>0</v>
      </c>
      <c r="R2807" s="110" t="n">
        <f aca="false">N2807*$D$8+O2807*$D$9+P2807*$D$10+Q2807*$D$11</f>
        <v>0</v>
      </c>
      <c r="S2807" s="108" t="n">
        <f aca="false">SUM(N2807:Q2807)</f>
        <v>0</v>
      </c>
    </row>
    <row r="2808" customFormat="false" ht="15" hidden="false" customHeight="false" outlineLevel="0" collapsed="false">
      <c r="H2808" s="108" t="n">
        <v>2800</v>
      </c>
      <c r="I2808" s="109" t="n">
        <v>-0.0676</v>
      </c>
      <c r="J2808" s="109" t="n">
        <v>-0.0755</v>
      </c>
      <c r="K2808" s="109" t="n">
        <v>-1.0939</v>
      </c>
      <c r="L2808" s="109" t="n">
        <v>0.6783</v>
      </c>
      <c r="M2808" s="109" t="n">
        <v>-1.021</v>
      </c>
      <c r="N2808" s="108" t="n">
        <f aca="false">IF(SQRT($B$5)*$I2808+SQRT(1-$B$5)*J2808&lt;$C$8,1,0)</f>
        <v>0</v>
      </c>
      <c r="O2808" s="108" t="n">
        <f aca="false">IF(SQRT($B$5)*$I2808+SQRT(1-$B$5)*K2808&lt;$C$9,1,0)</f>
        <v>0</v>
      </c>
      <c r="P2808" s="108" t="n">
        <f aca="false">IF(SQRT($B$5)*$I2808+SQRT(1-$B$5)*L2808&lt;$C$10,1,0)</f>
        <v>0</v>
      </c>
      <c r="Q2808" s="108" t="n">
        <f aca="false">IF(SQRT($B$5)*$I2808+SQRT(1-$B$5)*M2808&lt;$C$11,1,0)</f>
        <v>0</v>
      </c>
      <c r="R2808" s="110" t="n">
        <f aca="false">N2808*$D$8+O2808*$D$9+P2808*$D$10+Q2808*$D$11</f>
        <v>0</v>
      </c>
      <c r="S2808" s="108" t="n">
        <f aca="false">SUM(N2808:Q2808)</f>
        <v>0</v>
      </c>
    </row>
    <row r="2809" customFormat="false" ht="15" hidden="false" customHeight="false" outlineLevel="0" collapsed="false">
      <c r="H2809" s="108" t="n">
        <v>2801</v>
      </c>
      <c r="I2809" s="109" t="n">
        <v>1.5027</v>
      </c>
      <c r="J2809" s="109" t="n">
        <v>0.3815</v>
      </c>
      <c r="K2809" s="109" t="n">
        <v>-0.7684</v>
      </c>
      <c r="L2809" s="109" t="n">
        <v>2.4552</v>
      </c>
      <c r="M2809" s="109" t="n">
        <v>-0.8124</v>
      </c>
      <c r="N2809" s="108" t="n">
        <f aca="false">IF(SQRT($B$5)*$I2809+SQRT(1-$B$5)*J2809&lt;$C$8,1,0)</f>
        <v>0</v>
      </c>
      <c r="O2809" s="108" t="n">
        <f aca="false">IF(SQRT($B$5)*$I2809+SQRT(1-$B$5)*K2809&lt;$C$9,1,0)</f>
        <v>0</v>
      </c>
      <c r="P2809" s="108" t="n">
        <f aca="false">IF(SQRT($B$5)*$I2809+SQRT(1-$B$5)*L2809&lt;$C$10,1,0)</f>
        <v>0</v>
      </c>
      <c r="Q2809" s="108" t="n">
        <f aca="false">IF(SQRT($B$5)*$I2809+SQRT(1-$B$5)*M2809&lt;$C$11,1,0)</f>
        <v>0</v>
      </c>
      <c r="R2809" s="110" t="n">
        <f aca="false">N2809*$D$8+O2809*$D$9+P2809*$D$10+Q2809*$D$11</f>
        <v>0</v>
      </c>
      <c r="S2809" s="108" t="n">
        <f aca="false">SUM(N2809:Q2809)</f>
        <v>0</v>
      </c>
    </row>
    <row r="2810" customFormat="false" ht="15" hidden="false" customHeight="false" outlineLevel="0" collapsed="false">
      <c r="H2810" s="108" t="n">
        <v>2802</v>
      </c>
      <c r="I2810" s="109" t="n">
        <v>1.5305</v>
      </c>
      <c r="J2810" s="109" t="n">
        <v>0.1057</v>
      </c>
      <c r="K2810" s="109" t="n">
        <v>1.4844</v>
      </c>
      <c r="L2810" s="109" t="n">
        <v>-1.0649</v>
      </c>
      <c r="M2810" s="109" t="n">
        <v>-1.2008</v>
      </c>
      <c r="N2810" s="108" t="n">
        <f aca="false">IF(SQRT($B$5)*$I2810+SQRT(1-$B$5)*J2810&lt;$C$8,1,0)</f>
        <v>0</v>
      </c>
      <c r="O2810" s="108" t="n">
        <f aca="false">IF(SQRT($B$5)*$I2810+SQRT(1-$B$5)*K2810&lt;$C$9,1,0)</f>
        <v>0</v>
      </c>
      <c r="P2810" s="108" t="n">
        <f aca="false">IF(SQRT($B$5)*$I2810+SQRT(1-$B$5)*L2810&lt;$C$10,1,0)</f>
        <v>0</v>
      </c>
      <c r="Q2810" s="108" t="n">
        <f aca="false">IF(SQRT($B$5)*$I2810+SQRT(1-$B$5)*M2810&lt;$C$11,1,0)</f>
        <v>0</v>
      </c>
      <c r="R2810" s="110" t="n">
        <f aca="false">N2810*$D$8+O2810*$D$9+P2810*$D$10+Q2810*$D$11</f>
        <v>0</v>
      </c>
      <c r="S2810" s="108" t="n">
        <f aca="false">SUM(N2810:Q2810)</f>
        <v>0</v>
      </c>
    </row>
    <row r="2811" customFormat="false" ht="15" hidden="false" customHeight="false" outlineLevel="0" collapsed="false">
      <c r="H2811" s="108" t="n">
        <v>2803</v>
      </c>
      <c r="I2811" s="109" t="n">
        <v>-0.7589</v>
      </c>
      <c r="J2811" s="109" t="n">
        <v>-0.6156</v>
      </c>
      <c r="K2811" s="109" t="n">
        <v>-1.078</v>
      </c>
      <c r="L2811" s="109" t="n">
        <v>0.3683</v>
      </c>
      <c r="M2811" s="109" t="n">
        <v>-0.5526</v>
      </c>
      <c r="N2811" s="108" t="n">
        <f aca="false">IF(SQRT($B$5)*$I2811+SQRT(1-$B$5)*J2811&lt;$C$8,1,0)</f>
        <v>0</v>
      </c>
      <c r="O2811" s="108" t="n">
        <f aca="false">IF(SQRT($B$5)*$I2811+SQRT(1-$B$5)*K2811&lt;$C$9,1,0)</f>
        <v>0</v>
      </c>
      <c r="P2811" s="108" t="n">
        <f aca="false">IF(SQRT($B$5)*$I2811+SQRT(1-$B$5)*L2811&lt;$C$10,1,0)</f>
        <v>0</v>
      </c>
      <c r="Q2811" s="108" t="n">
        <f aca="false">IF(SQRT($B$5)*$I2811+SQRT(1-$B$5)*M2811&lt;$C$11,1,0)</f>
        <v>0</v>
      </c>
      <c r="R2811" s="110" t="n">
        <f aca="false">N2811*$D$8+O2811*$D$9+P2811*$D$10+Q2811*$D$11</f>
        <v>0</v>
      </c>
      <c r="S2811" s="108" t="n">
        <f aca="false">SUM(N2811:Q2811)</f>
        <v>0</v>
      </c>
    </row>
    <row r="2812" customFormat="false" ht="15" hidden="false" customHeight="false" outlineLevel="0" collapsed="false">
      <c r="H2812" s="108" t="n">
        <v>2804</v>
      </c>
      <c r="I2812" s="109" t="n">
        <v>0.2024</v>
      </c>
      <c r="J2812" s="109" t="n">
        <v>-0.0866</v>
      </c>
      <c r="K2812" s="109" t="n">
        <v>0.4371</v>
      </c>
      <c r="L2812" s="109" t="n">
        <v>2.0475</v>
      </c>
      <c r="M2812" s="109" t="n">
        <v>-0.3284</v>
      </c>
      <c r="N2812" s="108" t="n">
        <f aca="false">IF(SQRT($B$5)*$I2812+SQRT(1-$B$5)*J2812&lt;$C$8,1,0)</f>
        <v>0</v>
      </c>
      <c r="O2812" s="108" t="n">
        <f aca="false">IF(SQRT($B$5)*$I2812+SQRT(1-$B$5)*K2812&lt;$C$9,1,0)</f>
        <v>0</v>
      </c>
      <c r="P2812" s="108" t="n">
        <f aca="false">IF(SQRT($B$5)*$I2812+SQRT(1-$B$5)*L2812&lt;$C$10,1,0)</f>
        <v>0</v>
      </c>
      <c r="Q2812" s="108" t="n">
        <f aca="false">IF(SQRT($B$5)*$I2812+SQRT(1-$B$5)*M2812&lt;$C$11,1,0)</f>
        <v>0</v>
      </c>
      <c r="R2812" s="110" t="n">
        <f aca="false">N2812*$D$8+O2812*$D$9+P2812*$D$10+Q2812*$D$11</f>
        <v>0</v>
      </c>
      <c r="S2812" s="108" t="n">
        <f aca="false">SUM(N2812:Q2812)</f>
        <v>0</v>
      </c>
    </row>
    <row r="2813" customFormat="false" ht="15" hidden="false" customHeight="false" outlineLevel="0" collapsed="false">
      <c r="H2813" s="108" t="n">
        <v>2805</v>
      </c>
      <c r="I2813" s="109" t="n">
        <v>0.642</v>
      </c>
      <c r="J2813" s="109" t="n">
        <v>-0.096</v>
      </c>
      <c r="K2813" s="109" t="n">
        <v>-0.6531</v>
      </c>
      <c r="L2813" s="109" t="n">
        <v>0.1807</v>
      </c>
      <c r="M2813" s="109" t="n">
        <v>1.5445</v>
      </c>
      <c r="N2813" s="108" t="n">
        <f aca="false">IF(SQRT($B$5)*$I2813+SQRT(1-$B$5)*J2813&lt;$C$8,1,0)</f>
        <v>0</v>
      </c>
      <c r="O2813" s="108" t="n">
        <f aca="false">IF(SQRT($B$5)*$I2813+SQRT(1-$B$5)*K2813&lt;$C$9,1,0)</f>
        <v>0</v>
      </c>
      <c r="P2813" s="108" t="n">
        <f aca="false">IF(SQRT($B$5)*$I2813+SQRT(1-$B$5)*L2813&lt;$C$10,1,0)</f>
        <v>0</v>
      </c>
      <c r="Q2813" s="108" t="n">
        <f aca="false">IF(SQRT($B$5)*$I2813+SQRT(1-$B$5)*M2813&lt;$C$11,1,0)</f>
        <v>0</v>
      </c>
      <c r="R2813" s="110" t="n">
        <f aca="false">N2813*$D$8+O2813*$D$9+P2813*$D$10+Q2813*$D$11</f>
        <v>0</v>
      </c>
      <c r="S2813" s="108" t="n">
        <f aca="false">SUM(N2813:Q2813)</f>
        <v>0</v>
      </c>
    </row>
    <row r="2814" customFormat="false" ht="15" hidden="false" customHeight="false" outlineLevel="0" collapsed="false">
      <c r="H2814" s="108" t="n">
        <v>2806</v>
      </c>
      <c r="I2814" s="109" t="n">
        <v>0.2301</v>
      </c>
      <c r="J2814" s="109" t="n">
        <v>-0.3563</v>
      </c>
      <c r="K2814" s="109" t="n">
        <v>-1.9696</v>
      </c>
      <c r="L2814" s="109" t="n">
        <v>-0.8186</v>
      </c>
      <c r="M2814" s="109" t="n">
        <v>-0.3622</v>
      </c>
      <c r="N2814" s="108" t="n">
        <f aca="false">IF(SQRT($B$5)*$I2814+SQRT(1-$B$5)*J2814&lt;$C$8,1,0)</f>
        <v>0</v>
      </c>
      <c r="O2814" s="108" t="n">
        <f aca="false">IF(SQRT($B$5)*$I2814+SQRT(1-$B$5)*K2814&lt;$C$9,1,0)</f>
        <v>0</v>
      </c>
      <c r="P2814" s="108" t="n">
        <f aca="false">IF(SQRT($B$5)*$I2814+SQRT(1-$B$5)*L2814&lt;$C$10,1,0)</f>
        <v>0</v>
      </c>
      <c r="Q2814" s="108" t="n">
        <f aca="false">IF(SQRT($B$5)*$I2814+SQRT(1-$B$5)*M2814&lt;$C$11,1,0)</f>
        <v>0</v>
      </c>
      <c r="R2814" s="110" t="n">
        <f aca="false">N2814*$D$8+O2814*$D$9+P2814*$D$10+Q2814*$D$11</f>
        <v>0</v>
      </c>
      <c r="S2814" s="108" t="n">
        <f aca="false">SUM(N2814:Q2814)</f>
        <v>0</v>
      </c>
    </row>
    <row r="2815" customFormat="false" ht="15" hidden="false" customHeight="false" outlineLevel="0" collapsed="false">
      <c r="H2815" s="108" t="n">
        <v>2807</v>
      </c>
      <c r="I2815" s="109" t="n">
        <v>0.3241</v>
      </c>
      <c r="J2815" s="109" t="n">
        <v>-0.3144</v>
      </c>
      <c r="K2815" s="109" t="n">
        <v>-0.1645</v>
      </c>
      <c r="L2815" s="109" t="n">
        <v>0.7475</v>
      </c>
      <c r="M2815" s="109" t="n">
        <v>0.9297</v>
      </c>
      <c r="N2815" s="108" t="n">
        <f aca="false">IF(SQRT($B$5)*$I2815+SQRT(1-$B$5)*J2815&lt;$C$8,1,0)</f>
        <v>0</v>
      </c>
      <c r="O2815" s="108" t="n">
        <f aca="false">IF(SQRT($B$5)*$I2815+SQRT(1-$B$5)*K2815&lt;$C$9,1,0)</f>
        <v>0</v>
      </c>
      <c r="P2815" s="108" t="n">
        <f aca="false">IF(SQRT($B$5)*$I2815+SQRT(1-$B$5)*L2815&lt;$C$10,1,0)</f>
        <v>0</v>
      </c>
      <c r="Q2815" s="108" t="n">
        <f aca="false">IF(SQRT($B$5)*$I2815+SQRT(1-$B$5)*M2815&lt;$C$11,1,0)</f>
        <v>0</v>
      </c>
      <c r="R2815" s="110" t="n">
        <f aca="false">N2815*$D$8+O2815*$D$9+P2815*$D$10+Q2815*$D$11</f>
        <v>0</v>
      </c>
      <c r="S2815" s="108" t="n">
        <f aca="false">SUM(N2815:Q2815)</f>
        <v>0</v>
      </c>
    </row>
    <row r="2816" customFormat="false" ht="15" hidden="false" customHeight="false" outlineLevel="0" collapsed="false">
      <c r="H2816" s="108" t="n">
        <v>2808</v>
      </c>
      <c r="I2816" s="109" t="n">
        <v>-0.6784</v>
      </c>
      <c r="J2816" s="109" t="n">
        <v>-0.8146</v>
      </c>
      <c r="K2816" s="109" t="n">
        <v>0.7428</v>
      </c>
      <c r="L2816" s="109" t="n">
        <v>-0.0847</v>
      </c>
      <c r="M2816" s="109" t="n">
        <v>1.6956</v>
      </c>
      <c r="N2816" s="108" t="n">
        <f aca="false">IF(SQRT($B$5)*$I2816+SQRT(1-$B$5)*J2816&lt;$C$8,1,0)</f>
        <v>0</v>
      </c>
      <c r="O2816" s="108" t="n">
        <f aca="false">IF(SQRT($B$5)*$I2816+SQRT(1-$B$5)*K2816&lt;$C$9,1,0)</f>
        <v>0</v>
      </c>
      <c r="P2816" s="108" t="n">
        <f aca="false">IF(SQRT($B$5)*$I2816+SQRT(1-$B$5)*L2816&lt;$C$10,1,0)</f>
        <v>0</v>
      </c>
      <c r="Q2816" s="108" t="n">
        <f aca="false">IF(SQRT($B$5)*$I2816+SQRT(1-$B$5)*M2816&lt;$C$11,1,0)</f>
        <v>0</v>
      </c>
      <c r="R2816" s="110" t="n">
        <f aca="false">N2816*$D$8+O2816*$D$9+P2816*$D$10+Q2816*$D$11</f>
        <v>0</v>
      </c>
      <c r="S2816" s="108" t="n">
        <f aca="false">SUM(N2816:Q2816)</f>
        <v>0</v>
      </c>
    </row>
    <row r="2817" customFormat="false" ht="15" hidden="false" customHeight="false" outlineLevel="0" collapsed="false">
      <c r="H2817" s="108" t="n">
        <v>2809</v>
      </c>
      <c r="I2817" s="109" t="n">
        <v>0.7534</v>
      </c>
      <c r="J2817" s="109" t="n">
        <v>-0.0715</v>
      </c>
      <c r="K2817" s="109" t="n">
        <v>-0.7331</v>
      </c>
      <c r="L2817" s="109" t="n">
        <v>1.2445</v>
      </c>
      <c r="M2817" s="109" t="n">
        <v>-1.1012</v>
      </c>
      <c r="N2817" s="108" t="n">
        <f aca="false">IF(SQRT($B$5)*$I2817+SQRT(1-$B$5)*J2817&lt;$C$8,1,0)</f>
        <v>0</v>
      </c>
      <c r="O2817" s="108" t="n">
        <f aca="false">IF(SQRT($B$5)*$I2817+SQRT(1-$B$5)*K2817&lt;$C$9,1,0)</f>
        <v>0</v>
      </c>
      <c r="P2817" s="108" t="n">
        <f aca="false">IF(SQRT($B$5)*$I2817+SQRT(1-$B$5)*L2817&lt;$C$10,1,0)</f>
        <v>0</v>
      </c>
      <c r="Q2817" s="108" t="n">
        <f aca="false">IF(SQRT($B$5)*$I2817+SQRT(1-$B$5)*M2817&lt;$C$11,1,0)</f>
        <v>0</v>
      </c>
      <c r="R2817" s="110" t="n">
        <f aca="false">N2817*$D$8+O2817*$D$9+P2817*$D$10+Q2817*$D$11</f>
        <v>0</v>
      </c>
      <c r="S2817" s="108" t="n">
        <f aca="false">SUM(N2817:Q2817)</f>
        <v>0</v>
      </c>
    </row>
    <row r="2818" customFormat="false" ht="15" hidden="false" customHeight="false" outlineLevel="0" collapsed="false">
      <c r="H2818" s="108" t="n">
        <v>2810</v>
      </c>
      <c r="I2818" s="109" t="n">
        <v>-0.818</v>
      </c>
      <c r="J2818" s="109" t="n">
        <v>0.2578</v>
      </c>
      <c r="K2818" s="109" t="n">
        <v>0.2776</v>
      </c>
      <c r="L2818" s="109" t="n">
        <v>2.4106</v>
      </c>
      <c r="M2818" s="109" t="n">
        <v>1.3446</v>
      </c>
      <c r="N2818" s="108" t="n">
        <f aca="false">IF(SQRT($B$5)*$I2818+SQRT(1-$B$5)*J2818&lt;$C$8,1,0)</f>
        <v>0</v>
      </c>
      <c r="O2818" s="108" t="n">
        <f aca="false">IF(SQRT($B$5)*$I2818+SQRT(1-$B$5)*K2818&lt;$C$9,1,0)</f>
        <v>0</v>
      </c>
      <c r="P2818" s="108" t="n">
        <f aca="false">IF(SQRT($B$5)*$I2818+SQRT(1-$B$5)*L2818&lt;$C$10,1,0)</f>
        <v>0</v>
      </c>
      <c r="Q2818" s="108" t="n">
        <f aca="false">IF(SQRT($B$5)*$I2818+SQRT(1-$B$5)*M2818&lt;$C$11,1,0)</f>
        <v>0</v>
      </c>
      <c r="R2818" s="110" t="n">
        <f aca="false">N2818*$D$8+O2818*$D$9+P2818*$D$10+Q2818*$D$11</f>
        <v>0</v>
      </c>
      <c r="S2818" s="108" t="n">
        <f aca="false">SUM(N2818:Q2818)</f>
        <v>0</v>
      </c>
    </row>
    <row r="2819" customFormat="false" ht="15" hidden="false" customHeight="false" outlineLevel="0" collapsed="false">
      <c r="H2819" s="108" t="n">
        <v>2811</v>
      </c>
      <c r="I2819" s="109" t="n">
        <v>0.5</v>
      </c>
      <c r="J2819" s="109" t="n">
        <v>-0.3168</v>
      </c>
      <c r="K2819" s="109" t="n">
        <v>0.9406</v>
      </c>
      <c r="L2819" s="109" t="n">
        <v>0.1732</v>
      </c>
      <c r="M2819" s="109" t="n">
        <v>0.947</v>
      </c>
      <c r="N2819" s="108" t="n">
        <f aca="false">IF(SQRT($B$5)*$I2819+SQRT(1-$B$5)*J2819&lt;$C$8,1,0)</f>
        <v>0</v>
      </c>
      <c r="O2819" s="108" t="n">
        <f aca="false">IF(SQRT($B$5)*$I2819+SQRT(1-$B$5)*K2819&lt;$C$9,1,0)</f>
        <v>0</v>
      </c>
      <c r="P2819" s="108" t="n">
        <f aca="false">IF(SQRT($B$5)*$I2819+SQRT(1-$B$5)*L2819&lt;$C$10,1,0)</f>
        <v>0</v>
      </c>
      <c r="Q2819" s="108" t="n">
        <f aca="false">IF(SQRT($B$5)*$I2819+SQRT(1-$B$5)*M2819&lt;$C$11,1,0)</f>
        <v>0</v>
      </c>
      <c r="R2819" s="110" t="n">
        <f aca="false">N2819*$D$8+O2819*$D$9+P2819*$D$10+Q2819*$D$11</f>
        <v>0</v>
      </c>
      <c r="S2819" s="108" t="n">
        <f aca="false">SUM(N2819:Q2819)</f>
        <v>0</v>
      </c>
    </row>
    <row r="2820" customFormat="false" ht="15" hidden="false" customHeight="false" outlineLevel="0" collapsed="false">
      <c r="H2820" s="108" t="n">
        <v>2812</v>
      </c>
      <c r="I2820" s="109" t="n">
        <v>0.4132</v>
      </c>
      <c r="J2820" s="109" t="n">
        <v>1.3919</v>
      </c>
      <c r="K2820" s="109" t="n">
        <v>0.7979</v>
      </c>
      <c r="L2820" s="109" t="n">
        <v>0.6373</v>
      </c>
      <c r="M2820" s="109" t="n">
        <v>0.6439</v>
      </c>
      <c r="N2820" s="108" t="n">
        <f aca="false">IF(SQRT($B$5)*$I2820+SQRT(1-$B$5)*J2820&lt;$C$8,1,0)</f>
        <v>0</v>
      </c>
      <c r="O2820" s="108" t="n">
        <f aca="false">IF(SQRT($B$5)*$I2820+SQRT(1-$B$5)*K2820&lt;$C$9,1,0)</f>
        <v>0</v>
      </c>
      <c r="P2820" s="108" t="n">
        <f aca="false">IF(SQRT($B$5)*$I2820+SQRT(1-$B$5)*L2820&lt;$C$10,1,0)</f>
        <v>0</v>
      </c>
      <c r="Q2820" s="108" t="n">
        <f aca="false">IF(SQRT($B$5)*$I2820+SQRT(1-$B$5)*M2820&lt;$C$11,1,0)</f>
        <v>0</v>
      </c>
      <c r="R2820" s="110" t="n">
        <f aca="false">N2820*$D$8+O2820*$D$9+P2820*$D$10+Q2820*$D$11</f>
        <v>0</v>
      </c>
      <c r="S2820" s="108" t="n">
        <f aca="false">SUM(N2820:Q2820)</f>
        <v>0</v>
      </c>
    </row>
    <row r="2821" customFormat="false" ht="15" hidden="false" customHeight="false" outlineLevel="0" collapsed="false">
      <c r="H2821" s="108" t="n">
        <v>2813</v>
      </c>
      <c r="I2821" s="109" t="n">
        <v>-0.8057</v>
      </c>
      <c r="J2821" s="109" t="n">
        <v>-0.3355</v>
      </c>
      <c r="K2821" s="109" t="n">
        <v>0.4691</v>
      </c>
      <c r="L2821" s="109" t="n">
        <v>1.0542</v>
      </c>
      <c r="M2821" s="109" t="n">
        <v>-0.1695</v>
      </c>
      <c r="N2821" s="108" t="n">
        <f aca="false">IF(SQRT($B$5)*$I2821+SQRT(1-$B$5)*J2821&lt;$C$8,1,0)</f>
        <v>0</v>
      </c>
      <c r="O2821" s="108" t="n">
        <f aca="false">IF(SQRT($B$5)*$I2821+SQRT(1-$B$5)*K2821&lt;$C$9,1,0)</f>
        <v>0</v>
      </c>
      <c r="P2821" s="108" t="n">
        <f aca="false">IF(SQRT($B$5)*$I2821+SQRT(1-$B$5)*L2821&lt;$C$10,1,0)</f>
        <v>0</v>
      </c>
      <c r="Q2821" s="108" t="n">
        <f aca="false">IF(SQRT($B$5)*$I2821+SQRT(1-$B$5)*M2821&lt;$C$11,1,0)</f>
        <v>0</v>
      </c>
      <c r="R2821" s="110" t="n">
        <f aca="false">N2821*$D$8+O2821*$D$9+P2821*$D$10+Q2821*$D$11</f>
        <v>0</v>
      </c>
      <c r="S2821" s="108" t="n">
        <f aca="false">SUM(N2821:Q2821)</f>
        <v>0</v>
      </c>
    </row>
    <row r="2822" customFormat="false" ht="15" hidden="false" customHeight="false" outlineLevel="0" collapsed="false">
      <c r="H2822" s="108" t="n">
        <v>2814</v>
      </c>
      <c r="I2822" s="109" t="n">
        <v>-0.2266</v>
      </c>
      <c r="J2822" s="109" t="n">
        <v>1.4745</v>
      </c>
      <c r="K2822" s="109" t="n">
        <v>-0.9438</v>
      </c>
      <c r="L2822" s="109" t="n">
        <v>0.6599</v>
      </c>
      <c r="M2822" s="109" t="n">
        <v>-0.3892</v>
      </c>
      <c r="N2822" s="108" t="n">
        <f aca="false">IF(SQRT($B$5)*$I2822+SQRT(1-$B$5)*J2822&lt;$C$8,1,0)</f>
        <v>0</v>
      </c>
      <c r="O2822" s="108" t="n">
        <f aca="false">IF(SQRT($B$5)*$I2822+SQRT(1-$B$5)*K2822&lt;$C$9,1,0)</f>
        <v>0</v>
      </c>
      <c r="P2822" s="108" t="n">
        <f aca="false">IF(SQRT($B$5)*$I2822+SQRT(1-$B$5)*L2822&lt;$C$10,1,0)</f>
        <v>0</v>
      </c>
      <c r="Q2822" s="108" t="n">
        <f aca="false">IF(SQRT($B$5)*$I2822+SQRT(1-$B$5)*M2822&lt;$C$11,1,0)</f>
        <v>0</v>
      </c>
      <c r="R2822" s="110" t="n">
        <f aca="false">N2822*$D$8+O2822*$D$9+P2822*$D$10+Q2822*$D$11</f>
        <v>0</v>
      </c>
      <c r="S2822" s="108" t="n">
        <f aca="false">SUM(N2822:Q2822)</f>
        <v>0</v>
      </c>
    </row>
    <row r="2823" customFormat="false" ht="15" hidden="false" customHeight="false" outlineLevel="0" collapsed="false">
      <c r="H2823" s="108" t="n">
        <v>2815</v>
      </c>
      <c r="I2823" s="109" t="n">
        <v>-0.0564</v>
      </c>
      <c r="J2823" s="109" t="n">
        <v>-0.0438</v>
      </c>
      <c r="K2823" s="109" t="n">
        <v>0.5474</v>
      </c>
      <c r="L2823" s="109" t="n">
        <v>-0.5802</v>
      </c>
      <c r="M2823" s="109" t="n">
        <v>-0.501</v>
      </c>
      <c r="N2823" s="108" t="n">
        <f aca="false">IF(SQRT($B$5)*$I2823+SQRT(1-$B$5)*J2823&lt;$C$8,1,0)</f>
        <v>0</v>
      </c>
      <c r="O2823" s="108" t="n">
        <f aca="false">IF(SQRT($B$5)*$I2823+SQRT(1-$B$5)*K2823&lt;$C$9,1,0)</f>
        <v>0</v>
      </c>
      <c r="P2823" s="108" t="n">
        <f aca="false">IF(SQRT($B$5)*$I2823+SQRT(1-$B$5)*L2823&lt;$C$10,1,0)</f>
        <v>0</v>
      </c>
      <c r="Q2823" s="108" t="n">
        <f aca="false">IF(SQRT($B$5)*$I2823+SQRT(1-$B$5)*M2823&lt;$C$11,1,0)</f>
        <v>0</v>
      </c>
      <c r="R2823" s="110" t="n">
        <f aca="false">N2823*$D$8+O2823*$D$9+P2823*$D$10+Q2823*$D$11</f>
        <v>0</v>
      </c>
      <c r="S2823" s="108" t="n">
        <f aca="false">SUM(N2823:Q2823)</f>
        <v>0</v>
      </c>
    </row>
    <row r="2824" customFormat="false" ht="15" hidden="false" customHeight="false" outlineLevel="0" collapsed="false">
      <c r="H2824" s="108" t="n">
        <v>2816</v>
      </c>
      <c r="I2824" s="109" t="n">
        <v>-0.8555</v>
      </c>
      <c r="J2824" s="109" t="n">
        <v>-1.4325</v>
      </c>
      <c r="K2824" s="109" t="n">
        <v>2.5811</v>
      </c>
      <c r="L2824" s="109" t="n">
        <v>-0.8616</v>
      </c>
      <c r="M2824" s="109" t="n">
        <v>-1.682</v>
      </c>
      <c r="N2824" s="108" t="n">
        <f aca="false">IF(SQRT($B$5)*$I2824+SQRT(1-$B$5)*J2824&lt;$C$8,1,0)</f>
        <v>0</v>
      </c>
      <c r="O2824" s="108" t="n">
        <f aca="false">IF(SQRT($B$5)*$I2824+SQRT(1-$B$5)*K2824&lt;$C$9,1,0)</f>
        <v>0</v>
      </c>
      <c r="P2824" s="108" t="n">
        <f aca="false">IF(SQRT($B$5)*$I2824+SQRT(1-$B$5)*L2824&lt;$C$10,1,0)</f>
        <v>0</v>
      </c>
      <c r="Q2824" s="108" t="n">
        <f aca="false">IF(SQRT($B$5)*$I2824+SQRT(1-$B$5)*M2824&lt;$C$11,1,0)</f>
        <v>0</v>
      </c>
      <c r="R2824" s="110" t="n">
        <f aca="false">N2824*$D$8+O2824*$D$9+P2824*$D$10+Q2824*$D$11</f>
        <v>0</v>
      </c>
      <c r="S2824" s="108" t="n">
        <f aca="false">SUM(N2824:Q2824)</f>
        <v>0</v>
      </c>
    </row>
    <row r="2825" customFormat="false" ht="15" hidden="false" customHeight="false" outlineLevel="0" collapsed="false">
      <c r="H2825" s="108" t="n">
        <v>2817</v>
      </c>
      <c r="I2825" s="109" t="n">
        <v>-0.078</v>
      </c>
      <c r="J2825" s="109" t="n">
        <v>0.2998</v>
      </c>
      <c r="K2825" s="109" t="n">
        <v>0.8956</v>
      </c>
      <c r="L2825" s="109" t="n">
        <v>-0.5655</v>
      </c>
      <c r="M2825" s="109" t="n">
        <v>-1.6729</v>
      </c>
      <c r="N2825" s="108" t="n">
        <f aca="false">IF(SQRT($B$5)*$I2825+SQRT(1-$B$5)*J2825&lt;$C$8,1,0)</f>
        <v>0</v>
      </c>
      <c r="O2825" s="108" t="n">
        <f aca="false">IF(SQRT($B$5)*$I2825+SQRT(1-$B$5)*K2825&lt;$C$9,1,0)</f>
        <v>0</v>
      </c>
      <c r="P2825" s="108" t="n">
        <f aca="false">IF(SQRT($B$5)*$I2825+SQRT(1-$B$5)*L2825&lt;$C$10,1,0)</f>
        <v>0</v>
      </c>
      <c r="Q2825" s="108" t="n">
        <f aca="false">IF(SQRT($B$5)*$I2825+SQRT(1-$B$5)*M2825&lt;$C$11,1,0)</f>
        <v>0</v>
      </c>
      <c r="R2825" s="110" t="n">
        <f aca="false">N2825*$D$8+O2825*$D$9+P2825*$D$10+Q2825*$D$11</f>
        <v>0</v>
      </c>
      <c r="S2825" s="108" t="n">
        <f aca="false">SUM(N2825:Q2825)</f>
        <v>0</v>
      </c>
    </row>
    <row r="2826" customFormat="false" ht="15" hidden="false" customHeight="false" outlineLevel="0" collapsed="false">
      <c r="H2826" s="108" t="n">
        <v>2818</v>
      </c>
      <c r="I2826" s="109" t="n">
        <v>2.5337</v>
      </c>
      <c r="J2826" s="109" t="n">
        <v>-0.7355</v>
      </c>
      <c r="K2826" s="109" t="n">
        <v>-0.822</v>
      </c>
      <c r="L2826" s="109" t="n">
        <v>1.1276</v>
      </c>
      <c r="M2826" s="109" t="n">
        <v>-0.7079</v>
      </c>
      <c r="N2826" s="108" t="n">
        <f aca="false">IF(SQRT($B$5)*$I2826+SQRT(1-$B$5)*J2826&lt;$C$8,1,0)</f>
        <v>0</v>
      </c>
      <c r="O2826" s="108" t="n">
        <f aca="false">IF(SQRT($B$5)*$I2826+SQRT(1-$B$5)*K2826&lt;$C$9,1,0)</f>
        <v>0</v>
      </c>
      <c r="P2826" s="108" t="n">
        <f aca="false">IF(SQRT($B$5)*$I2826+SQRT(1-$B$5)*L2826&lt;$C$10,1,0)</f>
        <v>0</v>
      </c>
      <c r="Q2826" s="108" t="n">
        <f aca="false">IF(SQRT($B$5)*$I2826+SQRT(1-$B$5)*M2826&lt;$C$11,1,0)</f>
        <v>0</v>
      </c>
      <c r="R2826" s="110" t="n">
        <f aca="false">N2826*$D$8+O2826*$D$9+P2826*$D$10+Q2826*$D$11</f>
        <v>0</v>
      </c>
      <c r="S2826" s="108" t="n">
        <f aca="false">SUM(N2826:Q2826)</f>
        <v>0</v>
      </c>
    </row>
    <row r="2827" customFormat="false" ht="15" hidden="false" customHeight="false" outlineLevel="0" collapsed="false">
      <c r="H2827" s="108" t="n">
        <v>2819</v>
      </c>
      <c r="I2827" s="109" t="n">
        <v>1.0628</v>
      </c>
      <c r="J2827" s="109" t="n">
        <v>0.9635</v>
      </c>
      <c r="K2827" s="109" t="n">
        <v>1.0363</v>
      </c>
      <c r="L2827" s="109" t="n">
        <v>-0.2842</v>
      </c>
      <c r="M2827" s="109" t="n">
        <v>-1.5318</v>
      </c>
      <c r="N2827" s="108" t="n">
        <f aca="false">IF(SQRT($B$5)*$I2827+SQRT(1-$B$5)*J2827&lt;$C$8,1,0)</f>
        <v>0</v>
      </c>
      <c r="O2827" s="108" t="n">
        <f aca="false">IF(SQRT($B$5)*$I2827+SQRT(1-$B$5)*K2827&lt;$C$9,1,0)</f>
        <v>0</v>
      </c>
      <c r="P2827" s="108" t="n">
        <f aca="false">IF(SQRT($B$5)*$I2827+SQRT(1-$B$5)*L2827&lt;$C$10,1,0)</f>
        <v>0</v>
      </c>
      <c r="Q2827" s="108" t="n">
        <f aca="false">IF(SQRT($B$5)*$I2827+SQRT(1-$B$5)*M2827&lt;$C$11,1,0)</f>
        <v>0</v>
      </c>
      <c r="R2827" s="110" t="n">
        <f aca="false">N2827*$D$8+O2827*$D$9+P2827*$D$10+Q2827*$D$11</f>
        <v>0</v>
      </c>
      <c r="S2827" s="108" t="n">
        <f aca="false">SUM(N2827:Q2827)</f>
        <v>0</v>
      </c>
    </row>
    <row r="2828" customFormat="false" ht="15" hidden="false" customHeight="false" outlineLevel="0" collapsed="false">
      <c r="H2828" s="108" t="n">
        <v>2820</v>
      </c>
      <c r="I2828" s="109" t="n">
        <v>-0.4593</v>
      </c>
      <c r="J2828" s="109" t="n">
        <v>0.1442</v>
      </c>
      <c r="K2828" s="109" t="n">
        <v>1.2849</v>
      </c>
      <c r="L2828" s="109" t="n">
        <v>-1.9649</v>
      </c>
      <c r="M2828" s="109" t="n">
        <v>1.1176</v>
      </c>
      <c r="N2828" s="108" t="n">
        <f aca="false">IF(SQRT($B$5)*$I2828+SQRT(1-$B$5)*J2828&lt;$C$8,1,0)</f>
        <v>0</v>
      </c>
      <c r="O2828" s="108" t="n">
        <f aca="false">IF(SQRT($B$5)*$I2828+SQRT(1-$B$5)*K2828&lt;$C$9,1,0)</f>
        <v>0</v>
      </c>
      <c r="P2828" s="108" t="n">
        <f aca="false">IF(SQRT($B$5)*$I2828+SQRT(1-$B$5)*L2828&lt;$C$10,1,0)</f>
        <v>1</v>
      </c>
      <c r="Q2828" s="108" t="n">
        <f aca="false">IF(SQRT($B$5)*$I2828+SQRT(1-$B$5)*M2828&lt;$C$11,1,0)</f>
        <v>0</v>
      </c>
      <c r="R2828" s="110" t="n">
        <f aca="false">N2828*$D$8+O2828*$D$9+P2828*$D$10+Q2828*$D$11</f>
        <v>14</v>
      </c>
      <c r="S2828" s="108" t="n">
        <f aca="false">SUM(N2828:Q2828)</f>
        <v>1</v>
      </c>
    </row>
    <row r="2829" customFormat="false" ht="15" hidden="false" customHeight="false" outlineLevel="0" collapsed="false">
      <c r="H2829" s="108" t="n">
        <v>2821</v>
      </c>
      <c r="I2829" s="109" t="n">
        <v>-1.6702</v>
      </c>
      <c r="J2829" s="109" t="n">
        <v>-1.8694</v>
      </c>
      <c r="K2829" s="109" t="n">
        <v>-1.1582</v>
      </c>
      <c r="L2829" s="109" t="n">
        <v>0.6469</v>
      </c>
      <c r="M2829" s="109" t="n">
        <v>-0.9599</v>
      </c>
      <c r="N2829" s="108" t="n">
        <f aca="false">IF(SQRT($B$5)*$I2829+SQRT(1-$B$5)*J2829&lt;$C$8,1,0)</f>
        <v>1</v>
      </c>
      <c r="O2829" s="108" t="n">
        <f aca="false">IF(SQRT($B$5)*$I2829+SQRT(1-$B$5)*K2829&lt;$C$9,1,0)</f>
        <v>0</v>
      </c>
      <c r="P2829" s="108" t="n">
        <f aca="false">IF(SQRT($B$5)*$I2829+SQRT(1-$B$5)*L2829&lt;$C$10,1,0)</f>
        <v>0</v>
      </c>
      <c r="Q2829" s="108" t="n">
        <f aca="false">IF(SQRT($B$5)*$I2829+SQRT(1-$B$5)*M2829&lt;$C$11,1,0)</f>
        <v>0</v>
      </c>
      <c r="R2829" s="110" t="n">
        <f aca="false">N2829*$D$8+O2829*$D$9+P2829*$D$10+Q2829*$D$11</f>
        <v>20</v>
      </c>
      <c r="S2829" s="108" t="n">
        <f aca="false">SUM(N2829:Q2829)</f>
        <v>1</v>
      </c>
    </row>
    <row r="2830" customFormat="false" ht="15" hidden="false" customHeight="false" outlineLevel="0" collapsed="false">
      <c r="H2830" s="108" t="n">
        <v>2822</v>
      </c>
      <c r="I2830" s="109" t="n">
        <v>0.0776</v>
      </c>
      <c r="J2830" s="109" t="n">
        <v>-1.1243</v>
      </c>
      <c r="K2830" s="109" t="n">
        <v>-1.8373</v>
      </c>
      <c r="L2830" s="109" t="n">
        <v>-1.8233</v>
      </c>
      <c r="M2830" s="109" t="n">
        <v>0.5288</v>
      </c>
      <c r="N2830" s="108" t="n">
        <f aca="false">IF(SQRT($B$5)*$I2830+SQRT(1-$B$5)*J2830&lt;$C$8,1,0)</f>
        <v>0</v>
      </c>
      <c r="O2830" s="108" t="n">
        <f aca="false">IF(SQRT($B$5)*$I2830+SQRT(1-$B$5)*K2830&lt;$C$9,1,0)</f>
        <v>0</v>
      </c>
      <c r="P2830" s="108" t="n">
        <f aca="false">IF(SQRT($B$5)*$I2830+SQRT(1-$B$5)*L2830&lt;$C$10,1,0)</f>
        <v>0</v>
      </c>
      <c r="Q2830" s="108" t="n">
        <f aca="false">IF(SQRT($B$5)*$I2830+SQRT(1-$B$5)*M2830&lt;$C$11,1,0)</f>
        <v>0</v>
      </c>
      <c r="R2830" s="110" t="n">
        <f aca="false">N2830*$D$8+O2830*$D$9+P2830*$D$10+Q2830*$D$11</f>
        <v>0</v>
      </c>
      <c r="S2830" s="108" t="n">
        <f aca="false">SUM(N2830:Q2830)</f>
        <v>0</v>
      </c>
    </row>
    <row r="2831" customFormat="false" ht="15" hidden="false" customHeight="false" outlineLevel="0" collapsed="false">
      <c r="H2831" s="108" t="n">
        <v>2823</v>
      </c>
      <c r="I2831" s="109" t="n">
        <v>0.6383</v>
      </c>
      <c r="J2831" s="109" t="n">
        <v>0.4465</v>
      </c>
      <c r="K2831" s="109" t="n">
        <v>0.2092</v>
      </c>
      <c r="L2831" s="109" t="n">
        <v>0.2164</v>
      </c>
      <c r="M2831" s="109" t="n">
        <v>1.2231</v>
      </c>
      <c r="N2831" s="108" t="n">
        <f aca="false">IF(SQRT($B$5)*$I2831+SQRT(1-$B$5)*J2831&lt;$C$8,1,0)</f>
        <v>0</v>
      </c>
      <c r="O2831" s="108" t="n">
        <f aca="false">IF(SQRT($B$5)*$I2831+SQRT(1-$B$5)*K2831&lt;$C$9,1,0)</f>
        <v>0</v>
      </c>
      <c r="P2831" s="108" t="n">
        <f aca="false">IF(SQRT($B$5)*$I2831+SQRT(1-$B$5)*L2831&lt;$C$10,1,0)</f>
        <v>0</v>
      </c>
      <c r="Q2831" s="108" t="n">
        <f aca="false">IF(SQRT($B$5)*$I2831+SQRT(1-$B$5)*M2831&lt;$C$11,1,0)</f>
        <v>0</v>
      </c>
      <c r="R2831" s="110" t="n">
        <f aca="false">N2831*$D$8+O2831*$D$9+P2831*$D$10+Q2831*$D$11</f>
        <v>0</v>
      </c>
      <c r="S2831" s="108" t="n">
        <f aca="false">SUM(N2831:Q2831)</f>
        <v>0</v>
      </c>
    </row>
    <row r="2832" customFormat="false" ht="15" hidden="false" customHeight="false" outlineLevel="0" collapsed="false">
      <c r="H2832" s="108" t="n">
        <v>2824</v>
      </c>
      <c r="I2832" s="109" t="n">
        <v>0.0833</v>
      </c>
      <c r="J2832" s="109" t="n">
        <v>0.618</v>
      </c>
      <c r="K2832" s="109" t="n">
        <v>2.0908</v>
      </c>
      <c r="L2832" s="109" t="n">
        <v>-0.5483</v>
      </c>
      <c r="M2832" s="109" t="n">
        <v>-0.2335</v>
      </c>
      <c r="N2832" s="108" t="n">
        <f aca="false">IF(SQRT($B$5)*$I2832+SQRT(1-$B$5)*J2832&lt;$C$8,1,0)</f>
        <v>0</v>
      </c>
      <c r="O2832" s="108" t="n">
        <f aca="false">IF(SQRT($B$5)*$I2832+SQRT(1-$B$5)*K2832&lt;$C$9,1,0)</f>
        <v>0</v>
      </c>
      <c r="P2832" s="108" t="n">
        <f aca="false">IF(SQRT($B$5)*$I2832+SQRT(1-$B$5)*L2832&lt;$C$10,1,0)</f>
        <v>0</v>
      </c>
      <c r="Q2832" s="108" t="n">
        <f aca="false">IF(SQRT($B$5)*$I2832+SQRT(1-$B$5)*M2832&lt;$C$11,1,0)</f>
        <v>0</v>
      </c>
      <c r="R2832" s="110" t="n">
        <f aca="false">N2832*$D$8+O2832*$D$9+P2832*$D$10+Q2832*$D$11</f>
        <v>0</v>
      </c>
      <c r="S2832" s="108" t="n">
        <f aca="false">SUM(N2832:Q2832)</f>
        <v>0</v>
      </c>
    </row>
    <row r="2833" customFormat="false" ht="15" hidden="false" customHeight="false" outlineLevel="0" collapsed="false">
      <c r="H2833" s="108" t="n">
        <v>2825</v>
      </c>
      <c r="I2833" s="109" t="n">
        <v>-0.41</v>
      </c>
      <c r="J2833" s="109" t="n">
        <v>-1.8989</v>
      </c>
      <c r="K2833" s="109" t="n">
        <v>0.8379</v>
      </c>
      <c r="L2833" s="109" t="n">
        <v>1.2086</v>
      </c>
      <c r="M2833" s="109" t="n">
        <v>1.0035</v>
      </c>
      <c r="N2833" s="108" t="n">
        <f aca="false">IF(SQRT($B$5)*$I2833+SQRT(1-$B$5)*J2833&lt;$C$8,1,0)</f>
        <v>0</v>
      </c>
      <c r="O2833" s="108" t="n">
        <f aca="false">IF(SQRT($B$5)*$I2833+SQRT(1-$B$5)*K2833&lt;$C$9,1,0)</f>
        <v>0</v>
      </c>
      <c r="P2833" s="108" t="n">
        <f aca="false">IF(SQRT($B$5)*$I2833+SQRT(1-$B$5)*L2833&lt;$C$10,1,0)</f>
        <v>0</v>
      </c>
      <c r="Q2833" s="108" t="n">
        <f aca="false">IF(SQRT($B$5)*$I2833+SQRT(1-$B$5)*M2833&lt;$C$11,1,0)</f>
        <v>0</v>
      </c>
      <c r="R2833" s="110" t="n">
        <f aca="false">N2833*$D$8+O2833*$D$9+P2833*$D$10+Q2833*$D$11</f>
        <v>0</v>
      </c>
      <c r="S2833" s="108" t="n">
        <f aca="false">SUM(N2833:Q2833)</f>
        <v>0</v>
      </c>
    </row>
    <row r="2834" customFormat="false" ht="15" hidden="false" customHeight="false" outlineLevel="0" collapsed="false">
      <c r="H2834" s="108" t="n">
        <v>2826</v>
      </c>
      <c r="I2834" s="109" t="n">
        <v>1.7739</v>
      </c>
      <c r="J2834" s="109" t="n">
        <v>-1.583</v>
      </c>
      <c r="K2834" s="109" t="n">
        <v>-0.8623</v>
      </c>
      <c r="L2834" s="109" t="n">
        <v>-0.9291</v>
      </c>
      <c r="M2834" s="109" t="n">
        <v>0.7674</v>
      </c>
      <c r="N2834" s="108" t="n">
        <f aca="false">IF(SQRT($B$5)*$I2834+SQRT(1-$B$5)*J2834&lt;$C$8,1,0)</f>
        <v>0</v>
      </c>
      <c r="O2834" s="108" t="n">
        <f aca="false">IF(SQRT($B$5)*$I2834+SQRT(1-$B$5)*K2834&lt;$C$9,1,0)</f>
        <v>0</v>
      </c>
      <c r="P2834" s="108" t="n">
        <f aca="false">IF(SQRT($B$5)*$I2834+SQRT(1-$B$5)*L2834&lt;$C$10,1,0)</f>
        <v>0</v>
      </c>
      <c r="Q2834" s="108" t="n">
        <f aca="false">IF(SQRT($B$5)*$I2834+SQRT(1-$B$5)*M2834&lt;$C$11,1,0)</f>
        <v>0</v>
      </c>
      <c r="R2834" s="110" t="n">
        <f aca="false">N2834*$D$8+O2834*$D$9+P2834*$D$10+Q2834*$D$11</f>
        <v>0</v>
      </c>
      <c r="S2834" s="108" t="n">
        <f aca="false">SUM(N2834:Q2834)</f>
        <v>0</v>
      </c>
    </row>
    <row r="2835" customFormat="false" ht="15" hidden="false" customHeight="false" outlineLevel="0" collapsed="false">
      <c r="H2835" s="108" t="n">
        <v>2827</v>
      </c>
      <c r="I2835" s="109" t="n">
        <v>-0.8396</v>
      </c>
      <c r="J2835" s="109" t="n">
        <v>-0.1745</v>
      </c>
      <c r="K2835" s="109" t="n">
        <v>0.3085</v>
      </c>
      <c r="L2835" s="109" t="n">
        <v>0.4921</v>
      </c>
      <c r="M2835" s="109" t="n">
        <v>0.5263</v>
      </c>
      <c r="N2835" s="108" t="n">
        <f aca="false">IF(SQRT($B$5)*$I2835+SQRT(1-$B$5)*J2835&lt;$C$8,1,0)</f>
        <v>0</v>
      </c>
      <c r="O2835" s="108" t="n">
        <f aca="false">IF(SQRT($B$5)*$I2835+SQRT(1-$B$5)*K2835&lt;$C$9,1,0)</f>
        <v>0</v>
      </c>
      <c r="P2835" s="108" t="n">
        <f aca="false">IF(SQRT($B$5)*$I2835+SQRT(1-$B$5)*L2835&lt;$C$10,1,0)</f>
        <v>0</v>
      </c>
      <c r="Q2835" s="108" t="n">
        <f aca="false">IF(SQRT($B$5)*$I2835+SQRT(1-$B$5)*M2835&lt;$C$11,1,0)</f>
        <v>0</v>
      </c>
      <c r="R2835" s="110" t="n">
        <f aca="false">N2835*$D$8+O2835*$D$9+P2835*$D$10+Q2835*$D$11</f>
        <v>0</v>
      </c>
      <c r="S2835" s="108" t="n">
        <f aca="false">SUM(N2835:Q2835)</f>
        <v>0</v>
      </c>
    </row>
    <row r="2836" customFormat="false" ht="15" hidden="false" customHeight="false" outlineLevel="0" collapsed="false">
      <c r="H2836" s="108" t="n">
        <v>2828</v>
      </c>
      <c r="I2836" s="109" t="n">
        <v>-0.0239</v>
      </c>
      <c r="J2836" s="109" t="n">
        <v>0.6399</v>
      </c>
      <c r="K2836" s="109" t="n">
        <v>-0.7799</v>
      </c>
      <c r="L2836" s="109" t="n">
        <v>-0.4048</v>
      </c>
      <c r="M2836" s="109" t="n">
        <v>0.5371</v>
      </c>
      <c r="N2836" s="108" t="n">
        <f aca="false">IF(SQRT($B$5)*$I2836+SQRT(1-$B$5)*J2836&lt;$C$8,1,0)</f>
        <v>0</v>
      </c>
      <c r="O2836" s="108" t="n">
        <f aca="false">IF(SQRT($B$5)*$I2836+SQRT(1-$B$5)*K2836&lt;$C$9,1,0)</f>
        <v>0</v>
      </c>
      <c r="P2836" s="108" t="n">
        <f aca="false">IF(SQRT($B$5)*$I2836+SQRT(1-$B$5)*L2836&lt;$C$10,1,0)</f>
        <v>0</v>
      </c>
      <c r="Q2836" s="108" t="n">
        <f aca="false">IF(SQRT($B$5)*$I2836+SQRT(1-$B$5)*M2836&lt;$C$11,1,0)</f>
        <v>0</v>
      </c>
      <c r="R2836" s="110" t="n">
        <f aca="false">N2836*$D$8+O2836*$D$9+P2836*$D$10+Q2836*$D$11</f>
        <v>0</v>
      </c>
      <c r="S2836" s="108" t="n">
        <f aca="false">SUM(N2836:Q2836)</f>
        <v>0</v>
      </c>
    </row>
    <row r="2837" customFormat="false" ht="15" hidden="false" customHeight="false" outlineLevel="0" collapsed="false">
      <c r="H2837" s="108" t="n">
        <v>2829</v>
      </c>
      <c r="I2837" s="109" t="n">
        <v>-0.3305</v>
      </c>
      <c r="J2837" s="109" t="n">
        <v>-0.2686</v>
      </c>
      <c r="K2837" s="109" t="n">
        <v>0.0571</v>
      </c>
      <c r="L2837" s="109" t="n">
        <v>-1.0146</v>
      </c>
      <c r="M2837" s="109" t="n">
        <v>1.9752</v>
      </c>
      <c r="N2837" s="108" t="n">
        <f aca="false">IF(SQRT($B$5)*$I2837+SQRT(1-$B$5)*J2837&lt;$C$8,1,0)</f>
        <v>0</v>
      </c>
      <c r="O2837" s="108" t="n">
        <f aca="false">IF(SQRT($B$5)*$I2837+SQRT(1-$B$5)*K2837&lt;$C$9,1,0)</f>
        <v>0</v>
      </c>
      <c r="P2837" s="108" t="n">
        <f aca="false">IF(SQRT($B$5)*$I2837+SQRT(1-$B$5)*L2837&lt;$C$10,1,0)</f>
        <v>0</v>
      </c>
      <c r="Q2837" s="108" t="n">
        <f aca="false">IF(SQRT($B$5)*$I2837+SQRT(1-$B$5)*M2837&lt;$C$11,1,0)</f>
        <v>0</v>
      </c>
      <c r="R2837" s="110" t="n">
        <f aca="false">N2837*$D$8+O2837*$D$9+P2837*$D$10+Q2837*$D$11</f>
        <v>0</v>
      </c>
      <c r="S2837" s="108" t="n">
        <f aca="false">SUM(N2837:Q2837)</f>
        <v>0</v>
      </c>
    </row>
    <row r="2838" customFormat="false" ht="15" hidden="false" customHeight="false" outlineLevel="0" collapsed="false">
      <c r="H2838" s="108" t="n">
        <v>2830</v>
      </c>
      <c r="I2838" s="109" t="n">
        <v>0.6302</v>
      </c>
      <c r="J2838" s="109" t="n">
        <v>0.9837</v>
      </c>
      <c r="K2838" s="109" t="n">
        <v>-1.8928</v>
      </c>
      <c r="L2838" s="109" t="n">
        <v>0.7922</v>
      </c>
      <c r="M2838" s="109" t="n">
        <v>2.2191</v>
      </c>
      <c r="N2838" s="108" t="n">
        <f aca="false">IF(SQRT($B$5)*$I2838+SQRT(1-$B$5)*J2838&lt;$C$8,1,0)</f>
        <v>0</v>
      </c>
      <c r="O2838" s="108" t="n">
        <f aca="false">IF(SQRT($B$5)*$I2838+SQRT(1-$B$5)*K2838&lt;$C$9,1,0)</f>
        <v>0</v>
      </c>
      <c r="P2838" s="108" t="n">
        <f aca="false">IF(SQRT($B$5)*$I2838+SQRT(1-$B$5)*L2838&lt;$C$10,1,0)</f>
        <v>0</v>
      </c>
      <c r="Q2838" s="108" t="n">
        <f aca="false">IF(SQRT($B$5)*$I2838+SQRT(1-$B$5)*M2838&lt;$C$11,1,0)</f>
        <v>0</v>
      </c>
      <c r="R2838" s="110" t="n">
        <f aca="false">N2838*$D$8+O2838*$D$9+P2838*$D$10+Q2838*$D$11</f>
        <v>0</v>
      </c>
      <c r="S2838" s="108" t="n">
        <f aca="false">SUM(N2838:Q2838)</f>
        <v>0</v>
      </c>
    </row>
    <row r="2839" customFormat="false" ht="15" hidden="false" customHeight="false" outlineLevel="0" collapsed="false">
      <c r="H2839" s="108" t="n">
        <v>2831</v>
      </c>
      <c r="I2839" s="109" t="n">
        <v>-0.3822</v>
      </c>
      <c r="J2839" s="109" t="n">
        <v>-0.1148</v>
      </c>
      <c r="K2839" s="109" t="n">
        <v>-1.6433</v>
      </c>
      <c r="L2839" s="109" t="n">
        <v>0.813</v>
      </c>
      <c r="M2839" s="109" t="n">
        <v>0.3576</v>
      </c>
      <c r="N2839" s="108" t="n">
        <f aca="false">IF(SQRT($B$5)*$I2839+SQRT(1-$B$5)*J2839&lt;$C$8,1,0)</f>
        <v>0</v>
      </c>
      <c r="O2839" s="108" t="n">
        <f aca="false">IF(SQRT($B$5)*$I2839+SQRT(1-$B$5)*K2839&lt;$C$9,1,0)</f>
        <v>0</v>
      </c>
      <c r="P2839" s="108" t="n">
        <f aca="false">IF(SQRT($B$5)*$I2839+SQRT(1-$B$5)*L2839&lt;$C$10,1,0)</f>
        <v>0</v>
      </c>
      <c r="Q2839" s="108" t="n">
        <f aca="false">IF(SQRT($B$5)*$I2839+SQRT(1-$B$5)*M2839&lt;$C$11,1,0)</f>
        <v>0</v>
      </c>
      <c r="R2839" s="110" t="n">
        <f aca="false">N2839*$D$8+O2839*$D$9+P2839*$D$10+Q2839*$D$11</f>
        <v>0</v>
      </c>
      <c r="S2839" s="108" t="n">
        <f aca="false">SUM(N2839:Q2839)</f>
        <v>0</v>
      </c>
    </row>
    <row r="2840" customFormat="false" ht="15" hidden="false" customHeight="false" outlineLevel="0" collapsed="false">
      <c r="H2840" s="108" t="n">
        <v>2832</v>
      </c>
      <c r="I2840" s="109" t="n">
        <v>0.0942</v>
      </c>
      <c r="J2840" s="109" t="n">
        <v>1.879</v>
      </c>
      <c r="K2840" s="109" t="n">
        <v>-0.3027</v>
      </c>
      <c r="L2840" s="109" t="n">
        <v>0.042</v>
      </c>
      <c r="M2840" s="109" t="n">
        <v>-0.7367</v>
      </c>
      <c r="N2840" s="108" t="n">
        <f aca="false">IF(SQRT($B$5)*$I2840+SQRT(1-$B$5)*J2840&lt;$C$8,1,0)</f>
        <v>0</v>
      </c>
      <c r="O2840" s="108" t="n">
        <f aca="false">IF(SQRT($B$5)*$I2840+SQRT(1-$B$5)*K2840&lt;$C$9,1,0)</f>
        <v>0</v>
      </c>
      <c r="P2840" s="108" t="n">
        <f aca="false">IF(SQRT($B$5)*$I2840+SQRT(1-$B$5)*L2840&lt;$C$10,1,0)</f>
        <v>0</v>
      </c>
      <c r="Q2840" s="108" t="n">
        <f aca="false">IF(SQRT($B$5)*$I2840+SQRT(1-$B$5)*M2840&lt;$C$11,1,0)</f>
        <v>0</v>
      </c>
      <c r="R2840" s="110" t="n">
        <f aca="false">N2840*$D$8+O2840*$D$9+P2840*$D$10+Q2840*$D$11</f>
        <v>0</v>
      </c>
      <c r="S2840" s="108" t="n">
        <f aca="false">SUM(N2840:Q2840)</f>
        <v>0</v>
      </c>
    </row>
    <row r="2841" customFormat="false" ht="15" hidden="false" customHeight="false" outlineLevel="0" collapsed="false">
      <c r="H2841" s="108" t="n">
        <v>2833</v>
      </c>
      <c r="I2841" s="109" t="n">
        <v>-0.6866</v>
      </c>
      <c r="J2841" s="109" t="n">
        <v>0.0065</v>
      </c>
      <c r="K2841" s="109" t="n">
        <v>0.7515</v>
      </c>
      <c r="L2841" s="109" t="n">
        <v>0.3406</v>
      </c>
      <c r="M2841" s="109" t="n">
        <v>0.9699</v>
      </c>
      <c r="N2841" s="108" t="n">
        <f aca="false">IF(SQRT($B$5)*$I2841+SQRT(1-$B$5)*J2841&lt;$C$8,1,0)</f>
        <v>0</v>
      </c>
      <c r="O2841" s="108" t="n">
        <f aca="false">IF(SQRT($B$5)*$I2841+SQRT(1-$B$5)*K2841&lt;$C$9,1,0)</f>
        <v>0</v>
      </c>
      <c r="P2841" s="108" t="n">
        <f aca="false">IF(SQRT($B$5)*$I2841+SQRT(1-$B$5)*L2841&lt;$C$10,1,0)</f>
        <v>0</v>
      </c>
      <c r="Q2841" s="108" t="n">
        <f aca="false">IF(SQRT($B$5)*$I2841+SQRT(1-$B$5)*M2841&lt;$C$11,1,0)</f>
        <v>0</v>
      </c>
      <c r="R2841" s="110" t="n">
        <f aca="false">N2841*$D$8+O2841*$D$9+P2841*$D$10+Q2841*$D$11</f>
        <v>0</v>
      </c>
      <c r="S2841" s="108" t="n">
        <f aca="false">SUM(N2841:Q2841)</f>
        <v>0</v>
      </c>
    </row>
    <row r="2842" customFormat="false" ht="15" hidden="false" customHeight="false" outlineLevel="0" collapsed="false">
      <c r="H2842" s="108" t="n">
        <v>2834</v>
      </c>
      <c r="I2842" s="109" t="n">
        <v>-0.2991</v>
      </c>
      <c r="J2842" s="109" t="n">
        <v>-0.1827</v>
      </c>
      <c r="K2842" s="109" t="n">
        <v>0.14</v>
      </c>
      <c r="L2842" s="109" t="n">
        <v>-0.8823</v>
      </c>
      <c r="M2842" s="109" t="n">
        <v>-0.1388</v>
      </c>
      <c r="N2842" s="108" t="n">
        <f aca="false">IF(SQRT($B$5)*$I2842+SQRT(1-$B$5)*J2842&lt;$C$8,1,0)</f>
        <v>0</v>
      </c>
      <c r="O2842" s="108" t="n">
        <f aca="false">IF(SQRT($B$5)*$I2842+SQRT(1-$B$5)*K2842&lt;$C$9,1,0)</f>
        <v>0</v>
      </c>
      <c r="P2842" s="108" t="n">
        <f aca="false">IF(SQRT($B$5)*$I2842+SQRT(1-$B$5)*L2842&lt;$C$10,1,0)</f>
        <v>0</v>
      </c>
      <c r="Q2842" s="108" t="n">
        <f aca="false">IF(SQRT($B$5)*$I2842+SQRT(1-$B$5)*M2842&lt;$C$11,1,0)</f>
        <v>0</v>
      </c>
      <c r="R2842" s="110" t="n">
        <f aca="false">N2842*$D$8+O2842*$D$9+P2842*$D$10+Q2842*$D$11</f>
        <v>0</v>
      </c>
      <c r="S2842" s="108" t="n">
        <f aca="false">SUM(N2842:Q2842)</f>
        <v>0</v>
      </c>
    </row>
    <row r="2843" customFormat="false" ht="15" hidden="false" customHeight="false" outlineLevel="0" collapsed="false">
      <c r="H2843" s="108" t="n">
        <v>2835</v>
      </c>
      <c r="I2843" s="109" t="n">
        <v>-0.1163</v>
      </c>
      <c r="J2843" s="109" t="n">
        <v>0.4297</v>
      </c>
      <c r="K2843" s="109" t="n">
        <v>1.064</v>
      </c>
      <c r="L2843" s="109" t="n">
        <v>0.0923</v>
      </c>
      <c r="M2843" s="109" t="n">
        <v>-1.5949</v>
      </c>
      <c r="N2843" s="108" t="n">
        <f aca="false">IF(SQRT($B$5)*$I2843+SQRT(1-$B$5)*J2843&lt;$C$8,1,0)</f>
        <v>0</v>
      </c>
      <c r="O2843" s="108" t="n">
        <f aca="false">IF(SQRT($B$5)*$I2843+SQRT(1-$B$5)*K2843&lt;$C$9,1,0)</f>
        <v>0</v>
      </c>
      <c r="P2843" s="108" t="n">
        <f aca="false">IF(SQRT($B$5)*$I2843+SQRT(1-$B$5)*L2843&lt;$C$10,1,0)</f>
        <v>0</v>
      </c>
      <c r="Q2843" s="108" t="n">
        <f aca="false">IF(SQRT($B$5)*$I2843+SQRT(1-$B$5)*M2843&lt;$C$11,1,0)</f>
        <v>0</v>
      </c>
      <c r="R2843" s="110" t="n">
        <f aca="false">N2843*$D$8+O2843*$D$9+P2843*$D$10+Q2843*$D$11</f>
        <v>0</v>
      </c>
      <c r="S2843" s="108" t="n">
        <f aca="false">SUM(N2843:Q2843)</f>
        <v>0</v>
      </c>
    </row>
    <row r="2844" customFormat="false" ht="15" hidden="false" customHeight="false" outlineLevel="0" collapsed="false">
      <c r="H2844" s="108" t="n">
        <v>2836</v>
      </c>
      <c r="I2844" s="109" t="n">
        <v>-0.5635</v>
      </c>
      <c r="J2844" s="109" t="n">
        <v>0.4552</v>
      </c>
      <c r="K2844" s="109" t="n">
        <v>-1.3735</v>
      </c>
      <c r="L2844" s="109" t="n">
        <v>-1.0289</v>
      </c>
      <c r="M2844" s="109" t="n">
        <v>0.7722</v>
      </c>
      <c r="N2844" s="108" t="n">
        <f aca="false">IF(SQRT($B$5)*$I2844+SQRT(1-$B$5)*J2844&lt;$C$8,1,0)</f>
        <v>0</v>
      </c>
      <c r="O2844" s="108" t="n">
        <f aca="false">IF(SQRT($B$5)*$I2844+SQRT(1-$B$5)*K2844&lt;$C$9,1,0)</f>
        <v>0</v>
      </c>
      <c r="P2844" s="108" t="n">
        <f aca="false">IF(SQRT($B$5)*$I2844+SQRT(1-$B$5)*L2844&lt;$C$10,1,0)</f>
        <v>0</v>
      </c>
      <c r="Q2844" s="108" t="n">
        <f aca="false">IF(SQRT($B$5)*$I2844+SQRT(1-$B$5)*M2844&lt;$C$11,1,0)</f>
        <v>0</v>
      </c>
      <c r="R2844" s="110" t="n">
        <f aca="false">N2844*$D$8+O2844*$D$9+P2844*$D$10+Q2844*$D$11</f>
        <v>0</v>
      </c>
      <c r="S2844" s="108" t="n">
        <f aca="false">SUM(N2844:Q2844)</f>
        <v>0</v>
      </c>
    </row>
    <row r="2845" customFormat="false" ht="15" hidden="false" customHeight="false" outlineLevel="0" collapsed="false">
      <c r="H2845" s="108" t="n">
        <v>2837</v>
      </c>
      <c r="I2845" s="109" t="n">
        <v>0.407</v>
      </c>
      <c r="J2845" s="109" t="n">
        <v>-0.3077</v>
      </c>
      <c r="K2845" s="109" t="n">
        <v>0.4979</v>
      </c>
      <c r="L2845" s="109" t="n">
        <v>0.5867</v>
      </c>
      <c r="M2845" s="109" t="n">
        <v>0.3295</v>
      </c>
      <c r="N2845" s="108" t="n">
        <f aca="false">IF(SQRT($B$5)*$I2845+SQRT(1-$B$5)*J2845&lt;$C$8,1,0)</f>
        <v>0</v>
      </c>
      <c r="O2845" s="108" t="n">
        <f aca="false">IF(SQRT($B$5)*$I2845+SQRT(1-$B$5)*K2845&lt;$C$9,1,0)</f>
        <v>0</v>
      </c>
      <c r="P2845" s="108" t="n">
        <f aca="false">IF(SQRT($B$5)*$I2845+SQRT(1-$B$5)*L2845&lt;$C$10,1,0)</f>
        <v>0</v>
      </c>
      <c r="Q2845" s="108" t="n">
        <f aca="false">IF(SQRT($B$5)*$I2845+SQRT(1-$B$5)*M2845&lt;$C$11,1,0)</f>
        <v>0</v>
      </c>
      <c r="R2845" s="110" t="n">
        <f aca="false">N2845*$D$8+O2845*$D$9+P2845*$D$10+Q2845*$D$11</f>
        <v>0</v>
      </c>
      <c r="S2845" s="108" t="n">
        <f aca="false">SUM(N2845:Q2845)</f>
        <v>0</v>
      </c>
    </row>
    <row r="2846" customFormat="false" ht="15" hidden="false" customHeight="false" outlineLevel="0" collapsed="false">
      <c r="H2846" s="108" t="n">
        <v>2838</v>
      </c>
      <c r="I2846" s="109" t="n">
        <v>0.0011</v>
      </c>
      <c r="J2846" s="109" t="n">
        <v>-0.207</v>
      </c>
      <c r="K2846" s="109" t="n">
        <v>2.2415</v>
      </c>
      <c r="L2846" s="109" t="n">
        <v>0.0324</v>
      </c>
      <c r="M2846" s="109" t="n">
        <v>0.0962</v>
      </c>
      <c r="N2846" s="108" t="n">
        <f aca="false">IF(SQRT($B$5)*$I2846+SQRT(1-$B$5)*J2846&lt;$C$8,1,0)</f>
        <v>0</v>
      </c>
      <c r="O2846" s="108" t="n">
        <f aca="false">IF(SQRT($B$5)*$I2846+SQRT(1-$B$5)*K2846&lt;$C$9,1,0)</f>
        <v>0</v>
      </c>
      <c r="P2846" s="108" t="n">
        <f aca="false">IF(SQRT($B$5)*$I2846+SQRT(1-$B$5)*L2846&lt;$C$10,1,0)</f>
        <v>0</v>
      </c>
      <c r="Q2846" s="108" t="n">
        <f aca="false">IF(SQRT($B$5)*$I2846+SQRT(1-$B$5)*M2846&lt;$C$11,1,0)</f>
        <v>0</v>
      </c>
      <c r="R2846" s="110" t="n">
        <f aca="false">N2846*$D$8+O2846*$D$9+P2846*$D$10+Q2846*$D$11</f>
        <v>0</v>
      </c>
      <c r="S2846" s="108" t="n">
        <f aca="false">SUM(N2846:Q2846)</f>
        <v>0</v>
      </c>
    </row>
    <row r="2847" customFormat="false" ht="15" hidden="false" customHeight="false" outlineLevel="0" collapsed="false">
      <c r="H2847" s="108" t="n">
        <v>2839</v>
      </c>
      <c r="I2847" s="109" t="n">
        <v>-1.4023</v>
      </c>
      <c r="J2847" s="109" t="n">
        <v>-0.4184</v>
      </c>
      <c r="K2847" s="109" t="n">
        <v>-0.3375</v>
      </c>
      <c r="L2847" s="109" t="n">
        <v>2.4657</v>
      </c>
      <c r="M2847" s="109" t="n">
        <v>-0.5349</v>
      </c>
      <c r="N2847" s="108" t="n">
        <f aca="false">IF(SQRT($B$5)*$I2847+SQRT(1-$B$5)*J2847&lt;$C$8,1,0)</f>
        <v>0</v>
      </c>
      <c r="O2847" s="108" t="n">
        <f aca="false">IF(SQRT($B$5)*$I2847+SQRT(1-$B$5)*K2847&lt;$C$9,1,0)</f>
        <v>0</v>
      </c>
      <c r="P2847" s="108" t="n">
        <f aca="false">IF(SQRT($B$5)*$I2847+SQRT(1-$B$5)*L2847&lt;$C$10,1,0)</f>
        <v>0</v>
      </c>
      <c r="Q2847" s="108" t="n">
        <f aca="false">IF(SQRT($B$5)*$I2847+SQRT(1-$B$5)*M2847&lt;$C$11,1,0)</f>
        <v>0</v>
      </c>
      <c r="R2847" s="110" t="n">
        <f aca="false">N2847*$D$8+O2847*$D$9+P2847*$D$10+Q2847*$D$11</f>
        <v>0</v>
      </c>
      <c r="S2847" s="108" t="n">
        <f aca="false">SUM(N2847:Q2847)</f>
        <v>0</v>
      </c>
    </row>
    <row r="2848" customFormat="false" ht="15" hidden="false" customHeight="false" outlineLevel="0" collapsed="false">
      <c r="H2848" s="108" t="n">
        <v>2840</v>
      </c>
      <c r="I2848" s="109" t="n">
        <v>-0.3074</v>
      </c>
      <c r="J2848" s="109" t="n">
        <v>-0.2791</v>
      </c>
      <c r="K2848" s="109" t="n">
        <v>1.1423</v>
      </c>
      <c r="L2848" s="109" t="n">
        <v>0.2576</v>
      </c>
      <c r="M2848" s="109" t="n">
        <v>-1.4168</v>
      </c>
      <c r="N2848" s="108" t="n">
        <f aca="false">IF(SQRT($B$5)*$I2848+SQRT(1-$B$5)*J2848&lt;$C$8,1,0)</f>
        <v>0</v>
      </c>
      <c r="O2848" s="108" t="n">
        <f aca="false">IF(SQRT($B$5)*$I2848+SQRT(1-$B$5)*K2848&lt;$C$9,1,0)</f>
        <v>0</v>
      </c>
      <c r="P2848" s="108" t="n">
        <f aca="false">IF(SQRT($B$5)*$I2848+SQRT(1-$B$5)*L2848&lt;$C$10,1,0)</f>
        <v>0</v>
      </c>
      <c r="Q2848" s="108" t="n">
        <f aca="false">IF(SQRT($B$5)*$I2848+SQRT(1-$B$5)*M2848&lt;$C$11,1,0)</f>
        <v>0</v>
      </c>
      <c r="R2848" s="110" t="n">
        <f aca="false">N2848*$D$8+O2848*$D$9+P2848*$D$10+Q2848*$D$11</f>
        <v>0</v>
      </c>
      <c r="S2848" s="108" t="n">
        <f aca="false">SUM(N2848:Q2848)</f>
        <v>0</v>
      </c>
    </row>
    <row r="2849" customFormat="false" ht="15" hidden="false" customHeight="false" outlineLevel="0" collapsed="false">
      <c r="H2849" s="108" t="n">
        <v>2841</v>
      </c>
      <c r="I2849" s="109" t="n">
        <v>-0.2007</v>
      </c>
      <c r="J2849" s="109" t="n">
        <v>-0.4317</v>
      </c>
      <c r="K2849" s="109" t="n">
        <v>-0.2178</v>
      </c>
      <c r="L2849" s="109" t="n">
        <v>0.0908</v>
      </c>
      <c r="M2849" s="109" t="n">
        <v>1.6039</v>
      </c>
      <c r="N2849" s="108" t="n">
        <f aca="false">IF(SQRT($B$5)*$I2849+SQRT(1-$B$5)*J2849&lt;$C$8,1,0)</f>
        <v>0</v>
      </c>
      <c r="O2849" s="108" t="n">
        <f aca="false">IF(SQRT($B$5)*$I2849+SQRT(1-$B$5)*K2849&lt;$C$9,1,0)</f>
        <v>0</v>
      </c>
      <c r="P2849" s="108" t="n">
        <f aca="false">IF(SQRT($B$5)*$I2849+SQRT(1-$B$5)*L2849&lt;$C$10,1,0)</f>
        <v>0</v>
      </c>
      <c r="Q2849" s="108" t="n">
        <f aca="false">IF(SQRT($B$5)*$I2849+SQRT(1-$B$5)*M2849&lt;$C$11,1,0)</f>
        <v>0</v>
      </c>
      <c r="R2849" s="110" t="n">
        <f aca="false">N2849*$D$8+O2849*$D$9+P2849*$D$10+Q2849*$D$11</f>
        <v>0</v>
      </c>
      <c r="S2849" s="108" t="n">
        <f aca="false">SUM(N2849:Q2849)</f>
        <v>0</v>
      </c>
    </row>
    <row r="2850" customFormat="false" ht="15" hidden="false" customHeight="false" outlineLevel="0" collapsed="false">
      <c r="H2850" s="108" t="n">
        <v>2842</v>
      </c>
      <c r="I2850" s="109" t="n">
        <v>0.3696</v>
      </c>
      <c r="J2850" s="109" t="n">
        <v>1.3882</v>
      </c>
      <c r="K2850" s="109" t="n">
        <v>0.6308</v>
      </c>
      <c r="L2850" s="109" t="n">
        <v>-1.6959</v>
      </c>
      <c r="M2850" s="109" t="n">
        <v>1.1519</v>
      </c>
      <c r="N2850" s="108" t="n">
        <f aca="false">IF(SQRT($B$5)*$I2850+SQRT(1-$B$5)*J2850&lt;$C$8,1,0)</f>
        <v>0</v>
      </c>
      <c r="O2850" s="108" t="n">
        <f aca="false">IF(SQRT($B$5)*$I2850+SQRT(1-$B$5)*K2850&lt;$C$9,1,0)</f>
        <v>0</v>
      </c>
      <c r="P2850" s="108" t="n">
        <f aca="false">IF(SQRT($B$5)*$I2850+SQRT(1-$B$5)*L2850&lt;$C$10,1,0)</f>
        <v>0</v>
      </c>
      <c r="Q2850" s="108" t="n">
        <f aca="false">IF(SQRT($B$5)*$I2850+SQRT(1-$B$5)*M2850&lt;$C$11,1,0)</f>
        <v>0</v>
      </c>
      <c r="R2850" s="110" t="n">
        <f aca="false">N2850*$D$8+O2850*$D$9+P2850*$D$10+Q2850*$D$11</f>
        <v>0</v>
      </c>
      <c r="S2850" s="108" t="n">
        <f aca="false">SUM(N2850:Q2850)</f>
        <v>0</v>
      </c>
    </row>
    <row r="2851" customFormat="false" ht="15" hidden="false" customHeight="false" outlineLevel="0" collapsed="false">
      <c r="H2851" s="108" t="n">
        <v>2843</v>
      </c>
      <c r="I2851" s="109" t="n">
        <v>-0.1186</v>
      </c>
      <c r="J2851" s="109" t="n">
        <v>1.1077</v>
      </c>
      <c r="K2851" s="109" t="n">
        <v>-0.1371</v>
      </c>
      <c r="L2851" s="109" t="n">
        <v>-0.6961</v>
      </c>
      <c r="M2851" s="109" t="n">
        <v>0.22</v>
      </c>
      <c r="N2851" s="108" t="n">
        <f aca="false">IF(SQRT($B$5)*$I2851+SQRT(1-$B$5)*J2851&lt;$C$8,1,0)</f>
        <v>0</v>
      </c>
      <c r="O2851" s="108" t="n">
        <f aca="false">IF(SQRT($B$5)*$I2851+SQRT(1-$B$5)*K2851&lt;$C$9,1,0)</f>
        <v>0</v>
      </c>
      <c r="P2851" s="108" t="n">
        <f aca="false">IF(SQRT($B$5)*$I2851+SQRT(1-$B$5)*L2851&lt;$C$10,1,0)</f>
        <v>0</v>
      </c>
      <c r="Q2851" s="108" t="n">
        <f aca="false">IF(SQRT($B$5)*$I2851+SQRT(1-$B$5)*M2851&lt;$C$11,1,0)</f>
        <v>0</v>
      </c>
      <c r="R2851" s="110" t="n">
        <f aca="false">N2851*$D$8+O2851*$D$9+P2851*$D$10+Q2851*$D$11</f>
        <v>0</v>
      </c>
      <c r="S2851" s="108" t="n">
        <f aca="false">SUM(N2851:Q2851)</f>
        <v>0</v>
      </c>
    </row>
    <row r="2852" customFormat="false" ht="15" hidden="false" customHeight="false" outlineLevel="0" collapsed="false">
      <c r="H2852" s="108" t="n">
        <v>2844</v>
      </c>
      <c r="I2852" s="109" t="n">
        <v>-0.7896</v>
      </c>
      <c r="J2852" s="109" t="n">
        <v>-0.9032</v>
      </c>
      <c r="K2852" s="109" t="n">
        <v>1.7522</v>
      </c>
      <c r="L2852" s="109" t="n">
        <v>-0.4675</v>
      </c>
      <c r="M2852" s="109" t="n">
        <v>-0.1676</v>
      </c>
      <c r="N2852" s="108" t="n">
        <f aca="false">IF(SQRT($B$5)*$I2852+SQRT(1-$B$5)*J2852&lt;$C$8,1,0)</f>
        <v>0</v>
      </c>
      <c r="O2852" s="108" t="n">
        <f aca="false">IF(SQRT($B$5)*$I2852+SQRT(1-$B$5)*K2852&lt;$C$9,1,0)</f>
        <v>0</v>
      </c>
      <c r="P2852" s="108" t="n">
        <f aca="false">IF(SQRT($B$5)*$I2852+SQRT(1-$B$5)*L2852&lt;$C$10,1,0)</f>
        <v>0</v>
      </c>
      <c r="Q2852" s="108" t="n">
        <f aca="false">IF(SQRT($B$5)*$I2852+SQRT(1-$B$5)*M2852&lt;$C$11,1,0)</f>
        <v>0</v>
      </c>
      <c r="R2852" s="110" t="n">
        <f aca="false">N2852*$D$8+O2852*$D$9+P2852*$D$10+Q2852*$D$11</f>
        <v>0</v>
      </c>
      <c r="S2852" s="108" t="n">
        <f aca="false">SUM(N2852:Q2852)</f>
        <v>0</v>
      </c>
    </row>
    <row r="2853" customFormat="false" ht="15" hidden="false" customHeight="false" outlineLevel="0" collapsed="false">
      <c r="H2853" s="108" t="n">
        <v>2845</v>
      </c>
      <c r="I2853" s="109" t="n">
        <v>-0.1279</v>
      </c>
      <c r="J2853" s="109" t="n">
        <v>1.0632</v>
      </c>
      <c r="K2853" s="109" t="n">
        <v>0.2113</v>
      </c>
      <c r="L2853" s="109" t="n">
        <v>0.6874</v>
      </c>
      <c r="M2853" s="109" t="n">
        <v>-0.4146</v>
      </c>
      <c r="N2853" s="108" t="n">
        <f aca="false">IF(SQRT($B$5)*$I2853+SQRT(1-$B$5)*J2853&lt;$C$8,1,0)</f>
        <v>0</v>
      </c>
      <c r="O2853" s="108" t="n">
        <f aca="false">IF(SQRT($B$5)*$I2853+SQRT(1-$B$5)*K2853&lt;$C$9,1,0)</f>
        <v>0</v>
      </c>
      <c r="P2853" s="108" t="n">
        <f aca="false">IF(SQRT($B$5)*$I2853+SQRT(1-$B$5)*L2853&lt;$C$10,1,0)</f>
        <v>0</v>
      </c>
      <c r="Q2853" s="108" t="n">
        <f aca="false">IF(SQRT($B$5)*$I2853+SQRT(1-$B$5)*M2853&lt;$C$11,1,0)</f>
        <v>0</v>
      </c>
      <c r="R2853" s="110" t="n">
        <f aca="false">N2853*$D$8+O2853*$D$9+P2853*$D$10+Q2853*$D$11</f>
        <v>0</v>
      </c>
      <c r="S2853" s="108" t="n">
        <f aca="false">SUM(N2853:Q2853)</f>
        <v>0</v>
      </c>
    </row>
    <row r="2854" customFormat="false" ht="15" hidden="false" customHeight="false" outlineLevel="0" collapsed="false">
      <c r="H2854" s="108" t="n">
        <v>2846</v>
      </c>
      <c r="I2854" s="109" t="n">
        <v>-0.1854</v>
      </c>
      <c r="J2854" s="109" t="n">
        <v>1.1427</v>
      </c>
      <c r="K2854" s="109" t="n">
        <v>-2.3823</v>
      </c>
      <c r="L2854" s="109" t="n">
        <v>2.0855</v>
      </c>
      <c r="M2854" s="109" t="n">
        <v>0.051</v>
      </c>
      <c r="N2854" s="108" t="n">
        <f aca="false">IF(SQRT($B$5)*$I2854+SQRT(1-$B$5)*J2854&lt;$C$8,1,0)</f>
        <v>0</v>
      </c>
      <c r="O2854" s="108" t="n">
        <f aca="false">IF(SQRT($B$5)*$I2854+SQRT(1-$B$5)*K2854&lt;$C$9,1,0)</f>
        <v>0</v>
      </c>
      <c r="P2854" s="108" t="n">
        <f aca="false">IF(SQRT($B$5)*$I2854+SQRT(1-$B$5)*L2854&lt;$C$10,1,0)</f>
        <v>0</v>
      </c>
      <c r="Q2854" s="108" t="n">
        <f aca="false">IF(SQRT($B$5)*$I2854+SQRT(1-$B$5)*M2854&lt;$C$11,1,0)</f>
        <v>0</v>
      </c>
      <c r="R2854" s="110" t="n">
        <f aca="false">N2854*$D$8+O2854*$D$9+P2854*$D$10+Q2854*$D$11</f>
        <v>0</v>
      </c>
      <c r="S2854" s="108" t="n">
        <f aca="false">SUM(N2854:Q2854)</f>
        <v>0</v>
      </c>
    </row>
    <row r="2855" customFormat="false" ht="15" hidden="false" customHeight="false" outlineLevel="0" collapsed="false">
      <c r="H2855" s="108" t="n">
        <v>2847</v>
      </c>
      <c r="I2855" s="109" t="n">
        <v>1.1666</v>
      </c>
      <c r="J2855" s="109" t="n">
        <v>1.6061</v>
      </c>
      <c r="K2855" s="109" t="n">
        <v>-1.6949</v>
      </c>
      <c r="L2855" s="109" t="n">
        <v>-0.5937</v>
      </c>
      <c r="M2855" s="109" t="n">
        <v>1.3257</v>
      </c>
      <c r="N2855" s="108" t="n">
        <f aca="false">IF(SQRT($B$5)*$I2855+SQRT(1-$B$5)*J2855&lt;$C$8,1,0)</f>
        <v>0</v>
      </c>
      <c r="O2855" s="108" t="n">
        <f aca="false">IF(SQRT($B$5)*$I2855+SQRT(1-$B$5)*K2855&lt;$C$9,1,0)</f>
        <v>0</v>
      </c>
      <c r="P2855" s="108" t="n">
        <f aca="false">IF(SQRT($B$5)*$I2855+SQRT(1-$B$5)*L2855&lt;$C$10,1,0)</f>
        <v>0</v>
      </c>
      <c r="Q2855" s="108" t="n">
        <f aca="false">IF(SQRT($B$5)*$I2855+SQRT(1-$B$5)*M2855&lt;$C$11,1,0)</f>
        <v>0</v>
      </c>
      <c r="R2855" s="110" t="n">
        <f aca="false">N2855*$D$8+O2855*$D$9+P2855*$D$10+Q2855*$D$11</f>
        <v>0</v>
      </c>
      <c r="S2855" s="108" t="n">
        <f aca="false">SUM(N2855:Q2855)</f>
        <v>0</v>
      </c>
    </row>
    <row r="2856" customFormat="false" ht="15" hidden="false" customHeight="false" outlineLevel="0" collapsed="false">
      <c r="H2856" s="108" t="n">
        <v>2848</v>
      </c>
      <c r="I2856" s="109" t="n">
        <v>-1.1951</v>
      </c>
      <c r="J2856" s="109" t="n">
        <v>-1.3236</v>
      </c>
      <c r="K2856" s="109" t="n">
        <v>0.3893</v>
      </c>
      <c r="L2856" s="109" t="n">
        <v>-0.7138</v>
      </c>
      <c r="M2856" s="109" t="n">
        <v>-0.9105</v>
      </c>
      <c r="N2856" s="108" t="n">
        <f aca="false">IF(SQRT($B$5)*$I2856+SQRT(1-$B$5)*J2856&lt;$C$8,1,0)</f>
        <v>0</v>
      </c>
      <c r="O2856" s="108" t="n">
        <f aca="false">IF(SQRT($B$5)*$I2856+SQRT(1-$B$5)*K2856&lt;$C$9,1,0)</f>
        <v>0</v>
      </c>
      <c r="P2856" s="108" t="n">
        <f aca="false">IF(SQRT($B$5)*$I2856+SQRT(1-$B$5)*L2856&lt;$C$10,1,0)</f>
        <v>0</v>
      </c>
      <c r="Q2856" s="108" t="n">
        <f aca="false">IF(SQRT($B$5)*$I2856+SQRT(1-$B$5)*M2856&lt;$C$11,1,0)</f>
        <v>0</v>
      </c>
      <c r="R2856" s="110" t="n">
        <f aca="false">N2856*$D$8+O2856*$D$9+P2856*$D$10+Q2856*$D$11</f>
        <v>0</v>
      </c>
      <c r="S2856" s="108" t="n">
        <f aca="false">SUM(N2856:Q2856)</f>
        <v>0</v>
      </c>
    </row>
    <row r="2857" customFormat="false" ht="15" hidden="false" customHeight="false" outlineLevel="0" collapsed="false">
      <c r="H2857" s="108" t="n">
        <v>2849</v>
      </c>
      <c r="I2857" s="109" t="n">
        <v>0.895</v>
      </c>
      <c r="J2857" s="109" t="n">
        <v>-0.5085</v>
      </c>
      <c r="K2857" s="109" t="n">
        <v>-0.2633</v>
      </c>
      <c r="L2857" s="109" t="n">
        <v>-0.1204</v>
      </c>
      <c r="M2857" s="109" t="n">
        <v>0.3144</v>
      </c>
      <c r="N2857" s="108" t="n">
        <f aca="false">IF(SQRT($B$5)*$I2857+SQRT(1-$B$5)*J2857&lt;$C$8,1,0)</f>
        <v>0</v>
      </c>
      <c r="O2857" s="108" t="n">
        <f aca="false">IF(SQRT($B$5)*$I2857+SQRT(1-$B$5)*K2857&lt;$C$9,1,0)</f>
        <v>0</v>
      </c>
      <c r="P2857" s="108" t="n">
        <f aca="false">IF(SQRT($B$5)*$I2857+SQRT(1-$B$5)*L2857&lt;$C$10,1,0)</f>
        <v>0</v>
      </c>
      <c r="Q2857" s="108" t="n">
        <f aca="false">IF(SQRT($B$5)*$I2857+SQRT(1-$B$5)*M2857&lt;$C$11,1,0)</f>
        <v>0</v>
      </c>
      <c r="R2857" s="110" t="n">
        <f aca="false">N2857*$D$8+O2857*$D$9+P2857*$D$10+Q2857*$D$11</f>
        <v>0</v>
      </c>
      <c r="S2857" s="108" t="n">
        <f aca="false">SUM(N2857:Q2857)</f>
        <v>0</v>
      </c>
    </row>
    <row r="2858" customFormat="false" ht="15" hidden="false" customHeight="false" outlineLevel="0" collapsed="false">
      <c r="H2858" s="108" t="n">
        <v>2850</v>
      </c>
      <c r="I2858" s="109" t="n">
        <v>-0.573</v>
      </c>
      <c r="J2858" s="109" t="n">
        <v>0.4345</v>
      </c>
      <c r="K2858" s="109" t="n">
        <v>0.7852</v>
      </c>
      <c r="L2858" s="109" t="n">
        <v>-0.2341</v>
      </c>
      <c r="M2858" s="109" t="n">
        <v>-1.7003</v>
      </c>
      <c r="N2858" s="108" t="n">
        <f aca="false">IF(SQRT($B$5)*$I2858+SQRT(1-$B$5)*J2858&lt;$C$8,1,0)</f>
        <v>0</v>
      </c>
      <c r="O2858" s="108" t="n">
        <f aca="false">IF(SQRT($B$5)*$I2858+SQRT(1-$B$5)*K2858&lt;$C$9,1,0)</f>
        <v>0</v>
      </c>
      <c r="P2858" s="108" t="n">
        <f aca="false">IF(SQRT($B$5)*$I2858+SQRT(1-$B$5)*L2858&lt;$C$10,1,0)</f>
        <v>0</v>
      </c>
      <c r="Q2858" s="108" t="n">
        <f aca="false">IF(SQRT($B$5)*$I2858+SQRT(1-$B$5)*M2858&lt;$C$11,1,0)</f>
        <v>0</v>
      </c>
      <c r="R2858" s="110" t="n">
        <f aca="false">N2858*$D$8+O2858*$D$9+P2858*$D$10+Q2858*$D$11</f>
        <v>0</v>
      </c>
      <c r="S2858" s="108" t="n">
        <f aca="false">SUM(N2858:Q2858)</f>
        <v>0</v>
      </c>
    </row>
    <row r="2859" customFormat="false" ht="15" hidden="false" customHeight="false" outlineLevel="0" collapsed="false">
      <c r="H2859" s="108" t="n">
        <v>2851</v>
      </c>
      <c r="I2859" s="109" t="n">
        <v>-3.2933</v>
      </c>
      <c r="J2859" s="109" t="n">
        <v>0.2346</v>
      </c>
      <c r="K2859" s="109" t="n">
        <v>-0.4146</v>
      </c>
      <c r="L2859" s="109" t="n">
        <v>-0.725</v>
      </c>
      <c r="M2859" s="109" t="n">
        <v>-0.6485</v>
      </c>
      <c r="N2859" s="108" t="n">
        <f aca="false">IF(SQRT($B$5)*$I2859+SQRT(1-$B$5)*J2859&lt;$C$8,1,0)</f>
        <v>0</v>
      </c>
      <c r="O2859" s="108" t="n">
        <f aca="false">IF(SQRT($B$5)*$I2859+SQRT(1-$B$5)*K2859&lt;$C$9,1,0)</f>
        <v>0</v>
      </c>
      <c r="P2859" s="108" t="n">
        <f aca="false">IF(SQRT($B$5)*$I2859+SQRT(1-$B$5)*L2859&lt;$C$10,1,0)</f>
        <v>1</v>
      </c>
      <c r="Q2859" s="108" t="n">
        <f aca="false">IF(SQRT($B$5)*$I2859+SQRT(1-$B$5)*M2859&lt;$C$11,1,0)</f>
        <v>1</v>
      </c>
      <c r="R2859" s="110" t="n">
        <f aca="false">N2859*$D$8+O2859*$D$9+P2859*$D$10+Q2859*$D$11</f>
        <v>31.5</v>
      </c>
      <c r="S2859" s="108" t="n">
        <f aca="false">SUM(N2859:Q2859)</f>
        <v>2</v>
      </c>
    </row>
    <row r="2860" customFormat="false" ht="15" hidden="false" customHeight="false" outlineLevel="0" collapsed="false">
      <c r="H2860" s="108" t="n">
        <v>2852</v>
      </c>
      <c r="I2860" s="109" t="n">
        <v>-0.556</v>
      </c>
      <c r="J2860" s="109" t="n">
        <v>0.9648</v>
      </c>
      <c r="K2860" s="109" t="n">
        <v>0.4018</v>
      </c>
      <c r="L2860" s="109" t="n">
        <v>-0.2827</v>
      </c>
      <c r="M2860" s="109" t="n">
        <v>1.1169</v>
      </c>
      <c r="N2860" s="108" t="n">
        <f aca="false">IF(SQRT($B$5)*$I2860+SQRT(1-$B$5)*J2860&lt;$C$8,1,0)</f>
        <v>0</v>
      </c>
      <c r="O2860" s="108" t="n">
        <f aca="false">IF(SQRT($B$5)*$I2860+SQRT(1-$B$5)*K2860&lt;$C$9,1,0)</f>
        <v>0</v>
      </c>
      <c r="P2860" s="108" t="n">
        <f aca="false">IF(SQRT($B$5)*$I2860+SQRT(1-$B$5)*L2860&lt;$C$10,1,0)</f>
        <v>0</v>
      </c>
      <c r="Q2860" s="108" t="n">
        <f aca="false">IF(SQRT($B$5)*$I2860+SQRT(1-$B$5)*M2860&lt;$C$11,1,0)</f>
        <v>0</v>
      </c>
      <c r="R2860" s="110" t="n">
        <f aca="false">N2860*$D$8+O2860*$D$9+P2860*$D$10+Q2860*$D$11</f>
        <v>0</v>
      </c>
      <c r="S2860" s="108" t="n">
        <f aca="false">SUM(N2860:Q2860)</f>
        <v>0</v>
      </c>
    </row>
    <row r="2861" customFormat="false" ht="15" hidden="false" customHeight="false" outlineLevel="0" collapsed="false">
      <c r="H2861" s="108" t="n">
        <v>2853</v>
      </c>
      <c r="I2861" s="109" t="n">
        <v>-0.9955</v>
      </c>
      <c r="J2861" s="109" t="n">
        <v>0.319</v>
      </c>
      <c r="K2861" s="109" t="n">
        <v>-0.6818</v>
      </c>
      <c r="L2861" s="109" t="n">
        <v>1.363</v>
      </c>
      <c r="M2861" s="109" t="n">
        <v>0.8921</v>
      </c>
      <c r="N2861" s="108" t="n">
        <f aca="false">IF(SQRT($B$5)*$I2861+SQRT(1-$B$5)*J2861&lt;$C$8,1,0)</f>
        <v>0</v>
      </c>
      <c r="O2861" s="108" t="n">
        <f aca="false">IF(SQRT($B$5)*$I2861+SQRT(1-$B$5)*K2861&lt;$C$9,1,0)</f>
        <v>0</v>
      </c>
      <c r="P2861" s="108" t="n">
        <f aca="false">IF(SQRT($B$5)*$I2861+SQRT(1-$B$5)*L2861&lt;$C$10,1,0)</f>
        <v>0</v>
      </c>
      <c r="Q2861" s="108" t="n">
        <f aca="false">IF(SQRT($B$5)*$I2861+SQRT(1-$B$5)*M2861&lt;$C$11,1,0)</f>
        <v>0</v>
      </c>
      <c r="R2861" s="110" t="n">
        <f aca="false">N2861*$D$8+O2861*$D$9+P2861*$D$10+Q2861*$D$11</f>
        <v>0</v>
      </c>
      <c r="S2861" s="108" t="n">
        <f aca="false">SUM(N2861:Q2861)</f>
        <v>0</v>
      </c>
    </row>
    <row r="2862" customFormat="false" ht="15" hidden="false" customHeight="false" outlineLevel="0" collapsed="false">
      <c r="H2862" s="108" t="n">
        <v>2854</v>
      </c>
      <c r="I2862" s="109" t="n">
        <v>1.5482</v>
      </c>
      <c r="J2862" s="109" t="n">
        <v>0.0309</v>
      </c>
      <c r="K2862" s="109" t="n">
        <v>-0.6859</v>
      </c>
      <c r="L2862" s="109" t="n">
        <v>-1.3736</v>
      </c>
      <c r="M2862" s="109" t="n">
        <v>-0.1334</v>
      </c>
      <c r="N2862" s="108" t="n">
        <f aca="false">IF(SQRT($B$5)*$I2862+SQRT(1-$B$5)*J2862&lt;$C$8,1,0)</f>
        <v>0</v>
      </c>
      <c r="O2862" s="108" t="n">
        <f aca="false">IF(SQRT($B$5)*$I2862+SQRT(1-$B$5)*K2862&lt;$C$9,1,0)</f>
        <v>0</v>
      </c>
      <c r="P2862" s="108" t="n">
        <f aca="false">IF(SQRT($B$5)*$I2862+SQRT(1-$B$5)*L2862&lt;$C$10,1,0)</f>
        <v>0</v>
      </c>
      <c r="Q2862" s="108" t="n">
        <f aca="false">IF(SQRT($B$5)*$I2862+SQRT(1-$B$5)*M2862&lt;$C$11,1,0)</f>
        <v>0</v>
      </c>
      <c r="R2862" s="110" t="n">
        <f aca="false">N2862*$D$8+O2862*$D$9+P2862*$D$10+Q2862*$D$11</f>
        <v>0</v>
      </c>
      <c r="S2862" s="108" t="n">
        <f aca="false">SUM(N2862:Q2862)</f>
        <v>0</v>
      </c>
    </row>
    <row r="2863" customFormat="false" ht="15" hidden="false" customHeight="false" outlineLevel="0" collapsed="false">
      <c r="H2863" s="108" t="n">
        <v>2855</v>
      </c>
      <c r="I2863" s="109" t="n">
        <v>-0.4421</v>
      </c>
      <c r="J2863" s="109" t="n">
        <v>0.7005</v>
      </c>
      <c r="K2863" s="109" t="n">
        <v>-2.0755</v>
      </c>
      <c r="L2863" s="109" t="n">
        <v>1.1349</v>
      </c>
      <c r="M2863" s="109" t="n">
        <v>-0.1232</v>
      </c>
      <c r="N2863" s="108" t="n">
        <f aca="false">IF(SQRT($B$5)*$I2863+SQRT(1-$B$5)*J2863&lt;$C$8,1,0)</f>
        <v>0</v>
      </c>
      <c r="O2863" s="108" t="n">
        <f aca="false">IF(SQRT($B$5)*$I2863+SQRT(1-$B$5)*K2863&lt;$C$9,1,0)</f>
        <v>0</v>
      </c>
      <c r="P2863" s="108" t="n">
        <f aca="false">IF(SQRT($B$5)*$I2863+SQRT(1-$B$5)*L2863&lt;$C$10,1,0)</f>
        <v>0</v>
      </c>
      <c r="Q2863" s="108" t="n">
        <f aca="false">IF(SQRT($B$5)*$I2863+SQRT(1-$B$5)*M2863&lt;$C$11,1,0)</f>
        <v>0</v>
      </c>
      <c r="R2863" s="110" t="n">
        <f aca="false">N2863*$D$8+O2863*$D$9+P2863*$D$10+Q2863*$D$11</f>
        <v>0</v>
      </c>
      <c r="S2863" s="108" t="n">
        <f aca="false">SUM(N2863:Q2863)</f>
        <v>0</v>
      </c>
    </row>
    <row r="2864" customFormat="false" ht="15" hidden="false" customHeight="false" outlineLevel="0" collapsed="false">
      <c r="H2864" s="108" t="n">
        <v>2856</v>
      </c>
      <c r="I2864" s="109" t="n">
        <v>1.2974</v>
      </c>
      <c r="J2864" s="109" t="n">
        <v>-0.5974</v>
      </c>
      <c r="K2864" s="109" t="n">
        <v>0.2483</v>
      </c>
      <c r="L2864" s="109" t="n">
        <v>0.3695</v>
      </c>
      <c r="M2864" s="109" t="n">
        <v>-1.1946</v>
      </c>
      <c r="N2864" s="108" t="n">
        <f aca="false">IF(SQRT($B$5)*$I2864+SQRT(1-$B$5)*J2864&lt;$C$8,1,0)</f>
        <v>0</v>
      </c>
      <c r="O2864" s="108" t="n">
        <f aca="false">IF(SQRT($B$5)*$I2864+SQRT(1-$B$5)*K2864&lt;$C$9,1,0)</f>
        <v>0</v>
      </c>
      <c r="P2864" s="108" t="n">
        <f aca="false">IF(SQRT($B$5)*$I2864+SQRT(1-$B$5)*L2864&lt;$C$10,1,0)</f>
        <v>0</v>
      </c>
      <c r="Q2864" s="108" t="n">
        <f aca="false">IF(SQRT($B$5)*$I2864+SQRT(1-$B$5)*M2864&lt;$C$11,1,0)</f>
        <v>0</v>
      </c>
      <c r="R2864" s="110" t="n">
        <f aca="false">N2864*$D$8+O2864*$D$9+P2864*$D$10+Q2864*$D$11</f>
        <v>0</v>
      </c>
      <c r="S2864" s="108" t="n">
        <f aca="false">SUM(N2864:Q2864)</f>
        <v>0</v>
      </c>
    </row>
    <row r="2865" customFormat="false" ht="15" hidden="false" customHeight="false" outlineLevel="0" collapsed="false">
      <c r="H2865" s="108" t="n">
        <v>2857</v>
      </c>
      <c r="I2865" s="109" t="n">
        <v>-0.4642</v>
      </c>
      <c r="J2865" s="109" t="n">
        <v>0.9054</v>
      </c>
      <c r="K2865" s="109" t="n">
        <v>0.4823</v>
      </c>
      <c r="L2865" s="109" t="n">
        <v>-1.744</v>
      </c>
      <c r="M2865" s="109" t="n">
        <v>-0.8443</v>
      </c>
      <c r="N2865" s="108" t="n">
        <f aca="false">IF(SQRT($B$5)*$I2865+SQRT(1-$B$5)*J2865&lt;$C$8,1,0)</f>
        <v>0</v>
      </c>
      <c r="O2865" s="108" t="n">
        <f aca="false">IF(SQRT($B$5)*$I2865+SQRT(1-$B$5)*K2865&lt;$C$9,1,0)</f>
        <v>0</v>
      </c>
      <c r="P2865" s="108" t="n">
        <f aca="false">IF(SQRT($B$5)*$I2865+SQRT(1-$B$5)*L2865&lt;$C$10,1,0)</f>
        <v>1</v>
      </c>
      <c r="Q2865" s="108" t="n">
        <f aca="false">IF(SQRT($B$5)*$I2865+SQRT(1-$B$5)*M2865&lt;$C$11,1,0)</f>
        <v>0</v>
      </c>
      <c r="R2865" s="110" t="n">
        <f aca="false">N2865*$D$8+O2865*$D$9+P2865*$D$10+Q2865*$D$11</f>
        <v>14</v>
      </c>
      <c r="S2865" s="108" t="n">
        <f aca="false">SUM(N2865:Q2865)</f>
        <v>1</v>
      </c>
    </row>
    <row r="2866" customFormat="false" ht="15" hidden="false" customHeight="false" outlineLevel="0" collapsed="false">
      <c r="H2866" s="108" t="n">
        <v>2858</v>
      </c>
      <c r="I2866" s="109" t="n">
        <v>0.5311</v>
      </c>
      <c r="J2866" s="109" t="n">
        <v>0.5794</v>
      </c>
      <c r="K2866" s="109" t="n">
        <v>-1.0905</v>
      </c>
      <c r="L2866" s="109" t="n">
        <v>0.4908</v>
      </c>
      <c r="M2866" s="109" t="n">
        <v>-0.9811</v>
      </c>
      <c r="N2866" s="108" t="n">
        <f aca="false">IF(SQRT($B$5)*$I2866+SQRT(1-$B$5)*J2866&lt;$C$8,1,0)</f>
        <v>0</v>
      </c>
      <c r="O2866" s="108" t="n">
        <f aca="false">IF(SQRT($B$5)*$I2866+SQRT(1-$B$5)*K2866&lt;$C$9,1,0)</f>
        <v>0</v>
      </c>
      <c r="P2866" s="108" t="n">
        <f aca="false">IF(SQRT($B$5)*$I2866+SQRT(1-$B$5)*L2866&lt;$C$10,1,0)</f>
        <v>0</v>
      </c>
      <c r="Q2866" s="108" t="n">
        <f aca="false">IF(SQRT($B$5)*$I2866+SQRT(1-$B$5)*M2866&lt;$C$11,1,0)</f>
        <v>0</v>
      </c>
      <c r="R2866" s="110" t="n">
        <f aca="false">N2866*$D$8+O2866*$D$9+P2866*$D$10+Q2866*$D$11</f>
        <v>0</v>
      </c>
      <c r="S2866" s="108" t="n">
        <f aca="false">SUM(N2866:Q2866)</f>
        <v>0</v>
      </c>
    </row>
    <row r="2867" customFormat="false" ht="15" hidden="false" customHeight="false" outlineLevel="0" collapsed="false">
      <c r="H2867" s="108" t="n">
        <v>2859</v>
      </c>
      <c r="I2867" s="109" t="n">
        <v>1.3208</v>
      </c>
      <c r="J2867" s="109" t="n">
        <v>-0.4657</v>
      </c>
      <c r="K2867" s="109" t="n">
        <v>1.2778</v>
      </c>
      <c r="L2867" s="109" t="n">
        <v>0.346</v>
      </c>
      <c r="M2867" s="109" t="n">
        <v>-0.1846</v>
      </c>
      <c r="N2867" s="108" t="n">
        <f aca="false">IF(SQRT($B$5)*$I2867+SQRT(1-$B$5)*J2867&lt;$C$8,1,0)</f>
        <v>0</v>
      </c>
      <c r="O2867" s="108" t="n">
        <f aca="false">IF(SQRT($B$5)*$I2867+SQRT(1-$B$5)*K2867&lt;$C$9,1,0)</f>
        <v>0</v>
      </c>
      <c r="P2867" s="108" t="n">
        <f aca="false">IF(SQRT($B$5)*$I2867+SQRT(1-$B$5)*L2867&lt;$C$10,1,0)</f>
        <v>0</v>
      </c>
      <c r="Q2867" s="108" t="n">
        <f aca="false">IF(SQRT($B$5)*$I2867+SQRT(1-$B$5)*M2867&lt;$C$11,1,0)</f>
        <v>0</v>
      </c>
      <c r="R2867" s="110" t="n">
        <f aca="false">N2867*$D$8+O2867*$D$9+P2867*$D$10+Q2867*$D$11</f>
        <v>0</v>
      </c>
      <c r="S2867" s="108" t="n">
        <f aca="false">SUM(N2867:Q2867)</f>
        <v>0</v>
      </c>
    </row>
    <row r="2868" customFormat="false" ht="15" hidden="false" customHeight="false" outlineLevel="0" collapsed="false">
      <c r="H2868" s="108" t="n">
        <v>2860</v>
      </c>
      <c r="I2868" s="109" t="n">
        <v>1.0082</v>
      </c>
      <c r="J2868" s="109" t="n">
        <v>-0.0478</v>
      </c>
      <c r="K2868" s="109" t="n">
        <v>0.4565</v>
      </c>
      <c r="L2868" s="109" t="n">
        <v>1.5668</v>
      </c>
      <c r="M2868" s="109" t="n">
        <v>0.1977</v>
      </c>
      <c r="N2868" s="108" t="n">
        <f aca="false">IF(SQRT($B$5)*$I2868+SQRT(1-$B$5)*J2868&lt;$C$8,1,0)</f>
        <v>0</v>
      </c>
      <c r="O2868" s="108" t="n">
        <f aca="false">IF(SQRT($B$5)*$I2868+SQRT(1-$B$5)*K2868&lt;$C$9,1,0)</f>
        <v>0</v>
      </c>
      <c r="P2868" s="108" t="n">
        <f aca="false">IF(SQRT($B$5)*$I2868+SQRT(1-$B$5)*L2868&lt;$C$10,1,0)</f>
        <v>0</v>
      </c>
      <c r="Q2868" s="108" t="n">
        <f aca="false">IF(SQRT($B$5)*$I2868+SQRT(1-$B$5)*M2868&lt;$C$11,1,0)</f>
        <v>0</v>
      </c>
      <c r="R2868" s="110" t="n">
        <f aca="false">N2868*$D$8+O2868*$D$9+P2868*$D$10+Q2868*$D$11</f>
        <v>0</v>
      </c>
      <c r="S2868" s="108" t="n">
        <f aca="false">SUM(N2868:Q2868)</f>
        <v>0</v>
      </c>
    </row>
    <row r="2869" customFormat="false" ht="15" hidden="false" customHeight="false" outlineLevel="0" collapsed="false">
      <c r="H2869" s="108" t="n">
        <v>2861</v>
      </c>
      <c r="I2869" s="109" t="n">
        <v>-0.3191</v>
      </c>
      <c r="J2869" s="109" t="n">
        <v>0.9721</v>
      </c>
      <c r="K2869" s="109" t="n">
        <v>-0.011</v>
      </c>
      <c r="L2869" s="109" t="n">
        <v>-0.1432</v>
      </c>
      <c r="M2869" s="109" t="n">
        <v>0.4668</v>
      </c>
      <c r="N2869" s="108" t="n">
        <f aca="false">IF(SQRT($B$5)*$I2869+SQRT(1-$B$5)*J2869&lt;$C$8,1,0)</f>
        <v>0</v>
      </c>
      <c r="O2869" s="108" t="n">
        <f aca="false">IF(SQRT($B$5)*$I2869+SQRT(1-$B$5)*K2869&lt;$C$9,1,0)</f>
        <v>0</v>
      </c>
      <c r="P2869" s="108" t="n">
        <f aca="false">IF(SQRT($B$5)*$I2869+SQRT(1-$B$5)*L2869&lt;$C$10,1,0)</f>
        <v>0</v>
      </c>
      <c r="Q2869" s="108" t="n">
        <f aca="false">IF(SQRT($B$5)*$I2869+SQRT(1-$B$5)*M2869&lt;$C$11,1,0)</f>
        <v>0</v>
      </c>
      <c r="R2869" s="110" t="n">
        <f aca="false">N2869*$D$8+O2869*$D$9+P2869*$D$10+Q2869*$D$11</f>
        <v>0</v>
      </c>
      <c r="S2869" s="108" t="n">
        <f aca="false">SUM(N2869:Q2869)</f>
        <v>0</v>
      </c>
    </row>
    <row r="2870" customFormat="false" ht="15" hidden="false" customHeight="false" outlineLevel="0" collapsed="false">
      <c r="H2870" s="108" t="n">
        <v>2862</v>
      </c>
      <c r="I2870" s="109" t="n">
        <v>-0.0689</v>
      </c>
      <c r="J2870" s="109" t="n">
        <v>-0.4018</v>
      </c>
      <c r="K2870" s="109" t="n">
        <v>-1.43</v>
      </c>
      <c r="L2870" s="109" t="n">
        <v>-0.1581</v>
      </c>
      <c r="M2870" s="109" t="n">
        <v>0.7051</v>
      </c>
      <c r="N2870" s="108" t="n">
        <f aca="false">IF(SQRT($B$5)*$I2870+SQRT(1-$B$5)*J2870&lt;$C$8,1,0)</f>
        <v>0</v>
      </c>
      <c r="O2870" s="108" t="n">
        <f aca="false">IF(SQRT($B$5)*$I2870+SQRT(1-$B$5)*K2870&lt;$C$9,1,0)</f>
        <v>0</v>
      </c>
      <c r="P2870" s="108" t="n">
        <f aca="false">IF(SQRT($B$5)*$I2870+SQRT(1-$B$5)*L2870&lt;$C$10,1,0)</f>
        <v>0</v>
      </c>
      <c r="Q2870" s="108" t="n">
        <f aca="false">IF(SQRT($B$5)*$I2870+SQRT(1-$B$5)*M2870&lt;$C$11,1,0)</f>
        <v>0</v>
      </c>
      <c r="R2870" s="110" t="n">
        <f aca="false">N2870*$D$8+O2870*$D$9+P2870*$D$10+Q2870*$D$11</f>
        <v>0</v>
      </c>
      <c r="S2870" s="108" t="n">
        <f aca="false">SUM(N2870:Q2870)</f>
        <v>0</v>
      </c>
    </row>
    <row r="2871" customFormat="false" ht="15" hidden="false" customHeight="false" outlineLevel="0" collapsed="false">
      <c r="H2871" s="108" t="n">
        <v>2863</v>
      </c>
      <c r="I2871" s="109" t="n">
        <v>-0.5789</v>
      </c>
      <c r="J2871" s="109" t="n">
        <v>-0.4253</v>
      </c>
      <c r="K2871" s="109" t="n">
        <v>0.8331</v>
      </c>
      <c r="L2871" s="109" t="n">
        <v>1.9071</v>
      </c>
      <c r="M2871" s="109" t="n">
        <v>0.6713</v>
      </c>
      <c r="N2871" s="108" t="n">
        <f aca="false">IF(SQRT($B$5)*$I2871+SQRT(1-$B$5)*J2871&lt;$C$8,1,0)</f>
        <v>0</v>
      </c>
      <c r="O2871" s="108" t="n">
        <f aca="false">IF(SQRT($B$5)*$I2871+SQRT(1-$B$5)*K2871&lt;$C$9,1,0)</f>
        <v>0</v>
      </c>
      <c r="P2871" s="108" t="n">
        <f aca="false">IF(SQRT($B$5)*$I2871+SQRT(1-$B$5)*L2871&lt;$C$10,1,0)</f>
        <v>0</v>
      </c>
      <c r="Q2871" s="108" t="n">
        <f aca="false">IF(SQRT($B$5)*$I2871+SQRT(1-$B$5)*M2871&lt;$C$11,1,0)</f>
        <v>0</v>
      </c>
      <c r="R2871" s="110" t="n">
        <f aca="false">N2871*$D$8+O2871*$D$9+P2871*$D$10+Q2871*$D$11</f>
        <v>0</v>
      </c>
      <c r="S2871" s="108" t="n">
        <f aca="false">SUM(N2871:Q2871)</f>
        <v>0</v>
      </c>
    </row>
    <row r="2872" customFormat="false" ht="15" hidden="false" customHeight="false" outlineLevel="0" collapsed="false">
      <c r="H2872" s="108" t="n">
        <v>2864</v>
      </c>
      <c r="I2872" s="109" t="n">
        <v>-1.357</v>
      </c>
      <c r="J2872" s="109" t="n">
        <v>0.3914</v>
      </c>
      <c r="K2872" s="109" t="n">
        <v>-0.1689</v>
      </c>
      <c r="L2872" s="109" t="n">
        <v>-1.0072</v>
      </c>
      <c r="M2872" s="109" t="n">
        <v>-0.9619</v>
      </c>
      <c r="N2872" s="108" t="n">
        <f aca="false">IF(SQRT($B$5)*$I2872+SQRT(1-$B$5)*J2872&lt;$C$8,1,0)</f>
        <v>0</v>
      </c>
      <c r="O2872" s="108" t="n">
        <f aca="false">IF(SQRT($B$5)*$I2872+SQRT(1-$B$5)*K2872&lt;$C$9,1,0)</f>
        <v>0</v>
      </c>
      <c r="P2872" s="108" t="n">
        <f aca="false">IF(SQRT($B$5)*$I2872+SQRT(1-$B$5)*L2872&lt;$C$10,1,0)</f>
        <v>0</v>
      </c>
      <c r="Q2872" s="108" t="n">
        <f aca="false">IF(SQRT($B$5)*$I2872+SQRT(1-$B$5)*M2872&lt;$C$11,1,0)</f>
        <v>0</v>
      </c>
      <c r="R2872" s="110" t="n">
        <f aca="false">N2872*$D$8+O2872*$D$9+P2872*$D$10+Q2872*$D$11</f>
        <v>0</v>
      </c>
      <c r="S2872" s="108" t="n">
        <f aca="false">SUM(N2872:Q2872)</f>
        <v>0</v>
      </c>
    </row>
    <row r="2873" customFormat="false" ht="15" hidden="false" customHeight="false" outlineLevel="0" collapsed="false">
      <c r="H2873" s="108" t="n">
        <v>2865</v>
      </c>
      <c r="I2873" s="109" t="n">
        <v>0.4592</v>
      </c>
      <c r="J2873" s="109" t="n">
        <v>1.8357</v>
      </c>
      <c r="K2873" s="109" t="n">
        <v>-1.1311</v>
      </c>
      <c r="L2873" s="109" t="n">
        <v>1.6978</v>
      </c>
      <c r="M2873" s="109" t="n">
        <v>-0.5952</v>
      </c>
      <c r="N2873" s="108" t="n">
        <f aca="false">IF(SQRT($B$5)*$I2873+SQRT(1-$B$5)*J2873&lt;$C$8,1,0)</f>
        <v>0</v>
      </c>
      <c r="O2873" s="108" t="n">
        <f aca="false">IF(SQRT($B$5)*$I2873+SQRT(1-$B$5)*K2873&lt;$C$9,1,0)</f>
        <v>0</v>
      </c>
      <c r="P2873" s="108" t="n">
        <f aca="false">IF(SQRT($B$5)*$I2873+SQRT(1-$B$5)*L2873&lt;$C$10,1,0)</f>
        <v>0</v>
      </c>
      <c r="Q2873" s="108" t="n">
        <f aca="false">IF(SQRT($B$5)*$I2873+SQRT(1-$B$5)*M2873&lt;$C$11,1,0)</f>
        <v>0</v>
      </c>
      <c r="R2873" s="110" t="n">
        <f aca="false">N2873*$D$8+O2873*$D$9+P2873*$D$10+Q2873*$D$11</f>
        <v>0</v>
      </c>
      <c r="S2873" s="108" t="n">
        <f aca="false">SUM(N2873:Q2873)</f>
        <v>0</v>
      </c>
    </row>
    <row r="2874" customFormat="false" ht="15" hidden="false" customHeight="false" outlineLevel="0" collapsed="false">
      <c r="H2874" s="108" t="n">
        <v>2866</v>
      </c>
      <c r="I2874" s="109" t="n">
        <v>-0.8852</v>
      </c>
      <c r="J2874" s="109" t="n">
        <v>-1.7301</v>
      </c>
      <c r="K2874" s="109" t="n">
        <v>-0.6021</v>
      </c>
      <c r="L2874" s="109" t="n">
        <v>-1.9738</v>
      </c>
      <c r="M2874" s="109" t="n">
        <v>0.5618</v>
      </c>
      <c r="N2874" s="108" t="n">
        <f aca="false">IF(SQRT($B$5)*$I2874+SQRT(1-$B$5)*J2874&lt;$C$8,1,0)</f>
        <v>0</v>
      </c>
      <c r="O2874" s="108" t="n">
        <f aca="false">IF(SQRT($B$5)*$I2874+SQRT(1-$B$5)*K2874&lt;$C$9,1,0)</f>
        <v>0</v>
      </c>
      <c r="P2874" s="108" t="n">
        <f aca="false">IF(SQRT($B$5)*$I2874+SQRT(1-$B$5)*L2874&lt;$C$10,1,0)</f>
        <v>1</v>
      </c>
      <c r="Q2874" s="108" t="n">
        <f aca="false">IF(SQRT($B$5)*$I2874+SQRT(1-$B$5)*M2874&lt;$C$11,1,0)</f>
        <v>0</v>
      </c>
      <c r="R2874" s="110" t="n">
        <f aca="false">N2874*$D$8+O2874*$D$9+P2874*$D$10+Q2874*$D$11</f>
        <v>14</v>
      </c>
      <c r="S2874" s="108" t="n">
        <f aca="false">SUM(N2874:Q2874)</f>
        <v>1</v>
      </c>
    </row>
    <row r="2875" customFormat="false" ht="15" hidden="false" customHeight="false" outlineLevel="0" collapsed="false">
      <c r="H2875" s="108" t="n">
        <v>2867</v>
      </c>
      <c r="I2875" s="109" t="n">
        <v>-1.8185</v>
      </c>
      <c r="J2875" s="109" t="n">
        <v>1.0403</v>
      </c>
      <c r="K2875" s="109" t="n">
        <v>0.3424</v>
      </c>
      <c r="L2875" s="109" t="n">
        <v>0.9189</v>
      </c>
      <c r="M2875" s="109" t="n">
        <v>1.237</v>
      </c>
      <c r="N2875" s="108" t="n">
        <f aca="false">IF(SQRT($B$5)*$I2875+SQRT(1-$B$5)*J2875&lt;$C$8,1,0)</f>
        <v>0</v>
      </c>
      <c r="O2875" s="108" t="n">
        <f aca="false">IF(SQRT($B$5)*$I2875+SQRT(1-$B$5)*K2875&lt;$C$9,1,0)</f>
        <v>0</v>
      </c>
      <c r="P2875" s="108" t="n">
        <f aca="false">IF(SQRT($B$5)*$I2875+SQRT(1-$B$5)*L2875&lt;$C$10,1,0)</f>
        <v>0</v>
      </c>
      <c r="Q2875" s="108" t="n">
        <f aca="false">IF(SQRT($B$5)*$I2875+SQRT(1-$B$5)*M2875&lt;$C$11,1,0)</f>
        <v>0</v>
      </c>
      <c r="R2875" s="110" t="n">
        <f aca="false">N2875*$D$8+O2875*$D$9+P2875*$D$10+Q2875*$D$11</f>
        <v>0</v>
      </c>
      <c r="S2875" s="108" t="n">
        <f aca="false">SUM(N2875:Q2875)</f>
        <v>0</v>
      </c>
    </row>
    <row r="2876" customFormat="false" ht="15" hidden="false" customHeight="false" outlineLevel="0" collapsed="false">
      <c r="H2876" s="108" t="n">
        <v>2868</v>
      </c>
      <c r="I2876" s="109" t="n">
        <v>0.6513</v>
      </c>
      <c r="J2876" s="109" t="n">
        <v>1.1437</v>
      </c>
      <c r="K2876" s="109" t="n">
        <v>-0.176</v>
      </c>
      <c r="L2876" s="109" t="n">
        <v>-0.8863</v>
      </c>
      <c r="M2876" s="109" t="n">
        <v>-0.1274</v>
      </c>
      <c r="N2876" s="108" t="n">
        <f aca="false">IF(SQRT($B$5)*$I2876+SQRT(1-$B$5)*J2876&lt;$C$8,1,0)</f>
        <v>0</v>
      </c>
      <c r="O2876" s="108" t="n">
        <f aca="false">IF(SQRT($B$5)*$I2876+SQRT(1-$B$5)*K2876&lt;$C$9,1,0)</f>
        <v>0</v>
      </c>
      <c r="P2876" s="108" t="n">
        <f aca="false">IF(SQRT($B$5)*$I2876+SQRT(1-$B$5)*L2876&lt;$C$10,1,0)</f>
        <v>0</v>
      </c>
      <c r="Q2876" s="108" t="n">
        <f aca="false">IF(SQRT($B$5)*$I2876+SQRT(1-$B$5)*M2876&lt;$C$11,1,0)</f>
        <v>0</v>
      </c>
      <c r="R2876" s="110" t="n">
        <f aca="false">N2876*$D$8+O2876*$D$9+P2876*$D$10+Q2876*$D$11</f>
        <v>0</v>
      </c>
      <c r="S2876" s="108" t="n">
        <f aca="false">SUM(N2876:Q2876)</f>
        <v>0</v>
      </c>
    </row>
    <row r="2877" customFormat="false" ht="15" hidden="false" customHeight="false" outlineLevel="0" collapsed="false">
      <c r="H2877" s="108" t="n">
        <v>2869</v>
      </c>
      <c r="I2877" s="109" t="n">
        <v>1.1018</v>
      </c>
      <c r="J2877" s="109" t="n">
        <v>1.2451</v>
      </c>
      <c r="K2877" s="109" t="n">
        <v>-0.1351</v>
      </c>
      <c r="L2877" s="109" t="n">
        <v>-0.6763</v>
      </c>
      <c r="M2877" s="109" t="n">
        <v>-1.8006</v>
      </c>
      <c r="N2877" s="108" t="n">
        <f aca="false">IF(SQRT($B$5)*$I2877+SQRT(1-$B$5)*J2877&lt;$C$8,1,0)</f>
        <v>0</v>
      </c>
      <c r="O2877" s="108" t="n">
        <f aca="false">IF(SQRT($B$5)*$I2877+SQRT(1-$B$5)*K2877&lt;$C$9,1,0)</f>
        <v>0</v>
      </c>
      <c r="P2877" s="108" t="n">
        <f aca="false">IF(SQRT($B$5)*$I2877+SQRT(1-$B$5)*L2877&lt;$C$10,1,0)</f>
        <v>0</v>
      </c>
      <c r="Q2877" s="108" t="n">
        <f aca="false">IF(SQRT($B$5)*$I2877+SQRT(1-$B$5)*M2877&lt;$C$11,1,0)</f>
        <v>0</v>
      </c>
      <c r="R2877" s="110" t="n">
        <f aca="false">N2877*$D$8+O2877*$D$9+P2877*$D$10+Q2877*$D$11</f>
        <v>0</v>
      </c>
      <c r="S2877" s="108" t="n">
        <f aca="false">SUM(N2877:Q2877)</f>
        <v>0</v>
      </c>
    </row>
    <row r="2878" customFormat="false" ht="15" hidden="false" customHeight="false" outlineLevel="0" collapsed="false">
      <c r="H2878" s="108" t="n">
        <v>2870</v>
      </c>
      <c r="I2878" s="109" t="n">
        <v>1.5534</v>
      </c>
      <c r="J2878" s="109" t="n">
        <v>1.35</v>
      </c>
      <c r="K2878" s="109" t="n">
        <v>0.8993</v>
      </c>
      <c r="L2878" s="109" t="n">
        <v>0.2983</v>
      </c>
      <c r="M2878" s="109" t="n">
        <v>-2.8066</v>
      </c>
      <c r="N2878" s="108" t="n">
        <f aca="false">IF(SQRT($B$5)*$I2878+SQRT(1-$B$5)*J2878&lt;$C$8,1,0)</f>
        <v>0</v>
      </c>
      <c r="O2878" s="108" t="n">
        <f aca="false">IF(SQRT($B$5)*$I2878+SQRT(1-$B$5)*K2878&lt;$C$9,1,0)</f>
        <v>0</v>
      </c>
      <c r="P2878" s="108" t="n">
        <f aca="false">IF(SQRT($B$5)*$I2878+SQRT(1-$B$5)*L2878&lt;$C$10,1,0)</f>
        <v>0</v>
      </c>
      <c r="Q2878" s="108" t="n">
        <f aca="false">IF(SQRT($B$5)*$I2878+SQRT(1-$B$5)*M2878&lt;$C$11,1,0)</f>
        <v>0</v>
      </c>
      <c r="R2878" s="110" t="n">
        <f aca="false">N2878*$D$8+O2878*$D$9+P2878*$D$10+Q2878*$D$11</f>
        <v>0</v>
      </c>
      <c r="S2878" s="108" t="n">
        <f aca="false">SUM(N2878:Q2878)</f>
        <v>0</v>
      </c>
    </row>
    <row r="2879" customFormat="false" ht="15" hidden="false" customHeight="false" outlineLevel="0" collapsed="false">
      <c r="H2879" s="108" t="n">
        <v>2871</v>
      </c>
      <c r="I2879" s="109" t="n">
        <v>-0.1291</v>
      </c>
      <c r="J2879" s="109" t="n">
        <v>-1.8073</v>
      </c>
      <c r="K2879" s="109" t="n">
        <v>1.1351</v>
      </c>
      <c r="L2879" s="109" t="n">
        <v>0.8883</v>
      </c>
      <c r="M2879" s="109" t="n">
        <v>-0.916</v>
      </c>
      <c r="N2879" s="108" t="n">
        <f aca="false">IF(SQRT($B$5)*$I2879+SQRT(1-$B$5)*J2879&lt;$C$8,1,0)</f>
        <v>0</v>
      </c>
      <c r="O2879" s="108" t="n">
        <f aca="false">IF(SQRT($B$5)*$I2879+SQRT(1-$B$5)*K2879&lt;$C$9,1,0)</f>
        <v>0</v>
      </c>
      <c r="P2879" s="108" t="n">
        <f aca="false">IF(SQRT($B$5)*$I2879+SQRT(1-$B$5)*L2879&lt;$C$10,1,0)</f>
        <v>0</v>
      </c>
      <c r="Q2879" s="108" t="n">
        <f aca="false">IF(SQRT($B$5)*$I2879+SQRT(1-$B$5)*M2879&lt;$C$11,1,0)</f>
        <v>0</v>
      </c>
      <c r="R2879" s="110" t="n">
        <f aca="false">N2879*$D$8+O2879*$D$9+P2879*$D$10+Q2879*$D$11</f>
        <v>0</v>
      </c>
      <c r="S2879" s="108" t="n">
        <f aca="false">SUM(N2879:Q2879)</f>
        <v>0</v>
      </c>
    </row>
    <row r="2880" customFormat="false" ht="15" hidden="false" customHeight="false" outlineLevel="0" collapsed="false">
      <c r="H2880" s="108" t="n">
        <v>2872</v>
      </c>
      <c r="I2880" s="109" t="n">
        <v>0.3228</v>
      </c>
      <c r="J2880" s="109" t="n">
        <v>1.9258</v>
      </c>
      <c r="K2880" s="109" t="n">
        <v>0.0523</v>
      </c>
      <c r="L2880" s="109" t="n">
        <v>-1.4405</v>
      </c>
      <c r="M2880" s="109" t="n">
        <v>-0.106</v>
      </c>
      <c r="N2880" s="108" t="n">
        <f aca="false">IF(SQRT($B$5)*$I2880+SQRT(1-$B$5)*J2880&lt;$C$8,1,0)</f>
        <v>0</v>
      </c>
      <c r="O2880" s="108" t="n">
        <f aca="false">IF(SQRT($B$5)*$I2880+SQRT(1-$B$5)*K2880&lt;$C$9,1,0)</f>
        <v>0</v>
      </c>
      <c r="P2880" s="108" t="n">
        <f aca="false">IF(SQRT($B$5)*$I2880+SQRT(1-$B$5)*L2880&lt;$C$10,1,0)</f>
        <v>0</v>
      </c>
      <c r="Q2880" s="108" t="n">
        <f aca="false">IF(SQRT($B$5)*$I2880+SQRT(1-$B$5)*M2880&lt;$C$11,1,0)</f>
        <v>0</v>
      </c>
      <c r="R2880" s="110" t="n">
        <f aca="false">N2880*$D$8+O2880*$D$9+P2880*$D$10+Q2880*$D$11</f>
        <v>0</v>
      </c>
      <c r="S2880" s="108" t="n">
        <f aca="false">SUM(N2880:Q2880)</f>
        <v>0</v>
      </c>
    </row>
    <row r="2881" customFormat="false" ht="15" hidden="false" customHeight="false" outlineLevel="0" collapsed="false">
      <c r="H2881" s="108" t="n">
        <v>2873</v>
      </c>
      <c r="I2881" s="109" t="n">
        <v>0.6286</v>
      </c>
      <c r="J2881" s="109" t="n">
        <v>0.2877</v>
      </c>
      <c r="K2881" s="109" t="n">
        <v>1.3435</v>
      </c>
      <c r="L2881" s="109" t="n">
        <v>0.7459</v>
      </c>
      <c r="M2881" s="109" t="n">
        <v>0.0383</v>
      </c>
      <c r="N2881" s="108" t="n">
        <f aca="false">IF(SQRT($B$5)*$I2881+SQRT(1-$B$5)*J2881&lt;$C$8,1,0)</f>
        <v>0</v>
      </c>
      <c r="O2881" s="108" t="n">
        <f aca="false">IF(SQRT($B$5)*$I2881+SQRT(1-$B$5)*K2881&lt;$C$9,1,0)</f>
        <v>0</v>
      </c>
      <c r="P2881" s="108" t="n">
        <f aca="false">IF(SQRT($B$5)*$I2881+SQRT(1-$B$5)*L2881&lt;$C$10,1,0)</f>
        <v>0</v>
      </c>
      <c r="Q2881" s="108" t="n">
        <f aca="false">IF(SQRT($B$5)*$I2881+SQRT(1-$B$5)*M2881&lt;$C$11,1,0)</f>
        <v>0</v>
      </c>
      <c r="R2881" s="110" t="n">
        <f aca="false">N2881*$D$8+O2881*$D$9+P2881*$D$10+Q2881*$D$11</f>
        <v>0</v>
      </c>
      <c r="S2881" s="108" t="n">
        <f aca="false">SUM(N2881:Q2881)</f>
        <v>0</v>
      </c>
    </row>
    <row r="2882" customFormat="false" ht="15" hidden="false" customHeight="false" outlineLevel="0" collapsed="false">
      <c r="H2882" s="108" t="n">
        <v>2874</v>
      </c>
      <c r="I2882" s="109" t="n">
        <v>-0.4225</v>
      </c>
      <c r="J2882" s="109" t="n">
        <v>0.6765</v>
      </c>
      <c r="K2882" s="109" t="n">
        <v>-1.471</v>
      </c>
      <c r="L2882" s="109" t="n">
        <v>0.4258</v>
      </c>
      <c r="M2882" s="109" t="n">
        <v>1.2355</v>
      </c>
      <c r="N2882" s="108" t="n">
        <f aca="false">IF(SQRT($B$5)*$I2882+SQRT(1-$B$5)*J2882&lt;$C$8,1,0)</f>
        <v>0</v>
      </c>
      <c r="O2882" s="108" t="n">
        <f aca="false">IF(SQRT($B$5)*$I2882+SQRT(1-$B$5)*K2882&lt;$C$9,1,0)</f>
        <v>0</v>
      </c>
      <c r="P2882" s="108" t="n">
        <f aca="false">IF(SQRT($B$5)*$I2882+SQRT(1-$B$5)*L2882&lt;$C$10,1,0)</f>
        <v>0</v>
      </c>
      <c r="Q2882" s="108" t="n">
        <f aca="false">IF(SQRT($B$5)*$I2882+SQRT(1-$B$5)*M2882&lt;$C$11,1,0)</f>
        <v>0</v>
      </c>
      <c r="R2882" s="110" t="n">
        <f aca="false">N2882*$D$8+O2882*$D$9+P2882*$D$10+Q2882*$D$11</f>
        <v>0</v>
      </c>
      <c r="S2882" s="108" t="n">
        <f aca="false">SUM(N2882:Q2882)</f>
        <v>0</v>
      </c>
    </row>
    <row r="2883" customFormat="false" ht="15" hidden="false" customHeight="false" outlineLevel="0" collapsed="false">
      <c r="H2883" s="108" t="n">
        <v>2875</v>
      </c>
      <c r="I2883" s="109" t="n">
        <v>-1.545</v>
      </c>
      <c r="J2883" s="109" t="n">
        <v>0.5028</v>
      </c>
      <c r="K2883" s="109" t="n">
        <v>-0.2865</v>
      </c>
      <c r="L2883" s="109" t="n">
        <v>-0.2867</v>
      </c>
      <c r="M2883" s="109" t="n">
        <v>-1.3505</v>
      </c>
      <c r="N2883" s="108" t="n">
        <f aca="false">IF(SQRT($B$5)*$I2883+SQRT(1-$B$5)*J2883&lt;$C$8,1,0)</f>
        <v>0</v>
      </c>
      <c r="O2883" s="108" t="n">
        <f aca="false">IF(SQRT($B$5)*$I2883+SQRT(1-$B$5)*K2883&lt;$C$9,1,0)</f>
        <v>0</v>
      </c>
      <c r="P2883" s="108" t="n">
        <f aca="false">IF(SQRT($B$5)*$I2883+SQRT(1-$B$5)*L2883&lt;$C$10,1,0)</f>
        <v>0</v>
      </c>
      <c r="Q2883" s="108" t="n">
        <f aca="false">IF(SQRT($B$5)*$I2883+SQRT(1-$B$5)*M2883&lt;$C$11,1,0)</f>
        <v>0</v>
      </c>
      <c r="R2883" s="110" t="n">
        <f aca="false">N2883*$D$8+O2883*$D$9+P2883*$D$10+Q2883*$D$11</f>
        <v>0</v>
      </c>
      <c r="S2883" s="108" t="n">
        <f aca="false">SUM(N2883:Q2883)</f>
        <v>0</v>
      </c>
    </row>
    <row r="2884" customFormat="false" ht="15" hidden="false" customHeight="false" outlineLevel="0" collapsed="false">
      <c r="H2884" s="108" t="n">
        <v>2876</v>
      </c>
      <c r="I2884" s="109" t="n">
        <v>-0.671</v>
      </c>
      <c r="J2884" s="109" t="n">
        <v>-0.2346</v>
      </c>
      <c r="K2884" s="109" t="n">
        <v>-0.5314</v>
      </c>
      <c r="L2884" s="109" t="n">
        <v>-0.4772</v>
      </c>
      <c r="M2884" s="109" t="n">
        <v>1.1544</v>
      </c>
      <c r="N2884" s="108" t="n">
        <f aca="false">IF(SQRT($B$5)*$I2884+SQRT(1-$B$5)*J2884&lt;$C$8,1,0)</f>
        <v>0</v>
      </c>
      <c r="O2884" s="108" t="n">
        <f aca="false">IF(SQRT($B$5)*$I2884+SQRT(1-$B$5)*K2884&lt;$C$9,1,0)</f>
        <v>0</v>
      </c>
      <c r="P2884" s="108" t="n">
        <f aca="false">IF(SQRT($B$5)*$I2884+SQRT(1-$B$5)*L2884&lt;$C$10,1,0)</f>
        <v>0</v>
      </c>
      <c r="Q2884" s="108" t="n">
        <f aca="false">IF(SQRT($B$5)*$I2884+SQRT(1-$B$5)*M2884&lt;$C$11,1,0)</f>
        <v>0</v>
      </c>
      <c r="R2884" s="110" t="n">
        <f aca="false">N2884*$D$8+O2884*$D$9+P2884*$D$10+Q2884*$D$11</f>
        <v>0</v>
      </c>
      <c r="S2884" s="108" t="n">
        <f aca="false">SUM(N2884:Q2884)</f>
        <v>0</v>
      </c>
    </row>
    <row r="2885" customFormat="false" ht="15" hidden="false" customHeight="false" outlineLevel="0" collapsed="false">
      <c r="H2885" s="108" t="n">
        <v>2877</v>
      </c>
      <c r="I2885" s="109" t="n">
        <v>-1.6724</v>
      </c>
      <c r="J2885" s="109" t="n">
        <v>0.6205</v>
      </c>
      <c r="K2885" s="109" t="n">
        <v>0.5566</v>
      </c>
      <c r="L2885" s="109" t="n">
        <v>-0.753</v>
      </c>
      <c r="M2885" s="109" t="n">
        <v>0.9148</v>
      </c>
      <c r="N2885" s="108" t="n">
        <f aca="false">IF(SQRT($B$5)*$I2885+SQRT(1-$B$5)*J2885&lt;$C$8,1,0)</f>
        <v>0</v>
      </c>
      <c r="O2885" s="108" t="n">
        <f aca="false">IF(SQRT($B$5)*$I2885+SQRT(1-$B$5)*K2885&lt;$C$9,1,0)</f>
        <v>0</v>
      </c>
      <c r="P2885" s="108" t="n">
        <f aca="false">IF(SQRT($B$5)*$I2885+SQRT(1-$B$5)*L2885&lt;$C$10,1,0)</f>
        <v>0</v>
      </c>
      <c r="Q2885" s="108" t="n">
        <f aca="false">IF(SQRT($B$5)*$I2885+SQRT(1-$B$5)*M2885&lt;$C$11,1,0)</f>
        <v>0</v>
      </c>
      <c r="R2885" s="110" t="n">
        <f aca="false">N2885*$D$8+O2885*$D$9+P2885*$D$10+Q2885*$D$11</f>
        <v>0</v>
      </c>
      <c r="S2885" s="108" t="n">
        <f aca="false">SUM(N2885:Q2885)</f>
        <v>0</v>
      </c>
    </row>
    <row r="2886" customFormat="false" ht="15" hidden="false" customHeight="false" outlineLevel="0" collapsed="false">
      <c r="H2886" s="108" t="n">
        <v>2878</v>
      </c>
      <c r="I2886" s="109" t="n">
        <v>0.1003</v>
      </c>
      <c r="J2886" s="109" t="n">
        <v>1.1648</v>
      </c>
      <c r="K2886" s="109" t="n">
        <v>-0.3365</v>
      </c>
      <c r="L2886" s="109" t="n">
        <v>1.3126</v>
      </c>
      <c r="M2886" s="109" t="n">
        <v>1.1277</v>
      </c>
      <c r="N2886" s="108" t="n">
        <f aca="false">IF(SQRT($B$5)*$I2886+SQRT(1-$B$5)*J2886&lt;$C$8,1,0)</f>
        <v>0</v>
      </c>
      <c r="O2886" s="108" t="n">
        <f aca="false">IF(SQRT($B$5)*$I2886+SQRT(1-$B$5)*K2886&lt;$C$9,1,0)</f>
        <v>0</v>
      </c>
      <c r="P2886" s="108" t="n">
        <f aca="false">IF(SQRT($B$5)*$I2886+SQRT(1-$B$5)*L2886&lt;$C$10,1,0)</f>
        <v>0</v>
      </c>
      <c r="Q2886" s="108" t="n">
        <f aca="false">IF(SQRT($B$5)*$I2886+SQRT(1-$B$5)*M2886&lt;$C$11,1,0)</f>
        <v>0</v>
      </c>
      <c r="R2886" s="110" t="n">
        <f aca="false">N2886*$D$8+O2886*$D$9+P2886*$D$10+Q2886*$D$11</f>
        <v>0</v>
      </c>
      <c r="S2886" s="108" t="n">
        <f aca="false">SUM(N2886:Q2886)</f>
        <v>0</v>
      </c>
    </row>
    <row r="2887" customFormat="false" ht="15" hidden="false" customHeight="false" outlineLevel="0" collapsed="false">
      <c r="H2887" s="108" t="n">
        <v>2879</v>
      </c>
      <c r="I2887" s="109" t="n">
        <v>-0.0335</v>
      </c>
      <c r="J2887" s="109" t="n">
        <v>0.3481</v>
      </c>
      <c r="K2887" s="109" t="n">
        <v>-0.6014</v>
      </c>
      <c r="L2887" s="109" t="n">
        <v>-1.1796</v>
      </c>
      <c r="M2887" s="109" t="n">
        <v>2.1055</v>
      </c>
      <c r="N2887" s="108" t="n">
        <f aca="false">IF(SQRT($B$5)*$I2887+SQRT(1-$B$5)*J2887&lt;$C$8,1,0)</f>
        <v>0</v>
      </c>
      <c r="O2887" s="108" t="n">
        <f aca="false">IF(SQRT($B$5)*$I2887+SQRT(1-$B$5)*K2887&lt;$C$9,1,0)</f>
        <v>0</v>
      </c>
      <c r="P2887" s="108" t="n">
        <f aca="false">IF(SQRT($B$5)*$I2887+SQRT(1-$B$5)*L2887&lt;$C$10,1,0)</f>
        <v>0</v>
      </c>
      <c r="Q2887" s="108" t="n">
        <f aca="false">IF(SQRT($B$5)*$I2887+SQRT(1-$B$5)*M2887&lt;$C$11,1,0)</f>
        <v>0</v>
      </c>
      <c r="R2887" s="110" t="n">
        <f aca="false">N2887*$D$8+O2887*$D$9+P2887*$D$10+Q2887*$D$11</f>
        <v>0</v>
      </c>
      <c r="S2887" s="108" t="n">
        <f aca="false">SUM(N2887:Q2887)</f>
        <v>0</v>
      </c>
    </row>
    <row r="2888" customFormat="false" ht="15" hidden="false" customHeight="false" outlineLevel="0" collapsed="false">
      <c r="H2888" s="108" t="n">
        <v>2880</v>
      </c>
      <c r="I2888" s="109" t="n">
        <v>0.728</v>
      </c>
      <c r="J2888" s="109" t="n">
        <v>1.5742</v>
      </c>
      <c r="K2888" s="109" t="n">
        <v>-0.2812</v>
      </c>
      <c r="L2888" s="109" t="n">
        <v>0.4544</v>
      </c>
      <c r="M2888" s="109" t="n">
        <v>-0.4843</v>
      </c>
      <c r="N2888" s="108" t="n">
        <f aca="false">IF(SQRT($B$5)*$I2888+SQRT(1-$B$5)*J2888&lt;$C$8,1,0)</f>
        <v>0</v>
      </c>
      <c r="O2888" s="108" t="n">
        <f aca="false">IF(SQRT($B$5)*$I2888+SQRT(1-$B$5)*K2888&lt;$C$9,1,0)</f>
        <v>0</v>
      </c>
      <c r="P2888" s="108" t="n">
        <f aca="false">IF(SQRT($B$5)*$I2888+SQRT(1-$B$5)*L2888&lt;$C$10,1,0)</f>
        <v>0</v>
      </c>
      <c r="Q2888" s="108" t="n">
        <f aca="false">IF(SQRT($B$5)*$I2888+SQRT(1-$B$5)*M2888&lt;$C$11,1,0)</f>
        <v>0</v>
      </c>
      <c r="R2888" s="110" t="n">
        <f aca="false">N2888*$D$8+O2888*$D$9+P2888*$D$10+Q2888*$D$11</f>
        <v>0</v>
      </c>
      <c r="S2888" s="108" t="n">
        <f aca="false">SUM(N2888:Q2888)</f>
        <v>0</v>
      </c>
    </row>
    <row r="2889" customFormat="false" ht="15" hidden="false" customHeight="false" outlineLevel="0" collapsed="false">
      <c r="H2889" s="108" t="n">
        <v>2881</v>
      </c>
      <c r="I2889" s="109" t="n">
        <v>-1.1023</v>
      </c>
      <c r="J2889" s="109" t="n">
        <v>-0.2295</v>
      </c>
      <c r="K2889" s="109" t="n">
        <v>-0.2667</v>
      </c>
      <c r="L2889" s="109" t="n">
        <v>-0.7083</v>
      </c>
      <c r="M2889" s="109" t="n">
        <v>0.4972</v>
      </c>
      <c r="N2889" s="108" t="n">
        <f aca="false">IF(SQRT($B$5)*$I2889+SQRT(1-$B$5)*J2889&lt;$C$8,1,0)</f>
        <v>0</v>
      </c>
      <c r="O2889" s="108" t="n">
        <f aca="false">IF(SQRT($B$5)*$I2889+SQRT(1-$B$5)*K2889&lt;$C$9,1,0)</f>
        <v>0</v>
      </c>
      <c r="P2889" s="108" t="n">
        <f aca="false">IF(SQRT($B$5)*$I2889+SQRT(1-$B$5)*L2889&lt;$C$10,1,0)</f>
        <v>0</v>
      </c>
      <c r="Q2889" s="108" t="n">
        <f aca="false">IF(SQRT($B$5)*$I2889+SQRT(1-$B$5)*M2889&lt;$C$11,1,0)</f>
        <v>0</v>
      </c>
      <c r="R2889" s="110" t="n">
        <f aca="false">N2889*$D$8+O2889*$D$9+P2889*$D$10+Q2889*$D$11</f>
        <v>0</v>
      </c>
      <c r="S2889" s="108" t="n">
        <f aca="false">SUM(N2889:Q2889)</f>
        <v>0</v>
      </c>
    </row>
    <row r="2890" customFormat="false" ht="15" hidden="false" customHeight="false" outlineLevel="0" collapsed="false">
      <c r="H2890" s="108" t="n">
        <v>2882</v>
      </c>
      <c r="I2890" s="109" t="n">
        <v>1.0837</v>
      </c>
      <c r="J2890" s="109" t="n">
        <v>-1.1074</v>
      </c>
      <c r="K2890" s="109" t="n">
        <v>1.8515</v>
      </c>
      <c r="L2890" s="109" t="n">
        <v>0.4238</v>
      </c>
      <c r="M2890" s="109" t="n">
        <v>1.6106</v>
      </c>
      <c r="N2890" s="108" t="n">
        <f aca="false">IF(SQRT($B$5)*$I2890+SQRT(1-$B$5)*J2890&lt;$C$8,1,0)</f>
        <v>0</v>
      </c>
      <c r="O2890" s="108" t="n">
        <f aca="false">IF(SQRT($B$5)*$I2890+SQRT(1-$B$5)*K2890&lt;$C$9,1,0)</f>
        <v>0</v>
      </c>
      <c r="P2890" s="108" t="n">
        <f aca="false">IF(SQRT($B$5)*$I2890+SQRT(1-$B$5)*L2890&lt;$C$10,1,0)</f>
        <v>0</v>
      </c>
      <c r="Q2890" s="108" t="n">
        <f aca="false">IF(SQRT($B$5)*$I2890+SQRT(1-$B$5)*M2890&lt;$C$11,1,0)</f>
        <v>0</v>
      </c>
      <c r="R2890" s="110" t="n">
        <f aca="false">N2890*$D$8+O2890*$D$9+P2890*$D$10+Q2890*$D$11</f>
        <v>0</v>
      </c>
      <c r="S2890" s="108" t="n">
        <f aca="false">SUM(N2890:Q2890)</f>
        <v>0</v>
      </c>
    </row>
    <row r="2891" customFormat="false" ht="15" hidden="false" customHeight="false" outlineLevel="0" collapsed="false">
      <c r="H2891" s="108" t="n">
        <v>2883</v>
      </c>
      <c r="I2891" s="109" t="n">
        <v>-0.2387</v>
      </c>
      <c r="J2891" s="109" t="n">
        <v>0.6616</v>
      </c>
      <c r="K2891" s="109" t="n">
        <v>0.2803</v>
      </c>
      <c r="L2891" s="109" t="n">
        <v>-1.1378</v>
      </c>
      <c r="M2891" s="109" t="n">
        <v>-1.0181</v>
      </c>
      <c r="N2891" s="108" t="n">
        <f aca="false">IF(SQRT($B$5)*$I2891+SQRT(1-$B$5)*J2891&lt;$C$8,1,0)</f>
        <v>0</v>
      </c>
      <c r="O2891" s="108" t="n">
        <f aca="false">IF(SQRT($B$5)*$I2891+SQRT(1-$B$5)*K2891&lt;$C$9,1,0)</f>
        <v>0</v>
      </c>
      <c r="P2891" s="108" t="n">
        <f aca="false">IF(SQRT($B$5)*$I2891+SQRT(1-$B$5)*L2891&lt;$C$10,1,0)</f>
        <v>0</v>
      </c>
      <c r="Q2891" s="108" t="n">
        <f aca="false">IF(SQRT($B$5)*$I2891+SQRT(1-$B$5)*M2891&lt;$C$11,1,0)</f>
        <v>0</v>
      </c>
      <c r="R2891" s="110" t="n">
        <f aca="false">N2891*$D$8+O2891*$D$9+P2891*$D$10+Q2891*$D$11</f>
        <v>0</v>
      </c>
      <c r="S2891" s="108" t="n">
        <f aca="false">SUM(N2891:Q2891)</f>
        <v>0</v>
      </c>
    </row>
    <row r="2892" customFormat="false" ht="15" hidden="false" customHeight="false" outlineLevel="0" collapsed="false">
      <c r="H2892" s="108" t="n">
        <v>2884</v>
      </c>
      <c r="I2892" s="109" t="n">
        <v>-1.1271</v>
      </c>
      <c r="J2892" s="109" t="n">
        <v>0.5527</v>
      </c>
      <c r="K2892" s="109" t="n">
        <v>1.1204</v>
      </c>
      <c r="L2892" s="109" t="n">
        <v>0.6434</v>
      </c>
      <c r="M2892" s="109" t="n">
        <v>0.1487</v>
      </c>
      <c r="N2892" s="108" t="n">
        <f aca="false">IF(SQRT($B$5)*$I2892+SQRT(1-$B$5)*J2892&lt;$C$8,1,0)</f>
        <v>0</v>
      </c>
      <c r="O2892" s="108" t="n">
        <f aca="false">IF(SQRT($B$5)*$I2892+SQRT(1-$B$5)*K2892&lt;$C$9,1,0)</f>
        <v>0</v>
      </c>
      <c r="P2892" s="108" t="n">
        <f aca="false">IF(SQRT($B$5)*$I2892+SQRT(1-$B$5)*L2892&lt;$C$10,1,0)</f>
        <v>0</v>
      </c>
      <c r="Q2892" s="108" t="n">
        <f aca="false">IF(SQRT($B$5)*$I2892+SQRT(1-$B$5)*M2892&lt;$C$11,1,0)</f>
        <v>0</v>
      </c>
      <c r="R2892" s="110" t="n">
        <f aca="false">N2892*$D$8+O2892*$D$9+P2892*$D$10+Q2892*$D$11</f>
        <v>0</v>
      </c>
      <c r="S2892" s="108" t="n">
        <f aca="false">SUM(N2892:Q2892)</f>
        <v>0</v>
      </c>
    </row>
    <row r="2893" customFormat="false" ht="15" hidden="false" customHeight="false" outlineLevel="0" collapsed="false">
      <c r="H2893" s="108" t="n">
        <v>2885</v>
      </c>
      <c r="I2893" s="109" t="n">
        <v>1.3447</v>
      </c>
      <c r="J2893" s="109" t="n">
        <v>0.1503</v>
      </c>
      <c r="K2893" s="109" t="n">
        <v>1.1485</v>
      </c>
      <c r="L2893" s="109" t="n">
        <v>-2.2863</v>
      </c>
      <c r="M2893" s="109" t="n">
        <v>-0.2328</v>
      </c>
      <c r="N2893" s="108" t="n">
        <f aca="false">IF(SQRT($B$5)*$I2893+SQRT(1-$B$5)*J2893&lt;$C$8,1,0)</f>
        <v>0</v>
      </c>
      <c r="O2893" s="108" t="n">
        <f aca="false">IF(SQRT($B$5)*$I2893+SQRT(1-$B$5)*K2893&lt;$C$9,1,0)</f>
        <v>0</v>
      </c>
      <c r="P2893" s="108" t="n">
        <f aca="false">IF(SQRT($B$5)*$I2893+SQRT(1-$B$5)*L2893&lt;$C$10,1,0)</f>
        <v>0</v>
      </c>
      <c r="Q2893" s="108" t="n">
        <f aca="false">IF(SQRT($B$5)*$I2893+SQRT(1-$B$5)*M2893&lt;$C$11,1,0)</f>
        <v>0</v>
      </c>
      <c r="R2893" s="110" t="n">
        <f aca="false">N2893*$D$8+O2893*$D$9+P2893*$D$10+Q2893*$D$11</f>
        <v>0</v>
      </c>
      <c r="S2893" s="108" t="n">
        <f aca="false">SUM(N2893:Q2893)</f>
        <v>0</v>
      </c>
    </row>
    <row r="2894" customFormat="false" ht="15" hidden="false" customHeight="false" outlineLevel="0" collapsed="false">
      <c r="H2894" s="108" t="n">
        <v>2886</v>
      </c>
      <c r="I2894" s="109" t="n">
        <v>-0.0466</v>
      </c>
      <c r="J2894" s="109" t="n">
        <v>2.1368</v>
      </c>
      <c r="K2894" s="109" t="n">
        <v>0.3344</v>
      </c>
      <c r="L2894" s="109" t="n">
        <v>0.5503</v>
      </c>
      <c r="M2894" s="109" t="n">
        <v>1.4637</v>
      </c>
      <c r="N2894" s="108" t="n">
        <f aca="false">IF(SQRT($B$5)*$I2894+SQRT(1-$B$5)*J2894&lt;$C$8,1,0)</f>
        <v>0</v>
      </c>
      <c r="O2894" s="108" t="n">
        <f aca="false">IF(SQRT($B$5)*$I2894+SQRT(1-$B$5)*K2894&lt;$C$9,1,0)</f>
        <v>0</v>
      </c>
      <c r="P2894" s="108" t="n">
        <f aca="false">IF(SQRT($B$5)*$I2894+SQRT(1-$B$5)*L2894&lt;$C$10,1,0)</f>
        <v>0</v>
      </c>
      <c r="Q2894" s="108" t="n">
        <f aca="false">IF(SQRT($B$5)*$I2894+SQRT(1-$B$5)*M2894&lt;$C$11,1,0)</f>
        <v>0</v>
      </c>
      <c r="R2894" s="110" t="n">
        <f aca="false">N2894*$D$8+O2894*$D$9+P2894*$D$10+Q2894*$D$11</f>
        <v>0</v>
      </c>
      <c r="S2894" s="108" t="n">
        <f aca="false">SUM(N2894:Q2894)</f>
        <v>0</v>
      </c>
    </row>
    <row r="2895" customFormat="false" ht="15" hidden="false" customHeight="false" outlineLevel="0" collapsed="false">
      <c r="H2895" s="108" t="n">
        <v>2887</v>
      </c>
      <c r="I2895" s="109" t="n">
        <v>1.0914</v>
      </c>
      <c r="J2895" s="109" t="n">
        <v>-0.4946</v>
      </c>
      <c r="K2895" s="109" t="n">
        <v>0.6128</v>
      </c>
      <c r="L2895" s="109" t="n">
        <v>0.5625</v>
      </c>
      <c r="M2895" s="109" t="n">
        <v>-0.6511</v>
      </c>
      <c r="N2895" s="108" t="n">
        <f aca="false">IF(SQRT($B$5)*$I2895+SQRT(1-$B$5)*J2895&lt;$C$8,1,0)</f>
        <v>0</v>
      </c>
      <c r="O2895" s="108" t="n">
        <f aca="false">IF(SQRT($B$5)*$I2895+SQRT(1-$B$5)*K2895&lt;$C$9,1,0)</f>
        <v>0</v>
      </c>
      <c r="P2895" s="108" t="n">
        <f aca="false">IF(SQRT($B$5)*$I2895+SQRT(1-$B$5)*L2895&lt;$C$10,1,0)</f>
        <v>0</v>
      </c>
      <c r="Q2895" s="108" t="n">
        <f aca="false">IF(SQRT($B$5)*$I2895+SQRT(1-$B$5)*M2895&lt;$C$11,1,0)</f>
        <v>0</v>
      </c>
      <c r="R2895" s="110" t="n">
        <f aca="false">N2895*$D$8+O2895*$D$9+P2895*$D$10+Q2895*$D$11</f>
        <v>0</v>
      </c>
      <c r="S2895" s="108" t="n">
        <f aca="false">SUM(N2895:Q2895)</f>
        <v>0</v>
      </c>
    </row>
    <row r="2896" customFormat="false" ht="15" hidden="false" customHeight="false" outlineLevel="0" collapsed="false">
      <c r="H2896" s="108" t="n">
        <v>2888</v>
      </c>
      <c r="I2896" s="109" t="n">
        <v>1.6775</v>
      </c>
      <c r="J2896" s="109" t="n">
        <v>0.2429</v>
      </c>
      <c r="K2896" s="109" t="n">
        <v>-0.447</v>
      </c>
      <c r="L2896" s="109" t="n">
        <v>-0.6616</v>
      </c>
      <c r="M2896" s="109" t="n">
        <v>0.3953</v>
      </c>
      <c r="N2896" s="108" t="n">
        <f aca="false">IF(SQRT($B$5)*$I2896+SQRT(1-$B$5)*J2896&lt;$C$8,1,0)</f>
        <v>0</v>
      </c>
      <c r="O2896" s="108" t="n">
        <f aca="false">IF(SQRT($B$5)*$I2896+SQRT(1-$B$5)*K2896&lt;$C$9,1,0)</f>
        <v>0</v>
      </c>
      <c r="P2896" s="108" t="n">
        <f aca="false">IF(SQRT($B$5)*$I2896+SQRT(1-$B$5)*L2896&lt;$C$10,1,0)</f>
        <v>0</v>
      </c>
      <c r="Q2896" s="108" t="n">
        <f aca="false">IF(SQRT($B$5)*$I2896+SQRT(1-$B$5)*M2896&lt;$C$11,1,0)</f>
        <v>0</v>
      </c>
      <c r="R2896" s="110" t="n">
        <f aca="false">N2896*$D$8+O2896*$D$9+P2896*$D$10+Q2896*$D$11</f>
        <v>0</v>
      </c>
      <c r="S2896" s="108" t="n">
        <f aca="false">SUM(N2896:Q2896)</f>
        <v>0</v>
      </c>
    </row>
    <row r="2897" customFormat="false" ht="15" hidden="false" customHeight="false" outlineLevel="0" collapsed="false">
      <c r="H2897" s="108" t="n">
        <v>2889</v>
      </c>
      <c r="I2897" s="109" t="n">
        <v>0.2636</v>
      </c>
      <c r="J2897" s="109" t="n">
        <v>-1.3599</v>
      </c>
      <c r="K2897" s="109" t="n">
        <v>-0.0529</v>
      </c>
      <c r="L2897" s="109" t="n">
        <v>-0.4082</v>
      </c>
      <c r="M2897" s="109" t="n">
        <v>-2.1141</v>
      </c>
      <c r="N2897" s="108" t="n">
        <f aca="false">IF(SQRT($B$5)*$I2897+SQRT(1-$B$5)*J2897&lt;$C$8,1,0)</f>
        <v>0</v>
      </c>
      <c r="O2897" s="108" t="n">
        <f aca="false">IF(SQRT($B$5)*$I2897+SQRT(1-$B$5)*K2897&lt;$C$9,1,0)</f>
        <v>0</v>
      </c>
      <c r="P2897" s="108" t="n">
        <f aca="false">IF(SQRT($B$5)*$I2897+SQRT(1-$B$5)*L2897&lt;$C$10,1,0)</f>
        <v>0</v>
      </c>
      <c r="Q2897" s="108" t="n">
        <f aca="false">IF(SQRT($B$5)*$I2897+SQRT(1-$B$5)*M2897&lt;$C$11,1,0)</f>
        <v>0</v>
      </c>
      <c r="R2897" s="110" t="n">
        <f aca="false">N2897*$D$8+O2897*$D$9+P2897*$D$10+Q2897*$D$11</f>
        <v>0</v>
      </c>
      <c r="S2897" s="108" t="n">
        <f aca="false">SUM(N2897:Q2897)</f>
        <v>0</v>
      </c>
    </row>
    <row r="2898" customFormat="false" ht="15" hidden="false" customHeight="false" outlineLevel="0" collapsed="false">
      <c r="H2898" s="108" t="n">
        <v>2890</v>
      </c>
      <c r="I2898" s="109" t="n">
        <v>-0.3932</v>
      </c>
      <c r="J2898" s="109" t="n">
        <v>-2.1302</v>
      </c>
      <c r="K2898" s="109" t="n">
        <v>0.0729</v>
      </c>
      <c r="L2898" s="109" t="n">
        <v>-0.4647</v>
      </c>
      <c r="M2898" s="109" t="n">
        <v>0.7918</v>
      </c>
      <c r="N2898" s="108" t="n">
        <f aca="false">IF(SQRT($B$5)*$I2898+SQRT(1-$B$5)*J2898&lt;$C$8,1,0)</f>
        <v>0</v>
      </c>
      <c r="O2898" s="108" t="n">
        <f aca="false">IF(SQRT($B$5)*$I2898+SQRT(1-$B$5)*K2898&lt;$C$9,1,0)</f>
        <v>0</v>
      </c>
      <c r="P2898" s="108" t="n">
        <f aca="false">IF(SQRT($B$5)*$I2898+SQRT(1-$B$5)*L2898&lt;$C$10,1,0)</f>
        <v>0</v>
      </c>
      <c r="Q2898" s="108" t="n">
        <f aca="false">IF(SQRT($B$5)*$I2898+SQRT(1-$B$5)*M2898&lt;$C$11,1,0)</f>
        <v>0</v>
      </c>
      <c r="R2898" s="110" t="n">
        <f aca="false">N2898*$D$8+O2898*$D$9+P2898*$D$10+Q2898*$D$11</f>
        <v>0</v>
      </c>
      <c r="S2898" s="108" t="n">
        <f aca="false">SUM(N2898:Q2898)</f>
        <v>0</v>
      </c>
    </row>
    <row r="2899" customFormat="false" ht="15" hidden="false" customHeight="false" outlineLevel="0" collapsed="false">
      <c r="H2899" s="108" t="n">
        <v>2891</v>
      </c>
      <c r="I2899" s="109" t="n">
        <v>-0.5353</v>
      </c>
      <c r="J2899" s="109" t="n">
        <v>1.4321</v>
      </c>
      <c r="K2899" s="109" t="n">
        <v>-0.6523</v>
      </c>
      <c r="L2899" s="109" t="n">
        <v>0.5206</v>
      </c>
      <c r="M2899" s="109" t="n">
        <v>-0.5263</v>
      </c>
      <c r="N2899" s="108" t="n">
        <f aca="false">IF(SQRT($B$5)*$I2899+SQRT(1-$B$5)*J2899&lt;$C$8,1,0)</f>
        <v>0</v>
      </c>
      <c r="O2899" s="108" t="n">
        <f aca="false">IF(SQRT($B$5)*$I2899+SQRT(1-$B$5)*K2899&lt;$C$9,1,0)</f>
        <v>0</v>
      </c>
      <c r="P2899" s="108" t="n">
        <f aca="false">IF(SQRT($B$5)*$I2899+SQRT(1-$B$5)*L2899&lt;$C$10,1,0)</f>
        <v>0</v>
      </c>
      <c r="Q2899" s="108" t="n">
        <f aca="false">IF(SQRT($B$5)*$I2899+SQRT(1-$B$5)*M2899&lt;$C$11,1,0)</f>
        <v>0</v>
      </c>
      <c r="R2899" s="110" t="n">
        <f aca="false">N2899*$D$8+O2899*$D$9+P2899*$D$10+Q2899*$D$11</f>
        <v>0</v>
      </c>
      <c r="S2899" s="108" t="n">
        <f aca="false">SUM(N2899:Q2899)</f>
        <v>0</v>
      </c>
    </row>
    <row r="2900" customFormat="false" ht="15" hidden="false" customHeight="false" outlineLevel="0" collapsed="false">
      <c r="H2900" s="108" t="n">
        <v>2892</v>
      </c>
      <c r="I2900" s="109" t="n">
        <v>1.7763</v>
      </c>
      <c r="J2900" s="109" t="n">
        <v>-0.1106</v>
      </c>
      <c r="K2900" s="109" t="n">
        <v>-0.1753</v>
      </c>
      <c r="L2900" s="109" t="n">
        <v>-0.8058</v>
      </c>
      <c r="M2900" s="109" t="n">
        <v>-0.9342</v>
      </c>
      <c r="N2900" s="108" t="n">
        <f aca="false">IF(SQRT($B$5)*$I2900+SQRT(1-$B$5)*J2900&lt;$C$8,1,0)</f>
        <v>0</v>
      </c>
      <c r="O2900" s="108" t="n">
        <f aca="false">IF(SQRT($B$5)*$I2900+SQRT(1-$B$5)*K2900&lt;$C$9,1,0)</f>
        <v>0</v>
      </c>
      <c r="P2900" s="108" t="n">
        <f aca="false">IF(SQRT($B$5)*$I2900+SQRT(1-$B$5)*L2900&lt;$C$10,1,0)</f>
        <v>0</v>
      </c>
      <c r="Q2900" s="108" t="n">
        <f aca="false">IF(SQRT($B$5)*$I2900+SQRT(1-$B$5)*M2900&lt;$C$11,1,0)</f>
        <v>0</v>
      </c>
      <c r="R2900" s="110" t="n">
        <f aca="false">N2900*$D$8+O2900*$D$9+P2900*$D$10+Q2900*$D$11</f>
        <v>0</v>
      </c>
      <c r="S2900" s="108" t="n">
        <f aca="false">SUM(N2900:Q2900)</f>
        <v>0</v>
      </c>
    </row>
    <row r="2901" customFormat="false" ht="15" hidden="false" customHeight="false" outlineLevel="0" collapsed="false">
      <c r="H2901" s="108" t="n">
        <v>2893</v>
      </c>
      <c r="I2901" s="109" t="n">
        <v>0.3974</v>
      </c>
      <c r="J2901" s="109" t="n">
        <v>0.5549</v>
      </c>
      <c r="K2901" s="109" t="n">
        <v>-0.8743</v>
      </c>
      <c r="L2901" s="109" t="n">
        <v>0.3505</v>
      </c>
      <c r="M2901" s="109" t="n">
        <v>-1.1639</v>
      </c>
      <c r="N2901" s="108" t="n">
        <f aca="false">IF(SQRT($B$5)*$I2901+SQRT(1-$B$5)*J2901&lt;$C$8,1,0)</f>
        <v>0</v>
      </c>
      <c r="O2901" s="108" t="n">
        <f aca="false">IF(SQRT($B$5)*$I2901+SQRT(1-$B$5)*K2901&lt;$C$9,1,0)</f>
        <v>0</v>
      </c>
      <c r="P2901" s="108" t="n">
        <f aca="false">IF(SQRT($B$5)*$I2901+SQRT(1-$B$5)*L2901&lt;$C$10,1,0)</f>
        <v>0</v>
      </c>
      <c r="Q2901" s="108" t="n">
        <f aca="false">IF(SQRT($B$5)*$I2901+SQRT(1-$B$5)*M2901&lt;$C$11,1,0)</f>
        <v>0</v>
      </c>
      <c r="R2901" s="110" t="n">
        <f aca="false">N2901*$D$8+O2901*$D$9+P2901*$D$10+Q2901*$D$11</f>
        <v>0</v>
      </c>
      <c r="S2901" s="108" t="n">
        <f aca="false">SUM(N2901:Q2901)</f>
        <v>0</v>
      </c>
    </row>
    <row r="2902" customFormat="false" ht="15" hidden="false" customHeight="false" outlineLevel="0" collapsed="false">
      <c r="H2902" s="108" t="n">
        <v>2894</v>
      </c>
      <c r="I2902" s="109" t="n">
        <v>-0.4339</v>
      </c>
      <c r="J2902" s="109" t="n">
        <v>1.8172</v>
      </c>
      <c r="K2902" s="109" t="n">
        <v>0.9427</v>
      </c>
      <c r="L2902" s="109" t="n">
        <v>0.8424</v>
      </c>
      <c r="M2902" s="109" t="n">
        <v>-0.1176</v>
      </c>
      <c r="N2902" s="108" t="n">
        <f aca="false">IF(SQRT($B$5)*$I2902+SQRT(1-$B$5)*J2902&lt;$C$8,1,0)</f>
        <v>0</v>
      </c>
      <c r="O2902" s="108" t="n">
        <f aca="false">IF(SQRT($B$5)*$I2902+SQRT(1-$B$5)*K2902&lt;$C$9,1,0)</f>
        <v>0</v>
      </c>
      <c r="P2902" s="108" t="n">
        <f aca="false">IF(SQRT($B$5)*$I2902+SQRT(1-$B$5)*L2902&lt;$C$10,1,0)</f>
        <v>0</v>
      </c>
      <c r="Q2902" s="108" t="n">
        <f aca="false">IF(SQRT($B$5)*$I2902+SQRT(1-$B$5)*M2902&lt;$C$11,1,0)</f>
        <v>0</v>
      </c>
      <c r="R2902" s="110" t="n">
        <f aca="false">N2902*$D$8+O2902*$D$9+P2902*$D$10+Q2902*$D$11</f>
        <v>0</v>
      </c>
      <c r="S2902" s="108" t="n">
        <f aca="false">SUM(N2902:Q2902)</f>
        <v>0</v>
      </c>
    </row>
    <row r="2903" customFormat="false" ht="15" hidden="false" customHeight="false" outlineLevel="0" collapsed="false">
      <c r="H2903" s="108" t="n">
        <v>2895</v>
      </c>
      <c r="I2903" s="109" t="n">
        <v>-0.5085</v>
      </c>
      <c r="J2903" s="109" t="n">
        <v>-0.4891</v>
      </c>
      <c r="K2903" s="109" t="n">
        <v>1.4161</v>
      </c>
      <c r="L2903" s="109" t="n">
        <v>0.6166</v>
      </c>
      <c r="M2903" s="109" t="n">
        <v>1.1275</v>
      </c>
      <c r="N2903" s="108" t="n">
        <f aca="false">IF(SQRT($B$5)*$I2903+SQRT(1-$B$5)*J2903&lt;$C$8,1,0)</f>
        <v>0</v>
      </c>
      <c r="O2903" s="108" t="n">
        <f aca="false">IF(SQRT($B$5)*$I2903+SQRT(1-$B$5)*K2903&lt;$C$9,1,0)</f>
        <v>0</v>
      </c>
      <c r="P2903" s="108" t="n">
        <f aca="false">IF(SQRT($B$5)*$I2903+SQRT(1-$B$5)*L2903&lt;$C$10,1,0)</f>
        <v>0</v>
      </c>
      <c r="Q2903" s="108" t="n">
        <f aca="false">IF(SQRT($B$5)*$I2903+SQRT(1-$B$5)*M2903&lt;$C$11,1,0)</f>
        <v>0</v>
      </c>
      <c r="R2903" s="110" t="n">
        <f aca="false">N2903*$D$8+O2903*$D$9+P2903*$D$10+Q2903*$D$11</f>
        <v>0</v>
      </c>
      <c r="S2903" s="108" t="n">
        <f aca="false">SUM(N2903:Q2903)</f>
        <v>0</v>
      </c>
    </row>
    <row r="2904" customFormat="false" ht="15" hidden="false" customHeight="false" outlineLevel="0" collapsed="false">
      <c r="H2904" s="108" t="n">
        <v>2896</v>
      </c>
      <c r="I2904" s="109" t="n">
        <v>-1.2948</v>
      </c>
      <c r="J2904" s="109" t="n">
        <v>-0.5779</v>
      </c>
      <c r="K2904" s="109" t="n">
        <v>-0.1086</v>
      </c>
      <c r="L2904" s="109" t="n">
        <v>0.1334</v>
      </c>
      <c r="M2904" s="109" t="n">
        <v>2.1762</v>
      </c>
      <c r="N2904" s="108" t="n">
        <f aca="false">IF(SQRT($B$5)*$I2904+SQRT(1-$B$5)*J2904&lt;$C$8,1,0)</f>
        <v>0</v>
      </c>
      <c r="O2904" s="108" t="n">
        <f aca="false">IF(SQRT($B$5)*$I2904+SQRT(1-$B$5)*K2904&lt;$C$9,1,0)</f>
        <v>0</v>
      </c>
      <c r="P2904" s="108" t="n">
        <f aca="false">IF(SQRT($B$5)*$I2904+SQRT(1-$B$5)*L2904&lt;$C$10,1,0)</f>
        <v>0</v>
      </c>
      <c r="Q2904" s="108" t="n">
        <f aca="false">IF(SQRT($B$5)*$I2904+SQRT(1-$B$5)*M2904&lt;$C$11,1,0)</f>
        <v>0</v>
      </c>
      <c r="R2904" s="110" t="n">
        <f aca="false">N2904*$D$8+O2904*$D$9+P2904*$D$10+Q2904*$D$11</f>
        <v>0</v>
      </c>
      <c r="S2904" s="108" t="n">
        <f aca="false">SUM(N2904:Q2904)</f>
        <v>0</v>
      </c>
    </row>
    <row r="2905" customFormat="false" ht="15" hidden="false" customHeight="false" outlineLevel="0" collapsed="false">
      <c r="H2905" s="108" t="n">
        <v>2897</v>
      </c>
      <c r="I2905" s="109" t="n">
        <v>0.2787</v>
      </c>
      <c r="J2905" s="109" t="n">
        <v>1.1421</v>
      </c>
      <c r="K2905" s="109" t="n">
        <v>0.1843</v>
      </c>
      <c r="L2905" s="109" t="n">
        <v>0.8985</v>
      </c>
      <c r="M2905" s="109" t="n">
        <v>0.061</v>
      </c>
      <c r="N2905" s="108" t="n">
        <f aca="false">IF(SQRT($B$5)*$I2905+SQRT(1-$B$5)*J2905&lt;$C$8,1,0)</f>
        <v>0</v>
      </c>
      <c r="O2905" s="108" t="n">
        <f aca="false">IF(SQRT($B$5)*$I2905+SQRT(1-$B$5)*K2905&lt;$C$9,1,0)</f>
        <v>0</v>
      </c>
      <c r="P2905" s="108" t="n">
        <f aca="false">IF(SQRT($B$5)*$I2905+SQRT(1-$B$5)*L2905&lt;$C$10,1,0)</f>
        <v>0</v>
      </c>
      <c r="Q2905" s="108" t="n">
        <f aca="false">IF(SQRT($B$5)*$I2905+SQRT(1-$B$5)*M2905&lt;$C$11,1,0)</f>
        <v>0</v>
      </c>
      <c r="R2905" s="110" t="n">
        <f aca="false">N2905*$D$8+O2905*$D$9+P2905*$D$10+Q2905*$D$11</f>
        <v>0</v>
      </c>
      <c r="S2905" s="108" t="n">
        <f aca="false">SUM(N2905:Q2905)</f>
        <v>0</v>
      </c>
    </row>
    <row r="2906" customFormat="false" ht="15" hidden="false" customHeight="false" outlineLevel="0" collapsed="false">
      <c r="H2906" s="108" t="n">
        <v>2898</v>
      </c>
      <c r="I2906" s="109" t="n">
        <v>2.0618</v>
      </c>
      <c r="J2906" s="109" t="n">
        <v>-0.1811</v>
      </c>
      <c r="K2906" s="109" t="n">
        <v>-0.1687</v>
      </c>
      <c r="L2906" s="109" t="n">
        <v>0.6502</v>
      </c>
      <c r="M2906" s="109" t="n">
        <v>-0.8248</v>
      </c>
      <c r="N2906" s="108" t="n">
        <f aca="false">IF(SQRT($B$5)*$I2906+SQRT(1-$B$5)*J2906&lt;$C$8,1,0)</f>
        <v>0</v>
      </c>
      <c r="O2906" s="108" t="n">
        <f aca="false">IF(SQRT($B$5)*$I2906+SQRT(1-$B$5)*K2906&lt;$C$9,1,0)</f>
        <v>0</v>
      </c>
      <c r="P2906" s="108" t="n">
        <f aca="false">IF(SQRT($B$5)*$I2906+SQRT(1-$B$5)*L2906&lt;$C$10,1,0)</f>
        <v>0</v>
      </c>
      <c r="Q2906" s="108" t="n">
        <f aca="false">IF(SQRT($B$5)*$I2906+SQRT(1-$B$5)*M2906&lt;$C$11,1,0)</f>
        <v>0</v>
      </c>
      <c r="R2906" s="110" t="n">
        <f aca="false">N2906*$D$8+O2906*$D$9+P2906*$D$10+Q2906*$D$11</f>
        <v>0</v>
      </c>
      <c r="S2906" s="108" t="n">
        <f aca="false">SUM(N2906:Q2906)</f>
        <v>0</v>
      </c>
    </row>
    <row r="2907" customFormat="false" ht="15" hidden="false" customHeight="false" outlineLevel="0" collapsed="false">
      <c r="H2907" s="108" t="n">
        <v>2899</v>
      </c>
      <c r="I2907" s="109" t="n">
        <v>2.1817</v>
      </c>
      <c r="J2907" s="109" t="n">
        <v>1.1745</v>
      </c>
      <c r="K2907" s="109" t="n">
        <v>-0.2365</v>
      </c>
      <c r="L2907" s="109" t="n">
        <v>1.0624</v>
      </c>
      <c r="M2907" s="109" t="n">
        <v>-1.2266</v>
      </c>
      <c r="N2907" s="108" t="n">
        <f aca="false">IF(SQRT($B$5)*$I2907+SQRT(1-$B$5)*J2907&lt;$C$8,1,0)</f>
        <v>0</v>
      </c>
      <c r="O2907" s="108" t="n">
        <f aca="false">IF(SQRT($B$5)*$I2907+SQRT(1-$B$5)*K2907&lt;$C$9,1,0)</f>
        <v>0</v>
      </c>
      <c r="P2907" s="108" t="n">
        <f aca="false">IF(SQRT($B$5)*$I2907+SQRT(1-$B$5)*L2907&lt;$C$10,1,0)</f>
        <v>0</v>
      </c>
      <c r="Q2907" s="108" t="n">
        <f aca="false">IF(SQRT($B$5)*$I2907+SQRT(1-$B$5)*M2907&lt;$C$11,1,0)</f>
        <v>0</v>
      </c>
      <c r="R2907" s="110" t="n">
        <f aca="false">N2907*$D$8+O2907*$D$9+P2907*$D$10+Q2907*$D$11</f>
        <v>0</v>
      </c>
      <c r="S2907" s="108" t="n">
        <f aca="false">SUM(N2907:Q2907)</f>
        <v>0</v>
      </c>
    </row>
    <row r="2908" customFormat="false" ht="15" hidden="false" customHeight="false" outlineLevel="0" collapsed="false">
      <c r="H2908" s="108" t="n">
        <v>2900</v>
      </c>
      <c r="I2908" s="109" t="n">
        <v>2.2709</v>
      </c>
      <c r="J2908" s="109" t="n">
        <v>-0.3115</v>
      </c>
      <c r="K2908" s="109" t="n">
        <v>-0.1407</v>
      </c>
      <c r="L2908" s="109" t="n">
        <v>-0.509</v>
      </c>
      <c r="M2908" s="109" t="n">
        <v>-2.2158</v>
      </c>
      <c r="N2908" s="108" t="n">
        <f aca="false">IF(SQRT($B$5)*$I2908+SQRT(1-$B$5)*J2908&lt;$C$8,1,0)</f>
        <v>0</v>
      </c>
      <c r="O2908" s="108" t="n">
        <f aca="false">IF(SQRT($B$5)*$I2908+SQRT(1-$B$5)*K2908&lt;$C$9,1,0)</f>
        <v>0</v>
      </c>
      <c r="P2908" s="108" t="n">
        <f aca="false">IF(SQRT($B$5)*$I2908+SQRT(1-$B$5)*L2908&lt;$C$10,1,0)</f>
        <v>0</v>
      </c>
      <c r="Q2908" s="108" t="n">
        <f aca="false">IF(SQRT($B$5)*$I2908+SQRT(1-$B$5)*M2908&lt;$C$11,1,0)</f>
        <v>0</v>
      </c>
      <c r="R2908" s="110" t="n">
        <f aca="false">N2908*$D$8+O2908*$D$9+P2908*$D$10+Q2908*$D$11</f>
        <v>0</v>
      </c>
      <c r="S2908" s="108" t="n">
        <f aca="false">SUM(N2908:Q2908)</f>
        <v>0</v>
      </c>
    </row>
    <row r="2909" customFormat="false" ht="15" hidden="false" customHeight="false" outlineLevel="0" collapsed="false">
      <c r="H2909" s="108" t="n">
        <v>2901</v>
      </c>
      <c r="I2909" s="109" t="n">
        <v>0.5986</v>
      </c>
      <c r="J2909" s="109" t="n">
        <v>-0.6352</v>
      </c>
      <c r="K2909" s="109" t="n">
        <v>1.5197</v>
      </c>
      <c r="L2909" s="109" t="n">
        <v>0.2515</v>
      </c>
      <c r="M2909" s="109" t="n">
        <v>-1.389</v>
      </c>
      <c r="N2909" s="108" t="n">
        <f aca="false">IF(SQRT($B$5)*$I2909+SQRT(1-$B$5)*J2909&lt;$C$8,1,0)</f>
        <v>0</v>
      </c>
      <c r="O2909" s="108" t="n">
        <f aca="false">IF(SQRT($B$5)*$I2909+SQRT(1-$B$5)*K2909&lt;$C$9,1,0)</f>
        <v>0</v>
      </c>
      <c r="P2909" s="108" t="n">
        <f aca="false">IF(SQRT($B$5)*$I2909+SQRT(1-$B$5)*L2909&lt;$C$10,1,0)</f>
        <v>0</v>
      </c>
      <c r="Q2909" s="108" t="n">
        <f aca="false">IF(SQRT($B$5)*$I2909+SQRT(1-$B$5)*M2909&lt;$C$11,1,0)</f>
        <v>0</v>
      </c>
      <c r="R2909" s="110" t="n">
        <f aca="false">N2909*$D$8+O2909*$D$9+P2909*$D$10+Q2909*$D$11</f>
        <v>0</v>
      </c>
      <c r="S2909" s="108" t="n">
        <f aca="false">SUM(N2909:Q2909)</f>
        <v>0</v>
      </c>
    </row>
    <row r="2910" customFormat="false" ht="15" hidden="false" customHeight="false" outlineLevel="0" collapsed="false">
      <c r="H2910" s="108" t="n">
        <v>2902</v>
      </c>
      <c r="I2910" s="109" t="n">
        <v>-0.2027</v>
      </c>
      <c r="J2910" s="109" t="n">
        <v>1.1185</v>
      </c>
      <c r="K2910" s="109" t="n">
        <v>0.312</v>
      </c>
      <c r="L2910" s="109" t="n">
        <v>-1.218</v>
      </c>
      <c r="M2910" s="109" t="n">
        <v>0.9211</v>
      </c>
      <c r="N2910" s="108" t="n">
        <f aca="false">IF(SQRT($B$5)*$I2910+SQRT(1-$B$5)*J2910&lt;$C$8,1,0)</f>
        <v>0</v>
      </c>
      <c r="O2910" s="108" t="n">
        <f aca="false">IF(SQRT($B$5)*$I2910+SQRT(1-$B$5)*K2910&lt;$C$9,1,0)</f>
        <v>0</v>
      </c>
      <c r="P2910" s="108" t="n">
        <f aca="false">IF(SQRT($B$5)*$I2910+SQRT(1-$B$5)*L2910&lt;$C$10,1,0)</f>
        <v>0</v>
      </c>
      <c r="Q2910" s="108" t="n">
        <f aca="false">IF(SQRT($B$5)*$I2910+SQRT(1-$B$5)*M2910&lt;$C$11,1,0)</f>
        <v>0</v>
      </c>
      <c r="R2910" s="110" t="n">
        <f aca="false">N2910*$D$8+O2910*$D$9+P2910*$D$10+Q2910*$D$11</f>
        <v>0</v>
      </c>
      <c r="S2910" s="108" t="n">
        <f aca="false">SUM(N2910:Q2910)</f>
        <v>0</v>
      </c>
    </row>
    <row r="2911" customFormat="false" ht="15" hidden="false" customHeight="false" outlineLevel="0" collapsed="false">
      <c r="H2911" s="108" t="n">
        <v>2903</v>
      </c>
      <c r="I2911" s="109" t="n">
        <v>1.2707</v>
      </c>
      <c r="J2911" s="109" t="n">
        <v>-0.2387</v>
      </c>
      <c r="K2911" s="109" t="n">
        <v>1.2491</v>
      </c>
      <c r="L2911" s="109" t="n">
        <v>1.694</v>
      </c>
      <c r="M2911" s="109" t="n">
        <v>-0.2013</v>
      </c>
      <c r="N2911" s="108" t="n">
        <f aca="false">IF(SQRT($B$5)*$I2911+SQRT(1-$B$5)*J2911&lt;$C$8,1,0)</f>
        <v>0</v>
      </c>
      <c r="O2911" s="108" t="n">
        <f aca="false">IF(SQRT($B$5)*$I2911+SQRT(1-$B$5)*K2911&lt;$C$9,1,0)</f>
        <v>0</v>
      </c>
      <c r="P2911" s="108" t="n">
        <f aca="false">IF(SQRT($B$5)*$I2911+SQRT(1-$B$5)*L2911&lt;$C$10,1,0)</f>
        <v>0</v>
      </c>
      <c r="Q2911" s="108" t="n">
        <f aca="false">IF(SQRT($B$5)*$I2911+SQRT(1-$B$5)*M2911&lt;$C$11,1,0)</f>
        <v>0</v>
      </c>
      <c r="R2911" s="110" t="n">
        <f aca="false">N2911*$D$8+O2911*$D$9+P2911*$D$10+Q2911*$D$11</f>
        <v>0</v>
      </c>
      <c r="S2911" s="108" t="n">
        <f aca="false">SUM(N2911:Q2911)</f>
        <v>0</v>
      </c>
    </row>
    <row r="2912" customFormat="false" ht="15" hidden="false" customHeight="false" outlineLevel="0" collapsed="false">
      <c r="H2912" s="108" t="n">
        <v>2904</v>
      </c>
      <c r="I2912" s="109" t="n">
        <v>-0.988</v>
      </c>
      <c r="J2912" s="109" t="n">
        <v>-0.6376</v>
      </c>
      <c r="K2912" s="109" t="n">
        <v>0.7867</v>
      </c>
      <c r="L2912" s="109" t="n">
        <v>0.9941</v>
      </c>
      <c r="M2912" s="109" t="n">
        <v>-0.1732</v>
      </c>
      <c r="N2912" s="108" t="n">
        <f aca="false">IF(SQRT($B$5)*$I2912+SQRT(1-$B$5)*J2912&lt;$C$8,1,0)</f>
        <v>0</v>
      </c>
      <c r="O2912" s="108" t="n">
        <f aca="false">IF(SQRT($B$5)*$I2912+SQRT(1-$B$5)*K2912&lt;$C$9,1,0)</f>
        <v>0</v>
      </c>
      <c r="P2912" s="108" t="n">
        <f aca="false">IF(SQRT($B$5)*$I2912+SQRT(1-$B$5)*L2912&lt;$C$10,1,0)</f>
        <v>0</v>
      </c>
      <c r="Q2912" s="108" t="n">
        <f aca="false">IF(SQRT($B$5)*$I2912+SQRT(1-$B$5)*M2912&lt;$C$11,1,0)</f>
        <v>0</v>
      </c>
      <c r="R2912" s="110" t="n">
        <f aca="false">N2912*$D$8+O2912*$D$9+P2912*$D$10+Q2912*$D$11</f>
        <v>0</v>
      </c>
      <c r="S2912" s="108" t="n">
        <f aca="false">SUM(N2912:Q2912)</f>
        <v>0</v>
      </c>
    </row>
    <row r="2913" customFormat="false" ht="15" hidden="false" customHeight="false" outlineLevel="0" collapsed="false">
      <c r="H2913" s="108" t="n">
        <v>2905</v>
      </c>
      <c r="I2913" s="109" t="n">
        <v>2.3272</v>
      </c>
      <c r="J2913" s="109" t="n">
        <v>0.5825</v>
      </c>
      <c r="K2913" s="109" t="n">
        <v>0.2776</v>
      </c>
      <c r="L2913" s="109" t="n">
        <v>-0.3343</v>
      </c>
      <c r="M2913" s="109" t="n">
        <v>-0.3942</v>
      </c>
      <c r="N2913" s="108" t="n">
        <f aca="false">IF(SQRT($B$5)*$I2913+SQRT(1-$B$5)*J2913&lt;$C$8,1,0)</f>
        <v>0</v>
      </c>
      <c r="O2913" s="108" t="n">
        <f aca="false">IF(SQRT($B$5)*$I2913+SQRT(1-$B$5)*K2913&lt;$C$9,1,0)</f>
        <v>0</v>
      </c>
      <c r="P2913" s="108" t="n">
        <f aca="false">IF(SQRT($B$5)*$I2913+SQRT(1-$B$5)*L2913&lt;$C$10,1,0)</f>
        <v>0</v>
      </c>
      <c r="Q2913" s="108" t="n">
        <f aca="false">IF(SQRT($B$5)*$I2913+SQRT(1-$B$5)*M2913&lt;$C$11,1,0)</f>
        <v>0</v>
      </c>
      <c r="R2913" s="110" t="n">
        <f aca="false">N2913*$D$8+O2913*$D$9+P2913*$D$10+Q2913*$D$11</f>
        <v>0</v>
      </c>
      <c r="S2913" s="108" t="n">
        <f aca="false">SUM(N2913:Q2913)</f>
        <v>0</v>
      </c>
    </row>
    <row r="2914" customFormat="false" ht="15" hidden="false" customHeight="false" outlineLevel="0" collapsed="false">
      <c r="H2914" s="108" t="n">
        <v>2906</v>
      </c>
      <c r="I2914" s="109" t="n">
        <v>-0.7894</v>
      </c>
      <c r="J2914" s="109" t="n">
        <v>-0.0534</v>
      </c>
      <c r="K2914" s="109" t="n">
        <v>-1.2667</v>
      </c>
      <c r="L2914" s="109" t="n">
        <v>-0.4129</v>
      </c>
      <c r="M2914" s="109" t="n">
        <v>-1.9159</v>
      </c>
      <c r="N2914" s="108" t="n">
        <f aca="false">IF(SQRT($B$5)*$I2914+SQRT(1-$B$5)*J2914&lt;$C$8,1,0)</f>
        <v>0</v>
      </c>
      <c r="O2914" s="108" t="n">
        <f aca="false">IF(SQRT($B$5)*$I2914+SQRT(1-$B$5)*K2914&lt;$C$9,1,0)</f>
        <v>0</v>
      </c>
      <c r="P2914" s="108" t="n">
        <f aca="false">IF(SQRT($B$5)*$I2914+SQRT(1-$B$5)*L2914&lt;$C$10,1,0)</f>
        <v>0</v>
      </c>
      <c r="Q2914" s="108" t="n">
        <f aca="false">IF(SQRT($B$5)*$I2914+SQRT(1-$B$5)*M2914&lt;$C$11,1,0)</f>
        <v>1</v>
      </c>
      <c r="R2914" s="110" t="n">
        <f aca="false">N2914*$D$8+O2914*$D$9+P2914*$D$10+Q2914*$D$11</f>
        <v>17.5</v>
      </c>
      <c r="S2914" s="108" t="n">
        <f aca="false">SUM(N2914:Q2914)</f>
        <v>1</v>
      </c>
    </row>
    <row r="2915" customFormat="false" ht="15" hidden="false" customHeight="false" outlineLevel="0" collapsed="false">
      <c r="H2915" s="108" t="n">
        <v>2907</v>
      </c>
      <c r="I2915" s="109" t="n">
        <v>0.7813</v>
      </c>
      <c r="J2915" s="109" t="n">
        <v>-1.0135</v>
      </c>
      <c r="K2915" s="109" t="n">
        <v>0.3634</v>
      </c>
      <c r="L2915" s="109" t="n">
        <v>0.2779</v>
      </c>
      <c r="M2915" s="109" t="n">
        <v>0.3446</v>
      </c>
      <c r="N2915" s="108" t="n">
        <f aca="false">IF(SQRT($B$5)*$I2915+SQRT(1-$B$5)*J2915&lt;$C$8,1,0)</f>
        <v>0</v>
      </c>
      <c r="O2915" s="108" t="n">
        <f aca="false">IF(SQRT($B$5)*$I2915+SQRT(1-$B$5)*K2915&lt;$C$9,1,0)</f>
        <v>0</v>
      </c>
      <c r="P2915" s="108" t="n">
        <f aca="false">IF(SQRT($B$5)*$I2915+SQRT(1-$B$5)*L2915&lt;$C$10,1,0)</f>
        <v>0</v>
      </c>
      <c r="Q2915" s="108" t="n">
        <f aca="false">IF(SQRT($B$5)*$I2915+SQRT(1-$B$5)*M2915&lt;$C$11,1,0)</f>
        <v>0</v>
      </c>
      <c r="R2915" s="110" t="n">
        <f aca="false">N2915*$D$8+O2915*$D$9+P2915*$D$10+Q2915*$D$11</f>
        <v>0</v>
      </c>
      <c r="S2915" s="108" t="n">
        <f aca="false">SUM(N2915:Q2915)</f>
        <v>0</v>
      </c>
    </row>
    <row r="2916" customFormat="false" ht="15" hidden="false" customHeight="false" outlineLevel="0" collapsed="false">
      <c r="H2916" s="108" t="n">
        <v>2908</v>
      </c>
      <c r="I2916" s="109" t="n">
        <v>0.6557</v>
      </c>
      <c r="J2916" s="109" t="n">
        <v>-0.9061</v>
      </c>
      <c r="K2916" s="109" t="n">
        <v>0.1889</v>
      </c>
      <c r="L2916" s="109" t="n">
        <v>-1.305</v>
      </c>
      <c r="M2916" s="109" t="n">
        <v>-0.5866</v>
      </c>
      <c r="N2916" s="108" t="n">
        <f aca="false">IF(SQRT($B$5)*$I2916+SQRT(1-$B$5)*J2916&lt;$C$8,1,0)</f>
        <v>0</v>
      </c>
      <c r="O2916" s="108" t="n">
        <f aca="false">IF(SQRT($B$5)*$I2916+SQRT(1-$B$5)*K2916&lt;$C$9,1,0)</f>
        <v>0</v>
      </c>
      <c r="P2916" s="108" t="n">
        <f aca="false">IF(SQRT($B$5)*$I2916+SQRT(1-$B$5)*L2916&lt;$C$10,1,0)</f>
        <v>0</v>
      </c>
      <c r="Q2916" s="108" t="n">
        <f aca="false">IF(SQRT($B$5)*$I2916+SQRT(1-$B$5)*M2916&lt;$C$11,1,0)</f>
        <v>0</v>
      </c>
      <c r="R2916" s="110" t="n">
        <f aca="false">N2916*$D$8+O2916*$D$9+P2916*$D$10+Q2916*$D$11</f>
        <v>0</v>
      </c>
      <c r="S2916" s="108" t="n">
        <f aca="false">SUM(N2916:Q2916)</f>
        <v>0</v>
      </c>
    </row>
    <row r="2917" customFormat="false" ht="15" hidden="false" customHeight="false" outlineLevel="0" collapsed="false">
      <c r="H2917" s="108" t="n">
        <v>2909</v>
      </c>
      <c r="I2917" s="109" t="n">
        <v>-1.831</v>
      </c>
      <c r="J2917" s="109" t="n">
        <v>1.0099</v>
      </c>
      <c r="K2917" s="109" t="n">
        <v>-0.8606</v>
      </c>
      <c r="L2917" s="109" t="n">
        <v>0.5729</v>
      </c>
      <c r="M2917" s="109" t="n">
        <v>-1.0087</v>
      </c>
      <c r="N2917" s="108" t="n">
        <f aca="false">IF(SQRT($B$5)*$I2917+SQRT(1-$B$5)*J2917&lt;$C$8,1,0)</f>
        <v>0</v>
      </c>
      <c r="O2917" s="108" t="n">
        <f aca="false">IF(SQRT($B$5)*$I2917+SQRT(1-$B$5)*K2917&lt;$C$9,1,0)</f>
        <v>0</v>
      </c>
      <c r="P2917" s="108" t="n">
        <f aca="false">IF(SQRT($B$5)*$I2917+SQRT(1-$B$5)*L2917&lt;$C$10,1,0)</f>
        <v>0</v>
      </c>
      <c r="Q2917" s="108" t="n">
        <f aca="false">IF(SQRT($B$5)*$I2917+SQRT(1-$B$5)*M2917&lt;$C$11,1,0)</f>
        <v>0</v>
      </c>
      <c r="R2917" s="110" t="n">
        <f aca="false">N2917*$D$8+O2917*$D$9+P2917*$D$10+Q2917*$D$11</f>
        <v>0</v>
      </c>
      <c r="S2917" s="108" t="n">
        <f aca="false">SUM(N2917:Q2917)</f>
        <v>0</v>
      </c>
    </row>
    <row r="2918" customFormat="false" ht="15" hidden="false" customHeight="false" outlineLevel="0" collapsed="false">
      <c r="H2918" s="108" t="n">
        <v>2910</v>
      </c>
      <c r="I2918" s="109" t="n">
        <v>1.7038</v>
      </c>
      <c r="J2918" s="109" t="n">
        <v>-0.0185</v>
      </c>
      <c r="K2918" s="109" t="n">
        <v>0.8098</v>
      </c>
      <c r="L2918" s="109" t="n">
        <v>0.5716</v>
      </c>
      <c r="M2918" s="109" t="n">
        <v>-1.0957</v>
      </c>
      <c r="N2918" s="108" t="n">
        <f aca="false">IF(SQRT($B$5)*$I2918+SQRT(1-$B$5)*J2918&lt;$C$8,1,0)</f>
        <v>0</v>
      </c>
      <c r="O2918" s="108" t="n">
        <f aca="false">IF(SQRT($B$5)*$I2918+SQRT(1-$B$5)*K2918&lt;$C$9,1,0)</f>
        <v>0</v>
      </c>
      <c r="P2918" s="108" t="n">
        <f aca="false">IF(SQRT($B$5)*$I2918+SQRT(1-$B$5)*L2918&lt;$C$10,1,0)</f>
        <v>0</v>
      </c>
      <c r="Q2918" s="108" t="n">
        <f aca="false">IF(SQRT($B$5)*$I2918+SQRT(1-$B$5)*M2918&lt;$C$11,1,0)</f>
        <v>0</v>
      </c>
      <c r="R2918" s="110" t="n">
        <f aca="false">N2918*$D$8+O2918*$D$9+P2918*$D$10+Q2918*$D$11</f>
        <v>0</v>
      </c>
      <c r="S2918" s="108" t="n">
        <f aca="false">SUM(N2918:Q2918)</f>
        <v>0</v>
      </c>
    </row>
    <row r="2919" customFormat="false" ht="15" hidden="false" customHeight="false" outlineLevel="0" collapsed="false">
      <c r="H2919" s="108" t="n">
        <v>2911</v>
      </c>
      <c r="I2919" s="109" t="n">
        <v>0.5005</v>
      </c>
      <c r="J2919" s="109" t="n">
        <v>-0.8013</v>
      </c>
      <c r="K2919" s="109" t="n">
        <v>1.3304</v>
      </c>
      <c r="L2919" s="109" t="n">
        <v>0.0324</v>
      </c>
      <c r="M2919" s="109" t="n">
        <v>-0.8845</v>
      </c>
      <c r="N2919" s="108" t="n">
        <f aca="false">IF(SQRT($B$5)*$I2919+SQRT(1-$B$5)*J2919&lt;$C$8,1,0)</f>
        <v>0</v>
      </c>
      <c r="O2919" s="108" t="n">
        <f aca="false">IF(SQRT($B$5)*$I2919+SQRT(1-$B$5)*K2919&lt;$C$9,1,0)</f>
        <v>0</v>
      </c>
      <c r="P2919" s="108" t="n">
        <f aca="false">IF(SQRT($B$5)*$I2919+SQRT(1-$B$5)*L2919&lt;$C$10,1,0)</f>
        <v>0</v>
      </c>
      <c r="Q2919" s="108" t="n">
        <f aca="false">IF(SQRT($B$5)*$I2919+SQRT(1-$B$5)*M2919&lt;$C$11,1,0)</f>
        <v>0</v>
      </c>
      <c r="R2919" s="110" t="n">
        <f aca="false">N2919*$D$8+O2919*$D$9+P2919*$D$10+Q2919*$D$11</f>
        <v>0</v>
      </c>
      <c r="S2919" s="108" t="n">
        <f aca="false">SUM(N2919:Q2919)</f>
        <v>0</v>
      </c>
    </row>
    <row r="2920" customFormat="false" ht="15" hidden="false" customHeight="false" outlineLevel="0" collapsed="false">
      <c r="H2920" s="108" t="n">
        <v>2912</v>
      </c>
      <c r="I2920" s="109" t="n">
        <v>-0.8953</v>
      </c>
      <c r="J2920" s="109" t="n">
        <v>-0.0981</v>
      </c>
      <c r="K2920" s="109" t="n">
        <v>0.2772</v>
      </c>
      <c r="L2920" s="109" t="n">
        <v>0.4411</v>
      </c>
      <c r="M2920" s="109" t="n">
        <v>2.4494</v>
      </c>
      <c r="N2920" s="108" t="n">
        <f aca="false">IF(SQRT($B$5)*$I2920+SQRT(1-$B$5)*J2920&lt;$C$8,1,0)</f>
        <v>0</v>
      </c>
      <c r="O2920" s="108" t="n">
        <f aca="false">IF(SQRT($B$5)*$I2920+SQRT(1-$B$5)*K2920&lt;$C$9,1,0)</f>
        <v>0</v>
      </c>
      <c r="P2920" s="108" t="n">
        <f aca="false">IF(SQRT($B$5)*$I2920+SQRT(1-$B$5)*L2920&lt;$C$10,1,0)</f>
        <v>0</v>
      </c>
      <c r="Q2920" s="108" t="n">
        <f aca="false">IF(SQRT($B$5)*$I2920+SQRT(1-$B$5)*M2920&lt;$C$11,1,0)</f>
        <v>0</v>
      </c>
      <c r="R2920" s="110" t="n">
        <f aca="false">N2920*$D$8+O2920*$D$9+P2920*$D$10+Q2920*$D$11</f>
        <v>0</v>
      </c>
      <c r="S2920" s="108" t="n">
        <f aca="false">SUM(N2920:Q2920)</f>
        <v>0</v>
      </c>
    </row>
    <row r="2921" customFormat="false" ht="15" hidden="false" customHeight="false" outlineLevel="0" collapsed="false">
      <c r="H2921" s="108" t="n">
        <v>2913</v>
      </c>
      <c r="I2921" s="109" t="n">
        <v>-0.8477</v>
      </c>
      <c r="J2921" s="109" t="n">
        <v>-0.3106</v>
      </c>
      <c r="K2921" s="109" t="n">
        <v>-1.5432</v>
      </c>
      <c r="L2921" s="109" t="n">
        <v>-0.517</v>
      </c>
      <c r="M2921" s="109" t="n">
        <v>-0.1601</v>
      </c>
      <c r="N2921" s="108" t="n">
        <f aca="false">IF(SQRT($B$5)*$I2921+SQRT(1-$B$5)*J2921&lt;$C$8,1,0)</f>
        <v>0</v>
      </c>
      <c r="O2921" s="108" t="n">
        <f aca="false">IF(SQRT($B$5)*$I2921+SQRT(1-$B$5)*K2921&lt;$C$9,1,0)</f>
        <v>0</v>
      </c>
      <c r="P2921" s="108" t="n">
        <f aca="false">IF(SQRT($B$5)*$I2921+SQRT(1-$B$5)*L2921&lt;$C$10,1,0)</f>
        <v>0</v>
      </c>
      <c r="Q2921" s="108" t="n">
        <f aca="false">IF(SQRT($B$5)*$I2921+SQRT(1-$B$5)*M2921&lt;$C$11,1,0)</f>
        <v>0</v>
      </c>
      <c r="R2921" s="110" t="n">
        <f aca="false">N2921*$D$8+O2921*$D$9+P2921*$D$10+Q2921*$D$11</f>
        <v>0</v>
      </c>
      <c r="S2921" s="108" t="n">
        <f aca="false">SUM(N2921:Q2921)</f>
        <v>0</v>
      </c>
    </row>
    <row r="2922" customFormat="false" ht="15" hidden="false" customHeight="false" outlineLevel="0" collapsed="false">
      <c r="H2922" s="108" t="n">
        <v>2914</v>
      </c>
      <c r="I2922" s="109" t="n">
        <v>-0.2188</v>
      </c>
      <c r="J2922" s="109" t="n">
        <v>0.0669</v>
      </c>
      <c r="K2922" s="109" t="n">
        <v>-0.5062</v>
      </c>
      <c r="L2922" s="109" t="n">
        <v>1.453</v>
      </c>
      <c r="M2922" s="109" t="n">
        <v>-0.1107</v>
      </c>
      <c r="N2922" s="108" t="n">
        <f aca="false">IF(SQRT($B$5)*$I2922+SQRT(1-$B$5)*J2922&lt;$C$8,1,0)</f>
        <v>0</v>
      </c>
      <c r="O2922" s="108" t="n">
        <f aca="false">IF(SQRT($B$5)*$I2922+SQRT(1-$B$5)*K2922&lt;$C$9,1,0)</f>
        <v>0</v>
      </c>
      <c r="P2922" s="108" t="n">
        <f aca="false">IF(SQRT($B$5)*$I2922+SQRT(1-$B$5)*L2922&lt;$C$10,1,0)</f>
        <v>0</v>
      </c>
      <c r="Q2922" s="108" t="n">
        <f aca="false">IF(SQRT($B$5)*$I2922+SQRT(1-$B$5)*M2922&lt;$C$11,1,0)</f>
        <v>0</v>
      </c>
      <c r="R2922" s="110" t="n">
        <f aca="false">N2922*$D$8+O2922*$D$9+P2922*$D$10+Q2922*$D$11</f>
        <v>0</v>
      </c>
      <c r="S2922" s="108" t="n">
        <f aca="false">SUM(N2922:Q2922)</f>
        <v>0</v>
      </c>
    </row>
    <row r="2923" customFormat="false" ht="15" hidden="false" customHeight="false" outlineLevel="0" collapsed="false">
      <c r="H2923" s="108" t="n">
        <v>2915</v>
      </c>
      <c r="I2923" s="109" t="n">
        <v>-0.0006</v>
      </c>
      <c r="J2923" s="109" t="n">
        <v>0.9869</v>
      </c>
      <c r="K2923" s="109" t="n">
        <v>-0.7623</v>
      </c>
      <c r="L2923" s="109" t="n">
        <v>-0.6005</v>
      </c>
      <c r="M2923" s="109" t="n">
        <v>2.3416</v>
      </c>
      <c r="N2923" s="108" t="n">
        <f aca="false">IF(SQRT($B$5)*$I2923+SQRT(1-$B$5)*J2923&lt;$C$8,1,0)</f>
        <v>0</v>
      </c>
      <c r="O2923" s="108" t="n">
        <f aca="false">IF(SQRT($B$5)*$I2923+SQRT(1-$B$5)*K2923&lt;$C$9,1,0)</f>
        <v>0</v>
      </c>
      <c r="P2923" s="108" t="n">
        <f aca="false">IF(SQRT($B$5)*$I2923+SQRT(1-$B$5)*L2923&lt;$C$10,1,0)</f>
        <v>0</v>
      </c>
      <c r="Q2923" s="108" t="n">
        <f aca="false">IF(SQRT($B$5)*$I2923+SQRT(1-$B$5)*M2923&lt;$C$11,1,0)</f>
        <v>0</v>
      </c>
      <c r="R2923" s="110" t="n">
        <f aca="false">N2923*$D$8+O2923*$D$9+P2923*$D$10+Q2923*$D$11</f>
        <v>0</v>
      </c>
      <c r="S2923" s="108" t="n">
        <f aca="false">SUM(N2923:Q2923)</f>
        <v>0</v>
      </c>
    </row>
    <row r="2924" customFormat="false" ht="15" hidden="false" customHeight="false" outlineLevel="0" collapsed="false">
      <c r="H2924" s="108" t="n">
        <v>2916</v>
      </c>
      <c r="I2924" s="109" t="n">
        <v>0.4391</v>
      </c>
      <c r="J2924" s="109" t="n">
        <v>1.6962</v>
      </c>
      <c r="K2924" s="109" t="n">
        <v>-0.648</v>
      </c>
      <c r="L2924" s="109" t="n">
        <v>0.2073</v>
      </c>
      <c r="M2924" s="109" t="n">
        <v>0.2786</v>
      </c>
      <c r="N2924" s="108" t="n">
        <f aca="false">IF(SQRT($B$5)*$I2924+SQRT(1-$B$5)*J2924&lt;$C$8,1,0)</f>
        <v>0</v>
      </c>
      <c r="O2924" s="108" t="n">
        <f aca="false">IF(SQRT($B$5)*$I2924+SQRT(1-$B$5)*K2924&lt;$C$9,1,0)</f>
        <v>0</v>
      </c>
      <c r="P2924" s="108" t="n">
        <f aca="false">IF(SQRT($B$5)*$I2924+SQRT(1-$B$5)*L2924&lt;$C$10,1,0)</f>
        <v>0</v>
      </c>
      <c r="Q2924" s="108" t="n">
        <f aca="false">IF(SQRT($B$5)*$I2924+SQRT(1-$B$5)*M2924&lt;$C$11,1,0)</f>
        <v>0</v>
      </c>
      <c r="R2924" s="110" t="n">
        <f aca="false">N2924*$D$8+O2924*$D$9+P2924*$D$10+Q2924*$D$11</f>
        <v>0</v>
      </c>
      <c r="S2924" s="108" t="n">
        <f aca="false">SUM(N2924:Q2924)</f>
        <v>0</v>
      </c>
    </row>
    <row r="2925" customFormat="false" ht="15" hidden="false" customHeight="false" outlineLevel="0" collapsed="false">
      <c r="H2925" s="108" t="n">
        <v>2917</v>
      </c>
      <c r="I2925" s="109" t="n">
        <v>-1.8445</v>
      </c>
      <c r="J2925" s="109" t="n">
        <v>2.0417</v>
      </c>
      <c r="K2925" s="109" t="n">
        <v>1.9356</v>
      </c>
      <c r="L2925" s="109" t="n">
        <v>-0.5422</v>
      </c>
      <c r="M2925" s="109" t="n">
        <v>-0.2978</v>
      </c>
      <c r="N2925" s="108" t="n">
        <f aca="false">IF(SQRT($B$5)*$I2925+SQRT(1-$B$5)*J2925&lt;$C$8,1,0)</f>
        <v>0</v>
      </c>
      <c r="O2925" s="108" t="n">
        <f aca="false">IF(SQRT($B$5)*$I2925+SQRT(1-$B$5)*K2925&lt;$C$9,1,0)</f>
        <v>0</v>
      </c>
      <c r="P2925" s="108" t="n">
        <f aca="false">IF(SQRT($B$5)*$I2925+SQRT(1-$B$5)*L2925&lt;$C$10,1,0)</f>
        <v>0</v>
      </c>
      <c r="Q2925" s="108" t="n">
        <f aca="false">IF(SQRT($B$5)*$I2925+SQRT(1-$B$5)*M2925&lt;$C$11,1,0)</f>
        <v>0</v>
      </c>
      <c r="R2925" s="110" t="n">
        <f aca="false">N2925*$D$8+O2925*$D$9+P2925*$D$10+Q2925*$D$11</f>
        <v>0</v>
      </c>
      <c r="S2925" s="108" t="n">
        <f aca="false">SUM(N2925:Q2925)</f>
        <v>0</v>
      </c>
    </row>
    <row r="2926" customFormat="false" ht="15" hidden="false" customHeight="false" outlineLevel="0" collapsed="false">
      <c r="H2926" s="108" t="n">
        <v>2918</v>
      </c>
      <c r="I2926" s="109" t="n">
        <v>0.1355</v>
      </c>
      <c r="J2926" s="109" t="n">
        <v>-0.7481</v>
      </c>
      <c r="K2926" s="109" t="n">
        <v>-0.303</v>
      </c>
      <c r="L2926" s="109" t="n">
        <v>1.1891</v>
      </c>
      <c r="M2926" s="109" t="n">
        <v>0.4595</v>
      </c>
      <c r="N2926" s="108" t="n">
        <f aca="false">IF(SQRT($B$5)*$I2926+SQRT(1-$B$5)*J2926&lt;$C$8,1,0)</f>
        <v>0</v>
      </c>
      <c r="O2926" s="108" t="n">
        <f aca="false">IF(SQRT($B$5)*$I2926+SQRT(1-$B$5)*K2926&lt;$C$9,1,0)</f>
        <v>0</v>
      </c>
      <c r="P2926" s="108" t="n">
        <f aca="false">IF(SQRT($B$5)*$I2926+SQRT(1-$B$5)*L2926&lt;$C$10,1,0)</f>
        <v>0</v>
      </c>
      <c r="Q2926" s="108" t="n">
        <f aca="false">IF(SQRT($B$5)*$I2926+SQRT(1-$B$5)*M2926&lt;$C$11,1,0)</f>
        <v>0</v>
      </c>
      <c r="R2926" s="110" t="n">
        <f aca="false">N2926*$D$8+O2926*$D$9+P2926*$D$10+Q2926*$D$11</f>
        <v>0</v>
      </c>
      <c r="S2926" s="108" t="n">
        <f aca="false">SUM(N2926:Q2926)</f>
        <v>0</v>
      </c>
    </row>
    <row r="2927" customFormat="false" ht="15" hidden="false" customHeight="false" outlineLevel="0" collapsed="false">
      <c r="H2927" s="108" t="n">
        <v>2919</v>
      </c>
      <c r="I2927" s="109" t="n">
        <v>-0.9555</v>
      </c>
      <c r="J2927" s="109" t="n">
        <v>-0.1453</v>
      </c>
      <c r="K2927" s="109" t="n">
        <v>-1.5626</v>
      </c>
      <c r="L2927" s="109" t="n">
        <v>-0.9576</v>
      </c>
      <c r="M2927" s="109" t="n">
        <v>0.5678</v>
      </c>
      <c r="N2927" s="108" t="n">
        <f aca="false">IF(SQRT($B$5)*$I2927+SQRT(1-$B$5)*J2927&lt;$C$8,1,0)</f>
        <v>0</v>
      </c>
      <c r="O2927" s="108" t="n">
        <f aca="false">IF(SQRT($B$5)*$I2927+SQRT(1-$B$5)*K2927&lt;$C$9,1,0)</f>
        <v>0</v>
      </c>
      <c r="P2927" s="108" t="n">
        <f aca="false">IF(SQRT($B$5)*$I2927+SQRT(1-$B$5)*L2927&lt;$C$10,1,0)</f>
        <v>0</v>
      </c>
      <c r="Q2927" s="108" t="n">
        <f aca="false">IF(SQRT($B$5)*$I2927+SQRT(1-$B$5)*M2927&lt;$C$11,1,0)</f>
        <v>0</v>
      </c>
      <c r="R2927" s="110" t="n">
        <f aca="false">N2927*$D$8+O2927*$D$9+P2927*$D$10+Q2927*$D$11</f>
        <v>0</v>
      </c>
      <c r="S2927" s="108" t="n">
        <f aca="false">SUM(N2927:Q2927)</f>
        <v>0</v>
      </c>
    </row>
    <row r="2928" customFormat="false" ht="15" hidden="false" customHeight="false" outlineLevel="0" collapsed="false">
      <c r="H2928" s="108" t="n">
        <v>2920</v>
      </c>
      <c r="I2928" s="109" t="n">
        <v>1.3123</v>
      </c>
      <c r="J2928" s="109" t="n">
        <v>-0.2062</v>
      </c>
      <c r="K2928" s="109" t="n">
        <v>0.026</v>
      </c>
      <c r="L2928" s="109" t="n">
        <v>0.64</v>
      </c>
      <c r="M2928" s="109" t="n">
        <v>-0.6164</v>
      </c>
      <c r="N2928" s="108" t="n">
        <f aca="false">IF(SQRT($B$5)*$I2928+SQRT(1-$B$5)*J2928&lt;$C$8,1,0)</f>
        <v>0</v>
      </c>
      <c r="O2928" s="108" t="n">
        <f aca="false">IF(SQRT($B$5)*$I2928+SQRT(1-$B$5)*K2928&lt;$C$9,1,0)</f>
        <v>0</v>
      </c>
      <c r="P2928" s="108" t="n">
        <f aca="false">IF(SQRT($B$5)*$I2928+SQRT(1-$B$5)*L2928&lt;$C$10,1,0)</f>
        <v>0</v>
      </c>
      <c r="Q2928" s="108" t="n">
        <f aca="false">IF(SQRT($B$5)*$I2928+SQRT(1-$B$5)*M2928&lt;$C$11,1,0)</f>
        <v>0</v>
      </c>
      <c r="R2928" s="110" t="n">
        <f aca="false">N2928*$D$8+O2928*$D$9+P2928*$D$10+Q2928*$D$11</f>
        <v>0</v>
      </c>
      <c r="S2928" s="108" t="n">
        <f aca="false">SUM(N2928:Q2928)</f>
        <v>0</v>
      </c>
    </row>
    <row r="2929" customFormat="false" ht="15" hidden="false" customHeight="false" outlineLevel="0" collapsed="false">
      <c r="H2929" s="108" t="n">
        <v>2921</v>
      </c>
      <c r="I2929" s="109" t="n">
        <v>0.968</v>
      </c>
      <c r="J2929" s="109" t="n">
        <v>-2.3183</v>
      </c>
      <c r="K2929" s="109" t="n">
        <v>-0.7459</v>
      </c>
      <c r="L2929" s="109" t="n">
        <v>-0.8582</v>
      </c>
      <c r="M2929" s="109" t="n">
        <v>-0.1711</v>
      </c>
      <c r="N2929" s="108" t="n">
        <f aca="false">IF(SQRT($B$5)*$I2929+SQRT(1-$B$5)*J2929&lt;$C$8,1,0)</f>
        <v>0</v>
      </c>
      <c r="O2929" s="108" t="n">
        <f aca="false">IF(SQRT($B$5)*$I2929+SQRT(1-$B$5)*K2929&lt;$C$9,1,0)</f>
        <v>0</v>
      </c>
      <c r="P2929" s="108" t="n">
        <f aca="false">IF(SQRT($B$5)*$I2929+SQRT(1-$B$5)*L2929&lt;$C$10,1,0)</f>
        <v>0</v>
      </c>
      <c r="Q2929" s="108" t="n">
        <f aca="false">IF(SQRT($B$5)*$I2929+SQRT(1-$B$5)*M2929&lt;$C$11,1,0)</f>
        <v>0</v>
      </c>
      <c r="R2929" s="110" t="n">
        <f aca="false">N2929*$D$8+O2929*$D$9+P2929*$D$10+Q2929*$D$11</f>
        <v>0</v>
      </c>
      <c r="S2929" s="108" t="n">
        <f aca="false">SUM(N2929:Q2929)</f>
        <v>0</v>
      </c>
    </row>
    <row r="2930" customFormat="false" ht="15" hidden="false" customHeight="false" outlineLevel="0" collapsed="false">
      <c r="H2930" s="108" t="n">
        <v>2922</v>
      </c>
      <c r="I2930" s="109" t="n">
        <v>0.7904</v>
      </c>
      <c r="J2930" s="109" t="n">
        <v>0.1874</v>
      </c>
      <c r="K2930" s="109" t="n">
        <v>-0.6309</v>
      </c>
      <c r="L2930" s="109" t="n">
        <v>-1.1777</v>
      </c>
      <c r="M2930" s="109" t="n">
        <v>-1.0907</v>
      </c>
      <c r="N2930" s="108" t="n">
        <f aca="false">IF(SQRT($B$5)*$I2930+SQRT(1-$B$5)*J2930&lt;$C$8,1,0)</f>
        <v>0</v>
      </c>
      <c r="O2930" s="108" t="n">
        <f aca="false">IF(SQRT($B$5)*$I2930+SQRT(1-$B$5)*K2930&lt;$C$9,1,0)</f>
        <v>0</v>
      </c>
      <c r="P2930" s="108" t="n">
        <f aca="false">IF(SQRT($B$5)*$I2930+SQRT(1-$B$5)*L2930&lt;$C$10,1,0)</f>
        <v>0</v>
      </c>
      <c r="Q2930" s="108" t="n">
        <f aca="false">IF(SQRT($B$5)*$I2930+SQRT(1-$B$5)*M2930&lt;$C$11,1,0)</f>
        <v>0</v>
      </c>
      <c r="R2930" s="110" t="n">
        <f aca="false">N2930*$D$8+O2930*$D$9+P2930*$D$10+Q2930*$D$11</f>
        <v>0</v>
      </c>
      <c r="S2930" s="108" t="n">
        <f aca="false">SUM(N2930:Q2930)</f>
        <v>0</v>
      </c>
    </row>
    <row r="2931" customFormat="false" ht="15" hidden="false" customHeight="false" outlineLevel="0" collapsed="false">
      <c r="H2931" s="108" t="n">
        <v>2923</v>
      </c>
      <c r="I2931" s="109" t="n">
        <v>2.6184</v>
      </c>
      <c r="J2931" s="109" t="n">
        <v>2.83</v>
      </c>
      <c r="K2931" s="109" t="n">
        <v>0.392</v>
      </c>
      <c r="L2931" s="109" t="n">
        <v>1.0473</v>
      </c>
      <c r="M2931" s="109" t="n">
        <v>0.408</v>
      </c>
      <c r="N2931" s="108" t="n">
        <f aca="false">IF(SQRT($B$5)*$I2931+SQRT(1-$B$5)*J2931&lt;$C$8,1,0)</f>
        <v>0</v>
      </c>
      <c r="O2931" s="108" t="n">
        <f aca="false">IF(SQRT($B$5)*$I2931+SQRT(1-$B$5)*K2931&lt;$C$9,1,0)</f>
        <v>0</v>
      </c>
      <c r="P2931" s="108" t="n">
        <f aca="false">IF(SQRT($B$5)*$I2931+SQRT(1-$B$5)*L2931&lt;$C$10,1,0)</f>
        <v>0</v>
      </c>
      <c r="Q2931" s="108" t="n">
        <f aca="false">IF(SQRT($B$5)*$I2931+SQRT(1-$B$5)*M2931&lt;$C$11,1,0)</f>
        <v>0</v>
      </c>
      <c r="R2931" s="110" t="n">
        <f aca="false">N2931*$D$8+O2931*$D$9+P2931*$D$10+Q2931*$D$11</f>
        <v>0</v>
      </c>
      <c r="S2931" s="108" t="n">
        <f aca="false">SUM(N2931:Q2931)</f>
        <v>0</v>
      </c>
    </row>
    <row r="2932" customFormat="false" ht="15" hidden="false" customHeight="false" outlineLevel="0" collapsed="false">
      <c r="H2932" s="108" t="n">
        <v>2924</v>
      </c>
      <c r="I2932" s="109" t="n">
        <v>2.2152</v>
      </c>
      <c r="J2932" s="109" t="n">
        <v>0.9652</v>
      </c>
      <c r="K2932" s="109" t="n">
        <v>1.2624</v>
      </c>
      <c r="L2932" s="109" t="n">
        <v>-0.4206</v>
      </c>
      <c r="M2932" s="109" t="n">
        <v>-0.0641</v>
      </c>
      <c r="N2932" s="108" t="n">
        <f aca="false">IF(SQRT($B$5)*$I2932+SQRT(1-$B$5)*J2932&lt;$C$8,1,0)</f>
        <v>0</v>
      </c>
      <c r="O2932" s="108" t="n">
        <f aca="false">IF(SQRT($B$5)*$I2932+SQRT(1-$B$5)*K2932&lt;$C$9,1,0)</f>
        <v>0</v>
      </c>
      <c r="P2932" s="108" t="n">
        <f aca="false">IF(SQRT($B$5)*$I2932+SQRT(1-$B$5)*L2932&lt;$C$10,1,0)</f>
        <v>0</v>
      </c>
      <c r="Q2932" s="108" t="n">
        <f aca="false">IF(SQRT($B$5)*$I2932+SQRT(1-$B$5)*M2932&lt;$C$11,1,0)</f>
        <v>0</v>
      </c>
      <c r="R2932" s="110" t="n">
        <f aca="false">N2932*$D$8+O2932*$D$9+P2932*$D$10+Q2932*$D$11</f>
        <v>0</v>
      </c>
      <c r="S2932" s="108" t="n">
        <f aca="false">SUM(N2932:Q2932)</f>
        <v>0</v>
      </c>
    </row>
    <row r="2933" customFormat="false" ht="15" hidden="false" customHeight="false" outlineLevel="0" collapsed="false">
      <c r="H2933" s="108" t="n">
        <v>2925</v>
      </c>
      <c r="I2933" s="109" t="n">
        <v>0.9743</v>
      </c>
      <c r="J2933" s="109" t="n">
        <v>0.4739</v>
      </c>
      <c r="K2933" s="109" t="n">
        <v>0.249</v>
      </c>
      <c r="L2933" s="109" t="n">
        <v>0.8514</v>
      </c>
      <c r="M2933" s="109" t="n">
        <v>-0.3457</v>
      </c>
      <c r="N2933" s="108" t="n">
        <f aca="false">IF(SQRT($B$5)*$I2933+SQRT(1-$B$5)*J2933&lt;$C$8,1,0)</f>
        <v>0</v>
      </c>
      <c r="O2933" s="108" t="n">
        <f aca="false">IF(SQRT($B$5)*$I2933+SQRT(1-$B$5)*K2933&lt;$C$9,1,0)</f>
        <v>0</v>
      </c>
      <c r="P2933" s="108" t="n">
        <f aca="false">IF(SQRT($B$5)*$I2933+SQRT(1-$B$5)*L2933&lt;$C$10,1,0)</f>
        <v>0</v>
      </c>
      <c r="Q2933" s="108" t="n">
        <f aca="false">IF(SQRT($B$5)*$I2933+SQRT(1-$B$5)*M2933&lt;$C$11,1,0)</f>
        <v>0</v>
      </c>
      <c r="R2933" s="110" t="n">
        <f aca="false">N2933*$D$8+O2933*$D$9+P2933*$D$10+Q2933*$D$11</f>
        <v>0</v>
      </c>
      <c r="S2933" s="108" t="n">
        <f aca="false">SUM(N2933:Q2933)</f>
        <v>0</v>
      </c>
    </row>
    <row r="2934" customFormat="false" ht="15" hidden="false" customHeight="false" outlineLevel="0" collapsed="false">
      <c r="H2934" s="108" t="n">
        <v>2926</v>
      </c>
      <c r="I2934" s="109" t="n">
        <v>0.3263</v>
      </c>
      <c r="J2934" s="109" t="n">
        <v>-0.0676</v>
      </c>
      <c r="K2934" s="109" t="n">
        <v>-0.0206</v>
      </c>
      <c r="L2934" s="109" t="n">
        <v>0.3094</v>
      </c>
      <c r="M2934" s="109" t="n">
        <v>-0.0771</v>
      </c>
      <c r="N2934" s="108" t="n">
        <f aca="false">IF(SQRT($B$5)*$I2934+SQRT(1-$B$5)*J2934&lt;$C$8,1,0)</f>
        <v>0</v>
      </c>
      <c r="O2934" s="108" t="n">
        <f aca="false">IF(SQRT($B$5)*$I2934+SQRT(1-$B$5)*K2934&lt;$C$9,1,0)</f>
        <v>0</v>
      </c>
      <c r="P2934" s="108" t="n">
        <f aca="false">IF(SQRT($B$5)*$I2934+SQRT(1-$B$5)*L2934&lt;$C$10,1,0)</f>
        <v>0</v>
      </c>
      <c r="Q2934" s="108" t="n">
        <f aca="false">IF(SQRT($B$5)*$I2934+SQRT(1-$B$5)*M2934&lt;$C$11,1,0)</f>
        <v>0</v>
      </c>
      <c r="R2934" s="110" t="n">
        <f aca="false">N2934*$D$8+O2934*$D$9+P2934*$D$10+Q2934*$D$11</f>
        <v>0</v>
      </c>
      <c r="S2934" s="108" t="n">
        <f aca="false">SUM(N2934:Q2934)</f>
        <v>0</v>
      </c>
    </row>
    <row r="2935" customFormat="false" ht="15" hidden="false" customHeight="false" outlineLevel="0" collapsed="false">
      <c r="H2935" s="108" t="n">
        <v>2927</v>
      </c>
      <c r="I2935" s="109" t="n">
        <v>-0.5693</v>
      </c>
      <c r="J2935" s="109" t="n">
        <v>-0.7193</v>
      </c>
      <c r="K2935" s="109" t="n">
        <v>-0.3619</v>
      </c>
      <c r="L2935" s="109" t="n">
        <v>-0.2611</v>
      </c>
      <c r="M2935" s="109" t="n">
        <v>0.5556</v>
      </c>
      <c r="N2935" s="108" t="n">
        <f aca="false">IF(SQRT($B$5)*$I2935+SQRT(1-$B$5)*J2935&lt;$C$8,1,0)</f>
        <v>0</v>
      </c>
      <c r="O2935" s="108" t="n">
        <f aca="false">IF(SQRT($B$5)*$I2935+SQRT(1-$B$5)*K2935&lt;$C$9,1,0)</f>
        <v>0</v>
      </c>
      <c r="P2935" s="108" t="n">
        <f aca="false">IF(SQRT($B$5)*$I2935+SQRT(1-$B$5)*L2935&lt;$C$10,1,0)</f>
        <v>0</v>
      </c>
      <c r="Q2935" s="108" t="n">
        <f aca="false">IF(SQRT($B$5)*$I2935+SQRT(1-$B$5)*M2935&lt;$C$11,1,0)</f>
        <v>0</v>
      </c>
      <c r="R2935" s="110" t="n">
        <f aca="false">N2935*$D$8+O2935*$D$9+P2935*$D$10+Q2935*$D$11</f>
        <v>0</v>
      </c>
      <c r="S2935" s="108" t="n">
        <f aca="false">SUM(N2935:Q2935)</f>
        <v>0</v>
      </c>
    </row>
    <row r="2936" customFormat="false" ht="15" hidden="false" customHeight="false" outlineLevel="0" collapsed="false">
      <c r="H2936" s="108" t="n">
        <v>2928</v>
      </c>
      <c r="I2936" s="109" t="n">
        <v>-0.9318</v>
      </c>
      <c r="J2936" s="109" t="n">
        <v>0.4978</v>
      </c>
      <c r="K2936" s="109" t="n">
        <v>-0.574</v>
      </c>
      <c r="L2936" s="109" t="n">
        <v>-1.2826</v>
      </c>
      <c r="M2936" s="109" t="n">
        <v>-0.236</v>
      </c>
      <c r="N2936" s="108" t="n">
        <f aca="false">IF(SQRT($B$5)*$I2936+SQRT(1-$B$5)*J2936&lt;$C$8,1,0)</f>
        <v>0</v>
      </c>
      <c r="O2936" s="108" t="n">
        <f aca="false">IF(SQRT($B$5)*$I2936+SQRT(1-$B$5)*K2936&lt;$C$9,1,0)</f>
        <v>0</v>
      </c>
      <c r="P2936" s="108" t="n">
        <f aca="false">IF(SQRT($B$5)*$I2936+SQRT(1-$B$5)*L2936&lt;$C$10,1,0)</f>
        <v>0</v>
      </c>
      <c r="Q2936" s="108" t="n">
        <f aca="false">IF(SQRT($B$5)*$I2936+SQRT(1-$B$5)*M2936&lt;$C$11,1,0)</f>
        <v>0</v>
      </c>
      <c r="R2936" s="110" t="n">
        <f aca="false">N2936*$D$8+O2936*$D$9+P2936*$D$10+Q2936*$D$11</f>
        <v>0</v>
      </c>
      <c r="S2936" s="108" t="n">
        <f aca="false">SUM(N2936:Q2936)</f>
        <v>0</v>
      </c>
    </row>
    <row r="2937" customFormat="false" ht="15" hidden="false" customHeight="false" outlineLevel="0" collapsed="false">
      <c r="H2937" s="108" t="n">
        <v>2929</v>
      </c>
      <c r="I2937" s="109" t="n">
        <v>0.0257</v>
      </c>
      <c r="J2937" s="109" t="n">
        <v>-0.8013</v>
      </c>
      <c r="K2937" s="109" t="n">
        <v>-1.2428</v>
      </c>
      <c r="L2937" s="109" t="n">
        <v>1.1322</v>
      </c>
      <c r="M2937" s="109" t="n">
        <v>-0.5769</v>
      </c>
      <c r="N2937" s="108" t="n">
        <f aca="false">IF(SQRT($B$5)*$I2937+SQRT(1-$B$5)*J2937&lt;$C$8,1,0)</f>
        <v>0</v>
      </c>
      <c r="O2937" s="108" t="n">
        <f aca="false">IF(SQRT($B$5)*$I2937+SQRT(1-$B$5)*K2937&lt;$C$9,1,0)</f>
        <v>0</v>
      </c>
      <c r="P2937" s="108" t="n">
        <f aca="false">IF(SQRT($B$5)*$I2937+SQRT(1-$B$5)*L2937&lt;$C$10,1,0)</f>
        <v>0</v>
      </c>
      <c r="Q2937" s="108" t="n">
        <f aca="false">IF(SQRT($B$5)*$I2937+SQRT(1-$B$5)*M2937&lt;$C$11,1,0)</f>
        <v>0</v>
      </c>
      <c r="R2937" s="110" t="n">
        <f aca="false">N2937*$D$8+O2937*$D$9+P2937*$D$10+Q2937*$D$11</f>
        <v>0</v>
      </c>
      <c r="S2937" s="108" t="n">
        <f aca="false">SUM(N2937:Q2937)</f>
        <v>0</v>
      </c>
    </row>
    <row r="2938" customFormat="false" ht="15" hidden="false" customHeight="false" outlineLevel="0" collapsed="false">
      <c r="H2938" s="108" t="n">
        <v>2930</v>
      </c>
      <c r="I2938" s="109" t="n">
        <v>0.0169</v>
      </c>
      <c r="J2938" s="109" t="n">
        <v>0.7054</v>
      </c>
      <c r="K2938" s="109" t="n">
        <v>0.6508</v>
      </c>
      <c r="L2938" s="109" t="n">
        <v>-0.2213</v>
      </c>
      <c r="M2938" s="109" t="n">
        <v>1.1106</v>
      </c>
      <c r="N2938" s="108" t="n">
        <f aca="false">IF(SQRT($B$5)*$I2938+SQRT(1-$B$5)*J2938&lt;$C$8,1,0)</f>
        <v>0</v>
      </c>
      <c r="O2938" s="108" t="n">
        <f aca="false">IF(SQRT($B$5)*$I2938+SQRT(1-$B$5)*K2938&lt;$C$9,1,0)</f>
        <v>0</v>
      </c>
      <c r="P2938" s="108" t="n">
        <f aca="false">IF(SQRT($B$5)*$I2938+SQRT(1-$B$5)*L2938&lt;$C$10,1,0)</f>
        <v>0</v>
      </c>
      <c r="Q2938" s="108" t="n">
        <f aca="false">IF(SQRT($B$5)*$I2938+SQRT(1-$B$5)*M2938&lt;$C$11,1,0)</f>
        <v>0</v>
      </c>
      <c r="R2938" s="110" t="n">
        <f aca="false">N2938*$D$8+O2938*$D$9+P2938*$D$10+Q2938*$D$11</f>
        <v>0</v>
      </c>
      <c r="S2938" s="108" t="n">
        <f aca="false">SUM(N2938:Q2938)</f>
        <v>0</v>
      </c>
    </row>
    <row r="2939" customFormat="false" ht="15" hidden="false" customHeight="false" outlineLevel="0" collapsed="false">
      <c r="H2939" s="108" t="n">
        <v>2931</v>
      </c>
      <c r="I2939" s="109" t="n">
        <v>0.245</v>
      </c>
      <c r="J2939" s="109" t="n">
        <v>-1.176</v>
      </c>
      <c r="K2939" s="109" t="n">
        <v>1.867</v>
      </c>
      <c r="L2939" s="109" t="n">
        <v>0.5747</v>
      </c>
      <c r="M2939" s="109" t="n">
        <v>1.5588</v>
      </c>
      <c r="N2939" s="108" t="n">
        <f aca="false">IF(SQRT($B$5)*$I2939+SQRT(1-$B$5)*J2939&lt;$C$8,1,0)</f>
        <v>0</v>
      </c>
      <c r="O2939" s="108" t="n">
        <f aca="false">IF(SQRT($B$5)*$I2939+SQRT(1-$B$5)*K2939&lt;$C$9,1,0)</f>
        <v>0</v>
      </c>
      <c r="P2939" s="108" t="n">
        <f aca="false">IF(SQRT($B$5)*$I2939+SQRT(1-$B$5)*L2939&lt;$C$10,1,0)</f>
        <v>0</v>
      </c>
      <c r="Q2939" s="108" t="n">
        <f aca="false">IF(SQRT($B$5)*$I2939+SQRT(1-$B$5)*M2939&lt;$C$11,1,0)</f>
        <v>0</v>
      </c>
      <c r="R2939" s="110" t="n">
        <f aca="false">N2939*$D$8+O2939*$D$9+P2939*$D$10+Q2939*$D$11</f>
        <v>0</v>
      </c>
      <c r="S2939" s="108" t="n">
        <f aca="false">SUM(N2939:Q2939)</f>
        <v>0</v>
      </c>
    </row>
    <row r="2940" customFormat="false" ht="15" hidden="false" customHeight="false" outlineLevel="0" collapsed="false">
      <c r="H2940" s="108" t="n">
        <v>2932</v>
      </c>
      <c r="I2940" s="109" t="n">
        <v>1.2702</v>
      </c>
      <c r="J2940" s="109" t="n">
        <v>0.4485</v>
      </c>
      <c r="K2940" s="109" t="n">
        <v>0.6894</v>
      </c>
      <c r="L2940" s="109" t="n">
        <v>-0.5806</v>
      </c>
      <c r="M2940" s="109" t="n">
        <v>-0.6938</v>
      </c>
      <c r="N2940" s="108" t="n">
        <f aca="false">IF(SQRT($B$5)*$I2940+SQRT(1-$B$5)*J2940&lt;$C$8,1,0)</f>
        <v>0</v>
      </c>
      <c r="O2940" s="108" t="n">
        <f aca="false">IF(SQRT($B$5)*$I2940+SQRT(1-$B$5)*K2940&lt;$C$9,1,0)</f>
        <v>0</v>
      </c>
      <c r="P2940" s="108" t="n">
        <f aca="false">IF(SQRT($B$5)*$I2940+SQRT(1-$B$5)*L2940&lt;$C$10,1,0)</f>
        <v>0</v>
      </c>
      <c r="Q2940" s="108" t="n">
        <f aca="false">IF(SQRT($B$5)*$I2940+SQRT(1-$B$5)*M2940&lt;$C$11,1,0)</f>
        <v>0</v>
      </c>
      <c r="R2940" s="110" t="n">
        <f aca="false">N2940*$D$8+O2940*$D$9+P2940*$D$10+Q2940*$D$11</f>
        <v>0</v>
      </c>
      <c r="S2940" s="108" t="n">
        <f aca="false">SUM(N2940:Q2940)</f>
        <v>0</v>
      </c>
    </row>
    <row r="2941" customFormat="false" ht="15" hidden="false" customHeight="false" outlineLevel="0" collapsed="false">
      <c r="H2941" s="108" t="n">
        <v>2933</v>
      </c>
      <c r="I2941" s="109" t="n">
        <v>-1.0011</v>
      </c>
      <c r="J2941" s="109" t="n">
        <v>0.2183</v>
      </c>
      <c r="K2941" s="109" t="n">
        <v>-0.2655</v>
      </c>
      <c r="L2941" s="109" t="n">
        <v>0.5816</v>
      </c>
      <c r="M2941" s="109" t="n">
        <v>-0.9047</v>
      </c>
      <c r="N2941" s="108" t="n">
        <f aca="false">IF(SQRT($B$5)*$I2941+SQRT(1-$B$5)*J2941&lt;$C$8,1,0)</f>
        <v>0</v>
      </c>
      <c r="O2941" s="108" t="n">
        <f aca="false">IF(SQRT($B$5)*$I2941+SQRT(1-$B$5)*K2941&lt;$C$9,1,0)</f>
        <v>0</v>
      </c>
      <c r="P2941" s="108" t="n">
        <f aca="false">IF(SQRT($B$5)*$I2941+SQRT(1-$B$5)*L2941&lt;$C$10,1,0)</f>
        <v>0</v>
      </c>
      <c r="Q2941" s="108" t="n">
        <f aca="false">IF(SQRT($B$5)*$I2941+SQRT(1-$B$5)*M2941&lt;$C$11,1,0)</f>
        <v>0</v>
      </c>
      <c r="R2941" s="110" t="n">
        <f aca="false">N2941*$D$8+O2941*$D$9+P2941*$D$10+Q2941*$D$11</f>
        <v>0</v>
      </c>
      <c r="S2941" s="108" t="n">
        <f aca="false">SUM(N2941:Q2941)</f>
        <v>0</v>
      </c>
    </row>
    <row r="2942" customFormat="false" ht="15" hidden="false" customHeight="false" outlineLevel="0" collapsed="false">
      <c r="H2942" s="108" t="n">
        <v>2934</v>
      </c>
      <c r="I2942" s="109" t="n">
        <v>0.0065</v>
      </c>
      <c r="J2942" s="109" t="n">
        <v>-2.233</v>
      </c>
      <c r="K2942" s="109" t="n">
        <v>0.2499</v>
      </c>
      <c r="L2942" s="109" t="n">
        <v>-0.5363</v>
      </c>
      <c r="M2942" s="109" t="n">
        <v>0.4653</v>
      </c>
      <c r="N2942" s="108" t="n">
        <f aca="false">IF(SQRT($B$5)*$I2942+SQRT(1-$B$5)*J2942&lt;$C$8,1,0)</f>
        <v>0</v>
      </c>
      <c r="O2942" s="108" t="n">
        <f aca="false">IF(SQRT($B$5)*$I2942+SQRT(1-$B$5)*K2942&lt;$C$9,1,0)</f>
        <v>0</v>
      </c>
      <c r="P2942" s="108" t="n">
        <f aca="false">IF(SQRT($B$5)*$I2942+SQRT(1-$B$5)*L2942&lt;$C$10,1,0)</f>
        <v>0</v>
      </c>
      <c r="Q2942" s="108" t="n">
        <f aca="false">IF(SQRT($B$5)*$I2942+SQRT(1-$B$5)*M2942&lt;$C$11,1,0)</f>
        <v>0</v>
      </c>
      <c r="R2942" s="110" t="n">
        <f aca="false">N2942*$D$8+O2942*$D$9+P2942*$D$10+Q2942*$D$11</f>
        <v>0</v>
      </c>
      <c r="S2942" s="108" t="n">
        <f aca="false">SUM(N2942:Q2942)</f>
        <v>0</v>
      </c>
    </row>
    <row r="2943" customFormat="false" ht="15" hidden="false" customHeight="false" outlineLevel="0" collapsed="false">
      <c r="H2943" s="108" t="n">
        <v>2935</v>
      </c>
      <c r="I2943" s="109" t="n">
        <v>0.5192</v>
      </c>
      <c r="J2943" s="109" t="n">
        <v>-0.3202</v>
      </c>
      <c r="K2943" s="109" t="n">
        <v>0.34</v>
      </c>
      <c r="L2943" s="109" t="n">
        <v>1.431</v>
      </c>
      <c r="M2943" s="109" t="n">
        <v>-0.4087</v>
      </c>
      <c r="N2943" s="108" t="n">
        <f aca="false">IF(SQRT($B$5)*$I2943+SQRT(1-$B$5)*J2943&lt;$C$8,1,0)</f>
        <v>0</v>
      </c>
      <c r="O2943" s="108" t="n">
        <f aca="false">IF(SQRT($B$5)*$I2943+SQRT(1-$B$5)*K2943&lt;$C$9,1,0)</f>
        <v>0</v>
      </c>
      <c r="P2943" s="108" t="n">
        <f aca="false">IF(SQRT($B$5)*$I2943+SQRT(1-$B$5)*L2943&lt;$C$10,1,0)</f>
        <v>0</v>
      </c>
      <c r="Q2943" s="108" t="n">
        <f aca="false">IF(SQRT($B$5)*$I2943+SQRT(1-$B$5)*M2943&lt;$C$11,1,0)</f>
        <v>0</v>
      </c>
      <c r="R2943" s="110" t="n">
        <f aca="false">N2943*$D$8+O2943*$D$9+P2943*$D$10+Q2943*$D$11</f>
        <v>0</v>
      </c>
      <c r="S2943" s="108" t="n">
        <f aca="false">SUM(N2943:Q2943)</f>
        <v>0</v>
      </c>
    </row>
    <row r="2944" customFormat="false" ht="15" hidden="false" customHeight="false" outlineLevel="0" collapsed="false">
      <c r="H2944" s="108" t="n">
        <v>2936</v>
      </c>
      <c r="I2944" s="109" t="n">
        <v>-2.4476</v>
      </c>
      <c r="J2944" s="109" t="n">
        <v>-1.4387</v>
      </c>
      <c r="K2944" s="109" t="n">
        <v>-0.8717</v>
      </c>
      <c r="L2944" s="109" t="n">
        <v>0.3738</v>
      </c>
      <c r="M2944" s="109" t="n">
        <v>-2.1498</v>
      </c>
      <c r="N2944" s="108" t="n">
        <f aca="false">IF(SQRT($B$5)*$I2944+SQRT(1-$B$5)*J2944&lt;$C$8,1,0)</f>
        <v>1</v>
      </c>
      <c r="O2944" s="108" t="n">
        <f aca="false">IF(SQRT($B$5)*$I2944+SQRT(1-$B$5)*K2944&lt;$C$9,1,0)</f>
        <v>0</v>
      </c>
      <c r="P2944" s="108" t="n">
        <f aca="false">IF(SQRT($B$5)*$I2944+SQRT(1-$B$5)*L2944&lt;$C$10,1,0)</f>
        <v>0</v>
      </c>
      <c r="Q2944" s="108" t="n">
        <f aca="false">IF(SQRT($B$5)*$I2944+SQRT(1-$B$5)*M2944&lt;$C$11,1,0)</f>
        <v>1</v>
      </c>
      <c r="R2944" s="110" t="n">
        <f aca="false">N2944*$D$8+O2944*$D$9+P2944*$D$10+Q2944*$D$11</f>
        <v>37.5</v>
      </c>
      <c r="S2944" s="108" t="n">
        <f aca="false">SUM(N2944:Q2944)</f>
        <v>2</v>
      </c>
    </row>
    <row r="2945" customFormat="false" ht="15" hidden="false" customHeight="false" outlineLevel="0" collapsed="false">
      <c r="H2945" s="108" t="n">
        <v>2937</v>
      </c>
      <c r="I2945" s="109" t="n">
        <v>1.6914</v>
      </c>
      <c r="J2945" s="109" t="n">
        <v>1.5642</v>
      </c>
      <c r="K2945" s="109" t="n">
        <v>-0.1596</v>
      </c>
      <c r="L2945" s="109" t="n">
        <v>1.2536</v>
      </c>
      <c r="M2945" s="109" t="n">
        <v>1.3354</v>
      </c>
      <c r="N2945" s="108" t="n">
        <f aca="false">IF(SQRT($B$5)*$I2945+SQRT(1-$B$5)*J2945&lt;$C$8,1,0)</f>
        <v>0</v>
      </c>
      <c r="O2945" s="108" t="n">
        <f aca="false">IF(SQRT($B$5)*$I2945+SQRT(1-$B$5)*K2945&lt;$C$9,1,0)</f>
        <v>0</v>
      </c>
      <c r="P2945" s="108" t="n">
        <f aca="false">IF(SQRT($B$5)*$I2945+SQRT(1-$B$5)*L2945&lt;$C$10,1,0)</f>
        <v>0</v>
      </c>
      <c r="Q2945" s="108" t="n">
        <f aca="false">IF(SQRT($B$5)*$I2945+SQRT(1-$B$5)*M2945&lt;$C$11,1,0)</f>
        <v>0</v>
      </c>
      <c r="R2945" s="110" t="n">
        <f aca="false">N2945*$D$8+O2945*$D$9+P2945*$D$10+Q2945*$D$11</f>
        <v>0</v>
      </c>
      <c r="S2945" s="108" t="n">
        <f aca="false">SUM(N2945:Q2945)</f>
        <v>0</v>
      </c>
    </row>
    <row r="2946" customFormat="false" ht="15" hidden="false" customHeight="false" outlineLevel="0" collapsed="false">
      <c r="H2946" s="108" t="n">
        <v>2938</v>
      </c>
      <c r="I2946" s="109" t="n">
        <v>2.581</v>
      </c>
      <c r="J2946" s="109" t="n">
        <v>0.2538</v>
      </c>
      <c r="K2946" s="109" t="n">
        <v>-0.1993</v>
      </c>
      <c r="L2946" s="109" t="n">
        <v>-1.2814</v>
      </c>
      <c r="M2946" s="109" t="n">
        <v>0.6925</v>
      </c>
      <c r="N2946" s="108" t="n">
        <f aca="false">IF(SQRT($B$5)*$I2946+SQRT(1-$B$5)*J2946&lt;$C$8,1,0)</f>
        <v>0</v>
      </c>
      <c r="O2946" s="108" t="n">
        <f aca="false">IF(SQRT($B$5)*$I2946+SQRT(1-$B$5)*K2946&lt;$C$9,1,0)</f>
        <v>0</v>
      </c>
      <c r="P2946" s="108" t="n">
        <f aca="false">IF(SQRT($B$5)*$I2946+SQRT(1-$B$5)*L2946&lt;$C$10,1,0)</f>
        <v>0</v>
      </c>
      <c r="Q2946" s="108" t="n">
        <f aca="false">IF(SQRT($B$5)*$I2946+SQRT(1-$B$5)*M2946&lt;$C$11,1,0)</f>
        <v>0</v>
      </c>
      <c r="R2946" s="110" t="n">
        <f aca="false">N2946*$D$8+O2946*$D$9+P2946*$D$10+Q2946*$D$11</f>
        <v>0</v>
      </c>
      <c r="S2946" s="108" t="n">
        <f aca="false">SUM(N2946:Q2946)</f>
        <v>0</v>
      </c>
    </row>
    <row r="2947" customFormat="false" ht="15" hidden="false" customHeight="false" outlineLevel="0" collapsed="false">
      <c r="H2947" s="108" t="n">
        <v>2939</v>
      </c>
      <c r="I2947" s="109" t="n">
        <v>-2.1011</v>
      </c>
      <c r="J2947" s="109" t="n">
        <v>-0.9762</v>
      </c>
      <c r="K2947" s="109" t="n">
        <v>1.4089</v>
      </c>
      <c r="L2947" s="109" t="n">
        <v>0.0856</v>
      </c>
      <c r="M2947" s="109" t="n">
        <v>1.2426</v>
      </c>
      <c r="N2947" s="108" t="n">
        <f aca="false">IF(SQRT($B$5)*$I2947+SQRT(1-$B$5)*J2947&lt;$C$8,1,0)</f>
        <v>0</v>
      </c>
      <c r="O2947" s="108" t="n">
        <f aca="false">IF(SQRT($B$5)*$I2947+SQRT(1-$B$5)*K2947&lt;$C$9,1,0)</f>
        <v>0</v>
      </c>
      <c r="P2947" s="108" t="n">
        <f aca="false">IF(SQRT($B$5)*$I2947+SQRT(1-$B$5)*L2947&lt;$C$10,1,0)</f>
        <v>0</v>
      </c>
      <c r="Q2947" s="108" t="n">
        <f aca="false">IF(SQRT($B$5)*$I2947+SQRT(1-$B$5)*M2947&lt;$C$11,1,0)</f>
        <v>0</v>
      </c>
      <c r="R2947" s="110" t="n">
        <f aca="false">N2947*$D$8+O2947*$D$9+P2947*$D$10+Q2947*$D$11</f>
        <v>0</v>
      </c>
      <c r="S2947" s="108" t="n">
        <f aca="false">SUM(N2947:Q2947)</f>
        <v>0</v>
      </c>
    </row>
    <row r="2948" customFormat="false" ht="15" hidden="false" customHeight="false" outlineLevel="0" collapsed="false">
      <c r="H2948" s="108" t="n">
        <v>2940</v>
      </c>
      <c r="I2948" s="109" t="n">
        <v>0.4601</v>
      </c>
      <c r="J2948" s="109" t="n">
        <v>1.3617</v>
      </c>
      <c r="K2948" s="109" t="n">
        <v>-0.5748</v>
      </c>
      <c r="L2948" s="109" t="n">
        <v>-2.277</v>
      </c>
      <c r="M2948" s="109" t="n">
        <v>0.1321</v>
      </c>
      <c r="N2948" s="108" t="n">
        <f aca="false">IF(SQRT($B$5)*$I2948+SQRT(1-$B$5)*J2948&lt;$C$8,1,0)</f>
        <v>0</v>
      </c>
      <c r="O2948" s="108" t="n">
        <f aca="false">IF(SQRT($B$5)*$I2948+SQRT(1-$B$5)*K2948&lt;$C$9,1,0)</f>
        <v>0</v>
      </c>
      <c r="P2948" s="108" t="n">
        <f aca="false">IF(SQRT($B$5)*$I2948+SQRT(1-$B$5)*L2948&lt;$C$10,1,0)</f>
        <v>1</v>
      </c>
      <c r="Q2948" s="108" t="n">
        <f aca="false">IF(SQRT($B$5)*$I2948+SQRT(1-$B$5)*M2948&lt;$C$11,1,0)</f>
        <v>0</v>
      </c>
      <c r="R2948" s="110" t="n">
        <f aca="false">N2948*$D$8+O2948*$D$9+P2948*$D$10+Q2948*$D$11</f>
        <v>14</v>
      </c>
      <c r="S2948" s="108" t="n">
        <f aca="false">SUM(N2948:Q2948)</f>
        <v>1</v>
      </c>
    </row>
    <row r="2949" customFormat="false" ht="15" hidden="false" customHeight="false" outlineLevel="0" collapsed="false">
      <c r="H2949" s="108" t="n">
        <v>2941</v>
      </c>
      <c r="I2949" s="109" t="n">
        <v>-0.1064</v>
      </c>
      <c r="J2949" s="109" t="n">
        <v>-1.6791</v>
      </c>
      <c r="K2949" s="109" t="n">
        <v>-1.1271</v>
      </c>
      <c r="L2949" s="109" t="n">
        <v>0.1859</v>
      </c>
      <c r="M2949" s="109" t="n">
        <v>-1.6963</v>
      </c>
      <c r="N2949" s="108" t="n">
        <f aca="false">IF(SQRT($B$5)*$I2949+SQRT(1-$B$5)*J2949&lt;$C$8,1,0)</f>
        <v>0</v>
      </c>
      <c r="O2949" s="108" t="n">
        <f aca="false">IF(SQRT($B$5)*$I2949+SQRT(1-$B$5)*K2949&lt;$C$9,1,0)</f>
        <v>0</v>
      </c>
      <c r="P2949" s="108" t="n">
        <f aca="false">IF(SQRT($B$5)*$I2949+SQRT(1-$B$5)*L2949&lt;$C$10,1,0)</f>
        <v>0</v>
      </c>
      <c r="Q2949" s="108" t="n">
        <f aca="false">IF(SQRT($B$5)*$I2949+SQRT(1-$B$5)*M2949&lt;$C$11,1,0)</f>
        <v>0</v>
      </c>
      <c r="R2949" s="110" t="n">
        <f aca="false">N2949*$D$8+O2949*$D$9+P2949*$D$10+Q2949*$D$11</f>
        <v>0</v>
      </c>
      <c r="S2949" s="108" t="n">
        <f aca="false">SUM(N2949:Q2949)</f>
        <v>0</v>
      </c>
    </row>
    <row r="2950" customFormat="false" ht="15" hidden="false" customHeight="false" outlineLevel="0" collapsed="false">
      <c r="H2950" s="108" t="n">
        <v>2942</v>
      </c>
      <c r="I2950" s="109" t="n">
        <v>-0.526</v>
      </c>
      <c r="J2950" s="109" t="n">
        <v>-1.4045</v>
      </c>
      <c r="K2950" s="109" t="n">
        <v>0.3956</v>
      </c>
      <c r="L2950" s="109" t="n">
        <v>0.9666</v>
      </c>
      <c r="M2950" s="109" t="n">
        <v>-0.2704</v>
      </c>
      <c r="N2950" s="108" t="n">
        <f aca="false">IF(SQRT($B$5)*$I2950+SQRT(1-$B$5)*J2950&lt;$C$8,1,0)</f>
        <v>0</v>
      </c>
      <c r="O2950" s="108" t="n">
        <f aca="false">IF(SQRT($B$5)*$I2950+SQRT(1-$B$5)*K2950&lt;$C$9,1,0)</f>
        <v>0</v>
      </c>
      <c r="P2950" s="108" t="n">
        <f aca="false">IF(SQRT($B$5)*$I2950+SQRT(1-$B$5)*L2950&lt;$C$10,1,0)</f>
        <v>0</v>
      </c>
      <c r="Q2950" s="108" t="n">
        <f aca="false">IF(SQRT($B$5)*$I2950+SQRT(1-$B$5)*M2950&lt;$C$11,1,0)</f>
        <v>0</v>
      </c>
      <c r="R2950" s="110" t="n">
        <f aca="false">N2950*$D$8+O2950*$D$9+P2950*$D$10+Q2950*$D$11</f>
        <v>0</v>
      </c>
      <c r="S2950" s="108" t="n">
        <f aca="false">SUM(N2950:Q2950)</f>
        <v>0</v>
      </c>
    </row>
    <row r="2951" customFormat="false" ht="15" hidden="false" customHeight="false" outlineLevel="0" collapsed="false">
      <c r="H2951" s="108" t="n">
        <v>2943</v>
      </c>
      <c r="I2951" s="109" t="n">
        <v>2.0337</v>
      </c>
      <c r="J2951" s="109" t="n">
        <v>-0.9787</v>
      </c>
      <c r="K2951" s="109" t="n">
        <v>0.0662</v>
      </c>
      <c r="L2951" s="109" t="n">
        <v>0.31</v>
      </c>
      <c r="M2951" s="109" t="n">
        <v>-0.5934</v>
      </c>
      <c r="N2951" s="108" t="n">
        <f aca="false">IF(SQRT($B$5)*$I2951+SQRT(1-$B$5)*J2951&lt;$C$8,1,0)</f>
        <v>0</v>
      </c>
      <c r="O2951" s="108" t="n">
        <f aca="false">IF(SQRT($B$5)*$I2951+SQRT(1-$B$5)*K2951&lt;$C$9,1,0)</f>
        <v>0</v>
      </c>
      <c r="P2951" s="108" t="n">
        <f aca="false">IF(SQRT($B$5)*$I2951+SQRT(1-$B$5)*L2951&lt;$C$10,1,0)</f>
        <v>0</v>
      </c>
      <c r="Q2951" s="108" t="n">
        <f aca="false">IF(SQRT($B$5)*$I2951+SQRT(1-$B$5)*M2951&lt;$C$11,1,0)</f>
        <v>0</v>
      </c>
      <c r="R2951" s="110" t="n">
        <f aca="false">N2951*$D$8+O2951*$D$9+P2951*$D$10+Q2951*$D$11</f>
        <v>0</v>
      </c>
      <c r="S2951" s="108" t="n">
        <f aca="false">SUM(N2951:Q2951)</f>
        <v>0</v>
      </c>
    </row>
    <row r="2952" customFormat="false" ht="15" hidden="false" customHeight="false" outlineLevel="0" collapsed="false">
      <c r="H2952" s="108" t="n">
        <v>2944</v>
      </c>
      <c r="I2952" s="109" t="n">
        <v>-1.2483</v>
      </c>
      <c r="J2952" s="109" t="n">
        <v>0.2703</v>
      </c>
      <c r="K2952" s="109" t="n">
        <v>1.4693</v>
      </c>
      <c r="L2952" s="109" t="n">
        <v>1.2729</v>
      </c>
      <c r="M2952" s="109" t="n">
        <v>-2.2816</v>
      </c>
      <c r="N2952" s="108" t="n">
        <f aca="false">IF(SQRT($B$5)*$I2952+SQRT(1-$B$5)*J2952&lt;$C$8,1,0)</f>
        <v>0</v>
      </c>
      <c r="O2952" s="108" t="n">
        <f aca="false">IF(SQRT($B$5)*$I2952+SQRT(1-$B$5)*K2952&lt;$C$9,1,0)</f>
        <v>0</v>
      </c>
      <c r="P2952" s="108" t="n">
        <f aca="false">IF(SQRT($B$5)*$I2952+SQRT(1-$B$5)*L2952&lt;$C$10,1,0)</f>
        <v>0</v>
      </c>
      <c r="Q2952" s="108" t="n">
        <f aca="false">IF(SQRT($B$5)*$I2952+SQRT(1-$B$5)*M2952&lt;$C$11,1,0)</f>
        <v>1</v>
      </c>
      <c r="R2952" s="110" t="n">
        <f aca="false">N2952*$D$8+O2952*$D$9+P2952*$D$10+Q2952*$D$11</f>
        <v>17.5</v>
      </c>
      <c r="S2952" s="108" t="n">
        <f aca="false">SUM(N2952:Q2952)</f>
        <v>1</v>
      </c>
    </row>
    <row r="2953" customFormat="false" ht="15" hidden="false" customHeight="false" outlineLevel="0" collapsed="false">
      <c r="H2953" s="108" t="n">
        <v>2945</v>
      </c>
      <c r="I2953" s="109" t="n">
        <v>1.4336</v>
      </c>
      <c r="J2953" s="109" t="n">
        <v>-2.1722</v>
      </c>
      <c r="K2953" s="109" t="n">
        <v>-2.2586</v>
      </c>
      <c r="L2953" s="109" t="n">
        <v>0.3846</v>
      </c>
      <c r="M2953" s="109" t="n">
        <v>0.1956</v>
      </c>
      <c r="N2953" s="108" t="n">
        <f aca="false">IF(SQRT($B$5)*$I2953+SQRT(1-$B$5)*J2953&lt;$C$8,1,0)</f>
        <v>0</v>
      </c>
      <c r="O2953" s="108" t="n">
        <f aca="false">IF(SQRT($B$5)*$I2953+SQRT(1-$B$5)*K2953&lt;$C$9,1,0)</f>
        <v>0</v>
      </c>
      <c r="P2953" s="108" t="n">
        <f aca="false">IF(SQRT($B$5)*$I2953+SQRT(1-$B$5)*L2953&lt;$C$10,1,0)</f>
        <v>0</v>
      </c>
      <c r="Q2953" s="108" t="n">
        <f aca="false">IF(SQRT($B$5)*$I2953+SQRT(1-$B$5)*M2953&lt;$C$11,1,0)</f>
        <v>0</v>
      </c>
      <c r="R2953" s="110" t="n">
        <f aca="false">N2953*$D$8+O2953*$D$9+P2953*$D$10+Q2953*$D$11</f>
        <v>0</v>
      </c>
      <c r="S2953" s="108" t="n">
        <f aca="false">SUM(N2953:Q2953)</f>
        <v>0</v>
      </c>
    </row>
    <row r="2954" customFormat="false" ht="15" hidden="false" customHeight="false" outlineLevel="0" collapsed="false">
      <c r="H2954" s="108" t="n">
        <v>2946</v>
      </c>
      <c r="I2954" s="109" t="n">
        <v>-0.7628</v>
      </c>
      <c r="J2954" s="109" t="n">
        <v>-0.0144</v>
      </c>
      <c r="K2954" s="109" t="n">
        <v>0.4583</v>
      </c>
      <c r="L2954" s="109" t="n">
        <v>1.5177</v>
      </c>
      <c r="M2954" s="109" t="n">
        <v>-1.4439</v>
      </c>
      <c r="N2954" s="108" t="n">
        <f aca="false">IF(SQRT($B$5)*$I2954+SQRT(1-$B$5)*J2954&lt;$C$8,1,0)</f>
        <v>0</v>
      </c>
      <c r="O2954" s="108" t="n">
        <f aca="false">IF(SQRT($B$5)*$I2954+SQRT(1-$B$5)*K2954&lt;$C$9,1,0)</f>
        <v>0</v>
      </c>
      <c r="P2954" s="108" t="n">
        <f aca="false">IF(SQRT($B$5)*$I2954+SQRT(1-$B$5)*L2954&lt;$C$10,1,0)</f>
        <v>0</v>
      </c>
      <c r="Q2954" s="108" t="n">
        <f aca="false">IF(SQRT($B$5)*$I2954+SQRT(1-$B$5)*M2954&lt;$C$11,1,0)</f>
        <v>0</v>
      </c>
      <c r="R2954" s="110" t="n">
        <f aca="false">N2954*$D$8+O2954*$D$9+P2954*$D$10+Q2954*$D$11</f>
        <v>0</v>
      </c>
      <c r="S2954" s="108" t="n">
        <f aca="false">SUM(N2954:Q2954)</f>
        <v>0</v>
      </c>
    </row>
    <row r="2955" customFormat="false" ht="15" hidden="false" customHeight="false" outlineLevel="0" collapsed="false">
      <c r="H2955" s="108" t="n">
        <v>2947</v>
      </c>
      <c r="I2955" s="109" t="n">
        <v>1.6247</v>
      </c>
      <c r="J2955" s="109" t="n">
        <v>-0.3314</v>
      </c>
      <c r="K2955" s="109" t="n">
        <v>-0.3952</v>
      </c>
      <c r="L2955" s="109" t="n">
        <v>0.5419</v>
      </c>
      <c r="M2955" s="109" t="n">
        <v>0.5329</v>
      </c>
      <c r="N2955" s="108" t="n">
        <f aca="false">IF(SQRT($B$5)*$I2955+SQRT(1-$B$5)*J2955&lt;$C$8,1,0)</f>
        <v>0</v>
      </c>
      <c r="O2955" s="108" t="n">
        <f aca="false">IF(SQRT($B$5)*$I2955+SQRT(1-$B$5)*K2955&lt;$C$9,1,0)</f>
        <v>0</v>
      </c>
      <c r="P2955" s="108" t="n">
        <f aca="false">IF(SQRT($B$5)*$I2955+SQRT(1-$B$5)*L2955&lt;$C$10,1,0)</f>
        <v>0</v>
      </c>
      <c r="Q2955" s="108" t="n">
        <f aca="false">IF(SQRT($B$5)*$I2955+SQRT(1-$B$5)*M2955&lt;$C$11,1,0)</f>
        <v>0</v>
      </c>
      <c r="R2955" s="110" t="n">
        <f aca="false">N2955*$D$8+O2955*$D$9+P2955*$D$10+Q2955*$D$11</f>
        <v>0</v>
      </c>
      <c r="S2955" s="108" t="n">
        <f aca="false">SUM(N2955:Q2955)</f>
        <v>0</v>
      </c>
    </row>
    <row r="2956" customFormat="false" ht="15" hidden="false" customHeight="false" outlineLevel="0" collapsed="false">
      <c r="H2956" s="108" t="n">
        <v>2948</v>
      </c>
      <c r="I2956" s="109" t="n">
        <v>0.2968</v>
      </c>
      <c r="J2956" s="109" t="n">
        <v>-0.8102</v>
      </c>
      <c r="K2956" s="109" t="n">
        <v>-0.61</v>
      </c>
      <c r="L2956" s="109" t="n">
        <v>0.4135</v>
      </c>
      <c r="M2956" s="109" t="n">
        <v>0.1568</v>
      </c>
      <c r="N2956" s="108" t="n">
        <f aca="false">IF(SQRT($B$5)*$I2956+SQRT(1-$B$5)*J2956&lt;$C$8,1,0)</f>
        <v>0</v>
      </c>
      <c r="O2956" s="108" t="n">
        <f aca="false">IF(SQRT($B$5)*$I2956+SQRT(1-$B$5)*K2956&lt;$C$9,1,0)</f>
        <v>0</v>
      </c>
      <c r="P2956" s="108" t="n">
        <f aca="false">IF(SQRT($B$5)*$I2956+SQRT(1-$B$5)*L2956&lt;$C$10,1,0)</f>
        <v>0</v>
      </c>
      <c r="Q2956" s="108" t="n">
        <f aca="false">IF(SQRT($B$5)*$I2956+SQRT(1-$B$5)*M2956&lt;$C$11,1,0)</f>
        <v>0</v>
      </c>
      <c r="R2956" s="110" t="n">
        <f aca="false">N2956*$D$8+O2956*$D$9+P2956*$D$10+Q2956*$D$11</f>
        <v>0</v>
      </c>
      <c r="S2956" s="108" t="n">
        <f aca="false">SUM(N2956:Q2956)</f>
        <v>0</v>
      </c>
    </row>
    <row r="2957" customFormat="false" ht="15" hidden="false" customHeight="false" outlineLevel="0" collapsed="false">
      <c r="H2957" s="108" t="n">
        <v>2949</v>
      </c>
      <c r="I2957" s="109" t="n">
        <v>-0.9509</v>
      </c>
      <c r="J2957" s="109" t="n">
        <v>1.252</v>
      </c>
      <c r="K2957" s="109" t="n">
        <v>-1.1074</v>
      </c>
      <c r="L2957" s="109" t="n">
        <v>-2.3041</v>
      </c>
      <c r="M2957" s="109" t="n">
        <v>-0.1289</v>
      </c>
      <c r="N2957" s="108" t="n">
        <f aca="false">IF(SQRT($B$5)*$I2957+SQRT(1-$B$5)*J2957&lt;$C$8,1,0)</f>
        <v>0</v>
      </c>
      <c r="O2957" s="108" t="n">
        <f aca="false">IF(SQRT($B$5)*$I2957+SQRT(1-$B$5)*K2957&lt;$C$9,1,0)</f>
        <v>0</v>
      </c>
      <c r="P2957" s="108" t="n">
        <f aca="false">IF(SQRT($B$5)*$I2957+SQRT(1-$B$5)*L2957&lt;$C$10,1,0)</f>
        <v>1</v>
      </c>
      <c r="Q2957" s="108" t="n">
        <f aca="false">IF(SQRT($B$5)*$I2957+SQRT(1-$B$5)*M2957&lt;$C$11,1,0)</f>
        <v>0</v>
      </c>
      <c r="R2957" s="110" t="n">
        <f aca="false">N2957*$D$8+O2957*$D$9+P2957*$D$10+Q2957*$D$11</f>
        <v>14</v>
      </c>
      <c r="S2957" s="108" t="n">
        <f aca="false">SUM(N2957:Q2957)</f>
        <v>1</v>
      </c>
    </row>
    <row r="2958" customFormat="false" ht="15" hidden="false" customHeight="false" outlineLevel="0" collapsed="false">
      <c r="H2958" s="108" t="n">
        <v>2950</v>
      </c>
      <c r="I2958" s="109" t="n">
        <v>-0.3947</v>
      </c>
      <c r="J2958" s="109" t="n">
        <v>0.0964</v>
      </c>
      <c r="K2958" s="109" t="n">
        <v>0.6922</v>
      </c>
      <c r="L2958" s="109" t="n">
        <v>1.2514</v>
      </c>
      <c r="M2958" s="109" t="n">
        <v>1.0192</v>
      </c>
      <c r="N2958" s="108" t="n">
        <f aca="false">IF(SQRT($B$5)*$I2958+SQRT(1-$B$5)*J2958&lt;$C$8,1,0)</f>
        <v>0</v>
      </c>
      <c r="O2958" s="108" t="n">
        <f aca="false">IF(SQRT($B$5)*$I2958+SQRT(1-$B$5)*K2958&lt;$C$9,1,0)</f>
        <v>0</v>
      </c>
      <c r="P2958" s="108" t="n">
        <f aca="false">IF(SQRT($B$5)*$I2958+SQRT(1-$B$5)*L2958&lt;$C$10,1,0)</f>
        <v>0</v>
      </c>
      <c r="Q2958" s="108" t="n">
        <f aca="false">IF(SQRT($B$5)*$I2958+SQRT(1-$B$5)*M2958&lt;$C$11,1,0)</f>
        <v>0</v>
      </c>
      <c r="R2958" s="110" t="n">
        <f aca="false">N2958*$D$8+O2958*$D$9+P2958*$D$10+Q2958*$D$11</f>
        <v>0</v>
      </c>
      <c r="S2958" s="108" t="n">
        <f aca="false">SUM(N2958:Q2958)</f>
        <v>0</v>
      </c>
    </row>
    <row r="2959" customFormat="false" ht="15" hidden="false" customHeight="false" outlineLevel="0" collapsed="false">
      <c r="H2959" s="108" t="n">
        <v>2951</v>
      </c>
      <c r="I2959" s="109" t="n">
        <v>-0.2548</v>
      </c>
      <c r="J2959" s="109" t="n">
        <v>-0.9897</v>
      </c>
      <c r="K2959" s="109" t="n">
        <v>-2.0716</v>
      </c>
      <c r="L2959" s="109" t="n">
        <v>-0.3989</v>
      </c>
      <c r="M2959" s="109" t="n">
        <v>0.8497</v>
      </c>
      <c r="N2959" s="108" t="n">
        <f aca="false">IF(SQRT($B$5)*$I2959+SQRT(1-$B$5)*J2959&lt;$C$8,1,0)</f>
        <v>0</v>
      </c>
      <c r="O2959" s="108" t="n">
        <f aca="false">IF(SQRT($B$5)*$I2959+SQRT(1-$B$5)*K2959&lt;$C$9,1,0)</f>
        <v>0</v>
      </c>
      <c r="P2959" s="108" t="n">
        <f aca="false">IF(SQRT($B$5)*$I2959+SQRT(1-$B$5)*L2959&lt;$C$10,1,0)</f>
        <v>0</v>
      </c>
      <c r="Q2959" s="108" t="n">
        <f aca="false">IF(SQRT($B$5)*$I2959+SQRT(1-$B$5)*M2959&lt;$C$11,1,0)</f>
        <v>0</v>
      </c>
      <c r="R2959" s="110" t="n">
        <f aca="false">N2959*$D$8+O2959*$D$9+P2959*$D$10+Q2959*$D$11</f>
        <v>0</v>
      </c>
      <c r="S2959" s="108" t="n">
        <f aca="false">SUM(N2959:Q2959)</f>
        <v>0</v>
      </c>
    </row>
    <row r="2960" customFormat="false" ht="15" hidden="false" customHeight="false" outlineLevel="0" collapsed="false">
      <c r="H2960" s="108" t="n">
        <v>2952</v>
      </c>
      <c r="I2960" s="109" t="n">
        <v>-0.5788</v>
      </c>
      <c r="J2960" s="109" t="n">
        <v>-1.4639</v>
      </c>
      <c r="K2960" s="109" t="n">
        <v>-0.4967</v>
      </c>
      <c r="L2960" s="109" t="n">
        <v>1.1367</v>
      </c>
      <c r="M2960" s="109" t="n">
        <v>2.4704</v>
      </c>
      <c r="N2960" s="108" t="n">
        <f aca="false">IF(SQRT($B$5)*$I2960+SQRT(1-$B$5)*J2960&lt;$C$8,1,0)</f>
        <v>0</v>
      </c>
      <c r="O2960" s="108" t="n">
        <f aca="false">IF(SQRT($B$5)*$I2960+SQRT(1-$B$5)*K2960&lt;$C$9,1,0)</f>
        <v>0</v>
      </c>
      <c r="P2960" s="108" t="n">
        <f aca="false">IF(SQRT($B$5)*$I2960+SQRT(1-$B$5)*L2960&lt;$C$10,1,0)</f>
        <v>0</v>
      </c>
      <c r="Q2960" s="108" t="n">
        <f aca="false">IF(SQRT($B$5)*$I2960+SQRT(1-$B$5)*M2960&lt;$C$11,1,0)</f>
        <v>0</v>
      </c>
      <c r="R2960" s="110" t="n">
        <f aca="false">N2960*$D$8+O2960*$D$9+P2960*$D$10+Q2960*$D$11</f>
        <v>0</v>
      </c>
      <c r="S2960" s="108" t="n">
        <f aca="false">SUM(N2960:Q2960)</f>
        <v>0</v>
      </c>
    </row>
    <row r="2961" customFormat="false" ht="15" hidden="false" customHeight="false" outlineLevel="0" collapsed="false">
      <c r="H2961" s="108" t="n">
        <v>2953</v>
      </c>
      <c r="I2961" s="109" t="n">
        <v>0.7536</v>
      </c>
      <c r="J2961" s="109" t="n">
        <v>-0.8986</v>
      </c>
      <c r="K2961" s="109" t="n">
        <v>1.4062</v>
      </c>
      <c r="L2961" s="109" t="n">
        <v>1.24</v>
      </c>
      <c r="M2961" s="109" t="n">
        <v>1.1037</v>
      </c>
      <c r="N2961" s="108" t="n">
        <f aca="false">IF(SQRT($B$5)*$I2961+SQRT(1-$B$5)*J2961&lt;$C$8,1,0)</f>
        <v>0</v>
      </c>
      <c r="O2961" s="108" t="n">
        <f aca="false">IF(SQRT($B$5)*$I2961+SQRT(1-$B$5)*K2961&lt;$C$9,1,0)</f>
        <v>0</v>
      </c>
      <c r="P2961" s="108" t="n">
        <f aca="false">IF(SQRT($B$5)*$I2961+SQRT(1-$B$5)*L2961&lt;$C$10,1,0)</f>
        <v>0</v>
      </c>
      <c r="Q2961" s="108" t="n">
        <f aca="false">IF(SQRT($B$5)*$I2961+SQRT(1-$B$5)*M2961&lt;$C$11,1,0)</f>
        <v>0</v>
      </c>
      <c r="R2961" s="110" t="n">
        <f aca="false">N2961*$D$8+O2961*$D$9+P2961*$D$10+Q2961*$D$11</f>
        <v>0</v>
      </c>
      <c r="S2961" s="108" t="n">
        <f aca="false">SUM(N2961:Q2961)</f>
        <v>0</v>
      </c>
    </row>
    <row r="2962" customFormat="false" ht="15" hidden="false" customHeight="false" outlineLevel="0" collapsed="false">
      <c r="H2962" s="108" t="n">
        <v>2954</v>
      </c>
      <c r="I2962" s="109" t="n">
        <v>-1.4776</v>
      </c>
      <c r="J2962" s="109" t="n">
        <v>2.5066</v>
      </c>
      <c r="K2962" s="109" t="n">
        <v>-0.2413</v>
      </c>
      <c r="L2962" s="109" t="n">
        <v>0.5169</v>
      </c>
      <c r="M2962" s="109" t="n">
        <v>-1.3914</v>
      </c>
      <c r="N2962" s="108" t="n">
        <f aca="false">IF(SQRT($B$5)*$I2962+SQRT(1-$B$5)*J2962&lt;$C$8,1,0)</f>
        <v>0</v>
      </c>
      <c r="O2962" s="108" t="n">
        <f aca="false">IF(SQRT($B$5)*$I2962+SQRT(1-$B$5)*K2962&lt;$C$9,1,0)</f>
        <v>0</v>
      </c>
      <c r="P2962" s="108" t="n">
        <f aca="false">IF(SQRT($B$5)*$I2962+SQRT(1-$B$5)*L2962&lt;$C$10,1,0)</f>
        <v>0</v>
      </c>
      <c r="Q2962" s="108" t="n">
        <f aca="false">IF(SQRT($B$5)*$I2962+SQRT(1-$B$5)*M2962&lt;$C$11,1,0)</f>
        <v>0</v>
      </c>
      <c r="R2962" s="110" t="n">
        <f aca="false">N2962*$D$8+O2962*$D$9+P2962*$D$10+Q2962*$D$11</f>
        <v>0</v>
      </c>
      <c r="S2962" s="108" t="n">
        <f aca="false">SUM(N2962:Q2962)</f>
        <v>0</v>
      </c>
    </row>
    <row r="2963" customFormat="false" ht="15" hidden="false" customHeight="false" outlineLevel="0" collapsed="false">
      <c r="H2963" s="108" t="n">
        <v>2955</v>
      </c>
      <c r="I2963" s="109" t="n">
        <v>0.154</v>
      </c>
      <c r="J2963" s="109" t="n">
        <v>0.454</v>
      </c>
      <c r="K2963" s="109" t="n">
        <v>-0.8396</v>
      </c>
      <c r="L2963" s="109" t="n">
        <v>0.9426</v>
      </c>
      <c r="M2963" s="109" t="n">
        <v>-0.5725</v>
      </c>
      <c r="N2963" s="108" t="n">
        <f aca="false">IF(SQRT($B$5)*$I2963+SQRT(1-$B$5)*J2963&lt;$C$8,1,0)</f>
        <v>0</v>
      </c>
      <c r="O2963" s="108" t="n">
        <f aca="false">IF(SQRT($B$5)*$I2963+SQRT(1-$B$5)*K2963&lt;$C$9,1,0)</f>
        <v>0</v>
      </c>
      <c r="P2963" s="108" t="n">
        <f aca="false">IF(SQRT($B$5)*$I2963+SQRT(1-$B$5)*L2963&lt;$C$10,1,0)</f>
        <v>0</v>
      </c>
      <c r="Q2963" s="108" t="n">
        <f aca="false">IF(SQRT($B$5)*$I2963+SQRT(1-$B$5)*M2963&lt;$C$11,1,0)</f>
        <v>0</v>
      </c>
      <c r="R2963" s="110" t="n">
        <f aca="false">N2963*$D$8+O2963*$D$9+P2963*$D$10+Q2963*$D$11</f>
        <v>0</v>
      </c>
      <c r="S2963" s="108" t="n">
        <f aca="false">SUM(N2963:Q2963)</f>
        <v>0</v>
      </c>
    </row>
    <row r="2964" customFormat="false" ht="15" hidden="false" customHeight="false" outlineLevel="0" collapsed="false">
      <c r="H2964" s="108" t="n">
        <v>2956</v>
      </c>
      <c r="I2964" s="109" t="n">
        <v>-0.7456</v>
      </c>
      <c r="J2964" s="109" t="n">
        <v>0.2441</v>
      </c>
      <c r="K2964" s="109" t="n">
        <v>-0.8291</v>
      </c>
      <c r="L2964" s="109" t="n">
        <v>0.9809</v>
      </c>
      <c r="M2964" s="109" t="n">
        <v>-0.2248</v>
      </c>
      <c r="N2964" s="108" t="n">
        <f aca="false">IF(SQRT($B$5)*$I2964+SQRT(1-$B$5)*J2964&lt;$C$8,1,0)</f>
        <v>0</v>
      </c>
      <c r="O2964" s="108" t="n">
        <f aca="false">IF(SQRT($B$5)*$I2964+SQRT(1-$B$5)*K2964&lt;$C$9,1,0)</f>
        <v>0</v>
      </c>
      <c r="P2964" s="108" t="n">
        <f aca="false">IF(SQRT($B$5)*$I2964+SQRT(1-$B$5)*L2964&lt;$C$10,1,0)</f>
        <v>0</v>
      </c>
      <c r="Q2964" s="108" t="n">
        <f aca="false">IF(SQRT($B$5)*$I2964+SQRT(1-$B$5)*M2964&lt;$C$11,1,0)</f>
        <v>0</v>
      </c>
      <c r="R2964" s="110" t="n">
        <f aca="false">N2964*$D$8+O2964*$D$9+P2964*$D$10+Q2964*$D$11</f>
        <v>0</v>
      </c>
      <c r="S2964" s="108" t="n">
        <f aca="false">SUM(N2964:Q2964)</f>
        <v>0</v>
      </c>
    </row>
    <row r="2965" customFormat="false" ht="15" hidden="false" customHeight="false" outlineLevel="0" collapsed="false">
      <c r="H2965" s="108" t="n">
        <v>2957</v>
      </c>
      <c r="I2965" s="109" t="n">
        <v>-1.4052</v>
      </c>
      <c r="J2965" s="109" t="n">
        <v>0.2075</v>
      </c>
      <c r="K2965" s="109" t="n">
        <v>0.2284</v>
      </c>
      <c r="L2965" s="109" t="n">
        <v>-1.4685</v>
      </c>
      <c r="M2965" s="109" t="n">
        <v>0.1134</v>
      </c>
      <c r="N2965" s="108" t="n">
        <f aca="false">IF(SQRT($B$5)*$I2965+SQRT(1-$B$5)*J2965&lt;$C$8,1,0)</f>
        <v>0</v>
      </c>
      <c r="O2965" s="108" t="n">
        <f aca="false">IF(SQRT($B$5)*$I2965+SQRT(1-$B$5)*K2965&lt;$C$9,1,0)</f>
        <v>0</v>
      </c>
      <c r="P2965" s="108" t="n">
        <f aca="false">IF(SQRT($B$5)*$I2965+SQRT(1-$B$5)*L2965&lt;$C$10,1,0)</f>
        <v>1</v>
      </c>
      <c r="Q2965" s="108" t="n">
        <f aca="false">IF(SQRT($B$5)*$I2965+SQRT(1-$B$5)*M2965&lt;$C$11,1,0)</f>
        <v>0</v>
      </c>
      <c r="R2965" s="110" t="n">
        <f aca="false">N2965*$D$8+O2965*$D$9+P2965*$D$10+Q2965*$D$11</f>
        <v>14</v>
      </c>
      <c r="S2965" s="108" t="n">
        <f aca="false">SUM(N2965:Q2965)</f>
        <v>1</v>
      </c>
    </row>
    <row r="2966" customFormat="false" ht="15" hidden="false" customHeight="false" outlineLevel="0" collapsed="false">
      <c r="H2966" s="108" t="n">
        <v>2958</v>
      </c>
      <c r="I2966" s="109" t="n">
        <v>-1.2178</v>
      </c>
      <c r="J2966" s="109" t="n">
        <v>1.9716</v>
      </c>
      <c r="K2966" s="109" t="n">
        <v>-0.8769</v>
      </c>
      <c r="L2966" s="109" t="n">
        <v>0.2559</v>
      </c>
      <c r="M2966" s="109" t="n">
        <v>-1.1407</v>
      </c>
      <c r="N2966" s="108" t="n">
        <f aca="false">IF(SQRT($B$5)*$I2966+SQRT(1-$B$5)*J2966&lt;$C$8,1,0)</f>
        <v>0</v>
      </c>
      <c r="O2966" s="108" t="n">
        <f aca="false">IF(SQRT($B$5)*$I2966+SQRT(1-$B$5)*K2966&lt;$C$9,1,0)</f>
        <v>0</v>
      </c>
      <c r="P2966" s="108" t="n">
        <f aca="false">IF(SQRT($B$5)*$I2966+SQRT(1-$B$5)*L2966&lt;$C$10,1,0)</f>
        <v>0</v>
      </c>
      <c r="Q2966" s="108" t="n">
        <f aca="false">IF(SQRT($B$5)*$I2966+SQRT(1-$B$5)*M2966&lt;$C$11,1,0)</f>
        <v>0</v>
      </c>
      <c r="R2966" s="110" t="n">
        <f aca="false">N2966*$D$8+O2966*$D$9+P2966*$D$10+Q2966*$D$11</f>
        <v>0</v>
      </c>
      <c r="S2966" s="108" t="n">
        <f aca="false">SUM(N2966:Q2966)</f>
        <v>0</v>
      </c>
    </row>
    <row r="2967" customFormat="false" ht="15" hidden="false" customHeight="false" outlineLevel="0" collapsed="false">
      <c r="H2967" s="108" t="n">
        <v>2959</v>
      </c>
      <c r="I2967" s="109" t="n">
        <v>-0.2063</v>
      </c>
      <c r="J2967" s="109" t="n">
        <v>0.4918</v>
      </c>
      <c r="K2967" s="109" t="n">
        <v>-0.564</v>
      </c>
      <c r="L2967" s="109" t="n">
        <v>-0.9637</v>
      </c>
      <c r="M2967" s="109" t="n">
        <v>-0.3769</v>
      </c>
      <c r="N2967" s="108" t="n">
        <f aca="false">IF(SQRT($B$5)*$I2967+SQRT(1-$B$5)*J2967&lt;$C$8,1,0)</f>
        <v>0</v>
      </c>
      <c r="O2967" s="108" t="n">
        <f aca="false">IF(SQRT($B$5)*$I2967+SQRT(1-$B$5)*K2967&lt;$C$9,1,0)</f>
        <v>0</v>
      </c>
      <c r="P2967" s="108" t="n">
        <f aca="false">IF(SQRT($B$5)*$I2967+SQRT(1-$B$5)*L2967&lt;$C$10,1,0)</f>
        <v>0</v>
      </c>
      <c r="Q2967" s="108" t="n">
        <f aca="false">IF(SQRT($B$5)*$I2967+SQRT(1-$B$5)*M2967&lt;$C$11,1,0)</f>
        <v>0</v>
      </c>
      <c r="R2967" s="110" t="n">
        <f aca="false">N2967*$D$8+O2967*$D$9+P2967*$D$10+Q2967*$D$11</f>
        <v>0</v>
      </c>
      <c r="S2967" s="108" t="n">
        <f aca="false">SUM(N2967:Q2967)</f>
        <v>0</v>
      </c>
    </row>
    <row r="2968" customFormat="false" ht="15" hidden="false" customHeight="false" outlineLevel="0" collapsed="false">
      <c r="H2968" s="108" t="n">
        <v>2960</v>
      </c>
      <c r="I2968" s="109" t="n">
        <v>-0.8648</v>
      </c>
      <c r="J2968" s="109" t="n">
        <v>0.346</v>
      </c>
      <c r="K2968" s="109" t="n">
        <v>-0.4341</v>
      </c>
      <c r="L2968" s="109" t="n">
        <v>-0.1078</v>
      </c>
      <c r="M2968" s="109" t="n">
        <v>-1.2195</v>
      </c>
      <c r="N2968" s="108" t="n">
        <f aca="false">IF(SQRT($B$5)*$I2968+SQRT(1-$B$5)*J2968&lt;$C$8,1,0)</f>
        <v>0</v>
      </c>
      <c r="O2968" s="108" t="n">
        <f aca="false">IF(SQRT($B$5)*$I2968+SQRT(1-$B$5)*K2968&lt;$C$9,1,0)</f>
        <v>0</v>
      </c>
      <c r="P2968" s="108" t="n">
        <f aca="false">IF(SQRT($B$5)*$I2968+SQRT(1-$B$5)*L2968&lt;$C$10,1,0)</f>
        <v>0</v>
      </c>
      <c r="Q2968" s="108" t="n">
        <f aca="false">IF(SQRT($B$5)*$I2968+SQRT(1-$B$5)*M2968&lt;$C$11,1,0)</f>
        <v>0</v>
      </c>
      <c r="R2968" s="110" t="n">
        <f aca="false">N2968*$D$8+O2968*$D$9+P2968*$D$10+Q2968*$D$11</f>
        <v>0</v>
      </c>
      <c r="S2968" s="108" t="n">
        <f aca="false">SUM(N2968:Q2968)</f>
        <v>0</v>
      </c>
    </row>
    <row r="2969" customFormat="false" ht="15" hidden="false" customHeight="false" outlineLevel="0" collapsed="false">
      <c r="H2969" s="108" t="n">
        <v>2961</v>
      </c>
      <c r="I2969" s="109" t="n">
        <v>-0.9415</v>
      </c>
      <c r="J2969" s="109" t="n">
        <v>-1.2049</v>
      </c>
      <c r="K2969" s="109" t="n">
        <v>-1.3028</v>
      </c>
      <c r="L2969" s="109" t="n">
        <v>-0.3118</v>
      </c>
      <c r="M2969" s="109" t="n">
        <v>0.4057</v>
      </c>
      <c r="N2969" s="108" t="n">
        <f aca="false">IF(SQRT($B$5)*$I2969+SQRT(1-$B$5)*J2969&lt;$C$8,1,0)</f>
        <v>0</v>
      </c>
      <c r="O2969" s="108" t="n">
        <f aca="false">IF(SQRT($B$5)*$I2969+SQRT(1-$B$5)*K2969&lt;$C$9,1,0)</f>
        <v>0</v>
      </c>
      <c r="P2969" s="108" t="n">
        <f aca="false">IF(SQRT($B$5)*$I2969+SQRT(1-$B$5)*L2969&lt;$C$10,1,0)</f>
        <v>0</v>
      </c>
      <c r="Q2969" s="108" t="n">
        <f aca="false">IF(SQRT($B$5)*$I2969+SQRT(1-$B$5)*M2969&lt;$C$11,1,0)</f>
        <v>0</v>
      </c>
      <c r="R2969" s="110" t="n">
        <f aca="false">N2969*$D$8+O2969*$D$9+P2969*$D$10+Q2969*$D$11</f>
        <v>0</v>
      </c>
      <c r="S2969" s="108" t="n">
        <f aca="false">SUM(N2969:Q2969)</f>
        <v>0</v>
      </c>
    </row>
    <row r="2970" customFormat="false" ht="15" hidden="false" customHeight="false" outlineLevel="0" collapsed="false">
      <c r="H2970" s="108" t="n">
        <v>2962</v>
      </c>
      <c r="I2970" s="109" t="n">
        <v>1.4506</v>
      </c>
      <c r="J2970" s="109" t="n">
        <v>0.9763</v>
      </c>
      <c r="K2970" s="109" t="n">
        <v>0.2</v>
      </c>
      <c r="L2970" s="109" t="n">
        <v>0.6507</v>
      </c>
      <c r="M2970" s="109" t="n">
        <v>-1.8106</v>
      </c>
      <c r="N2970" s="108" t="n">
        <f aca="false">IF(SQRT($B$5)*$I2970+SQRT(1-$B$5)*J2970&lt;$C$8,1,0)</f>
        <v>0</v>
      </c>
      <c r="O2970" s="108" t="n">
        <f aca="false">IF(SQRT($B$5)*$I2970+SQRT(1-$B$5)*K2970&lt;$C$9,1,0)</f>
        <v>0</v>
      </c>
      <c r="P2970" s="108" t="n">
        <f aca="false">IF(SQRT($B$5)*$I2970+SQRT(1-$B$5)*L2970&lt;$C$10,1,0)</f>
        <v>0</v>
      </c>
      <c r="Q2970" s="108" t="n">
        <f aca="false">IF(SQRT($B$5)*$I2970+SQRT(1-$B$5)*M2970&lt;$C$11,1,0)</f>
        <v>0</v>
      </c>
      <c r="R2970" s="110" t="n">
        <f aca="false">N2970*$D$8+O2970*$D$9+P2970*$D$10+Q2970*$D$11</f>
        <v>0</v>
      </c>
      <c r="S2970" s="108" t="n">
        <f aca="false">SUM(N2970:Q2970)</f>
        <v>0</v>
      </c>
    </row>
    <row r="2971" customFormat="false" ht="15" hidden="false" customHeight="false" outlineLevel="0" collapsed="false">
      <c r="H2971" s="108" t="n">
        <v>2963</v>
      </c>
      <c r="I2971" s="109" t="n">
        <v>-1.5078</v>
      </c>
      <c r="J2971" s="109" t="n">
        <v>3.9311</v>
      </c>
      <c r="K2971" s="109" t="n">
        <v>1.1364</v>
      </c>
      <c r="L2971" s="109" t="n">
        <v>-1.3454</v>
      </c>
      <c r="M2971" s="109" t="n">
        <v>0.0993</v>
      </c>
      <c r="N2971" s="108" t="n">
        <f aca="false">IF(SQRT($B$5)*$I2971+SQRT(1-$B$5)*J2971&lt;$C$8,1,0)</f>
        <v>0</v>
      </c>
      <c r="O2971" s="108" t="n">
        <f aca="false">IF(SQRT($B$5)*$I2971+SQRT(1-$B$5)*K2971&lt;$C$9,1,0)</f>
        <v>0</v>
      </c>
      <c r="P2971" s="108" t="n">
        <f aca="false">IF(SQRT($B$5)*$I2971+SQRT(1-$B$5)*L2971&lt;$C$10,1,0)</f>
        <v>1</v>
      </c>
      <c r="Q2971" s="108" t="n">
        <f aca="false">IF(SQRT($B$5)*$I2971+SQRT(1-$B$5)*M2971&lt;$C$11,1,0)</f>
        <v>0</v>
      </c>
      <c r="R2971" s="110" t="n">
        <f aca="false">N2971*$D$8+O2971*$D$9+P2971*$D$10+Q2971*$D$11</f>
        <v>14</v>
      </c>
      <c r="S2971" s="108" t="n">
        <f aca="false">SUM(N2971:Q2971)</f>
        <v>1</v>
      </c>
    </row>
    <row r="2972" customFormat="false" ht="15" hidden="false" customHeight="false" outlineLevel="0" collapsed="false">
      <c r="H2972" s="108" t="n">
        <v>2964</v>
      </c>
      <c r="I2972" s="109" t="n">
        <v>-0.5746</v>
      </c>
      <c r="J2972" s="109" t="n">
        <v>0.7279</v>
      </c>
      <c r="K2972" s="109" t="n">
        <v>1.3866</v>
      </c>
      <c r="L2972" s="109" t="n">
        <v>-0.9939</v>
      </c>
      <c r="M2972" s="109" t="n">
        <v>-0.5594</v>
      </c>
      <c r="N2972" s="108" t="n">
        <f aca="false">IF(SQRT($B$5)*$I2972+SQRT(1-$B$5)*J2972&lt;$C$8,1,0)</f>
        <v>0</v>
      </c>
      <c r="O2972" s="108" t="n">
        <f aca="false">IF(SQRT($B$5)*$I2972+SQRT(1-$B$5)*K2972&lt;$C$9,1,0)</f>
        <v>0</v>
      </c>
      <c r="P2972" s="108" t="n">
        <f aca="false">IF(SQRT($B$5)*$I2972+SQRT(1-$B$5)*L2972&lt;$C$10,1,0)</f>
        <v>0</v>
      </c>
      <c r="Q2972" s="108" t="n">
        <f aca="false">IF(SQRT($B$5)*$I2972+SQRT(1-$B$5)*M2972&lt;$C$11,1,0)</f>
        <v>0</v>
      </c>
      <c r="R2972" s="110" t="n">
        <f aca="false">N2972*$D$8+O2972*$D$9+P2972*$D$10+Q2972*$D$11</f>
        <v>0</v>
      </c>
      <c r="S2972" s="108" t="n">
        <f aca="false">SUM(N2972:Q2972)</f>
        <v>0</v>
      </c>
    </row>
    <row r="2973" customFormat="false" ht="15" hidden="false" customHeight="false" outlineLevel="0" collapsed="false">
      <c r="H2973" s="108" t="n">
        <v>2965</v>
      </c>
      <c r="I2973" s="109" t="n">
        <v>1.0907</v>
      </c>
      <c r="J2973" s="109" t="n">
        <v>0.1364</v>
      </c>
      <c r="K2973" s="109" t="n">
        <v>-0.0119</v>
      </c>
      <c r="L2973" s="109" t="n">
        <v>1.0302</v>
      </c>
      <c r="M2973" s="109" t="n">
        <v>-0.9074</v>
      </c>
      <c r="N2973" s="108" t="n">
        <f aca="false">IF(SQRT($B$5)*$I2973+SQRT(1-$B$5)*J2973&lt;$C$8,1,0)</f>
        <v>0</v>
      </c>
      <c r="O2973" s="108" t="n">
        <f aca="false">IF(SQRT($B$5)*$I2973+SQRT(1-$B$5)*K2973&lt;$C$9,1,0)</f>
        <v>0</v>
      </c>
      <c r="P2973" s="108" t="n">
        <f aca="false">IF(SQRT($B$5)*$I2973+SQRT(1-$B$5)*L2973&lt;$C$10,1,0)</f>
        <v>0</v>
      </c>
      <c r="Q2973" s="108" t="n">
        <f aca="false">IF(SQRT($B$5)*$I2973+SQRT(1-$B$5)*M2973&lt;$C$11,1,0)</f>
        <v>0</v>
      </c>
      <c r="R2973" s="110" t="n">
        <f aca="false">N2973*$D$8+O2973*$D$9+P2973*$D$10+Q2973*$D$11</f>
        <v>0</v>
      </c>
      <c r="S2973" s="108" t="n">
        <f aca="false">SUM(N2973:Q2973)</f>
        <v>0</v>
      </c>
    </row>
    <row r="2974" customFormat="false" ht="15" hidden="false" customHeight="false" outlineLevel="0" collapsed="false">
      <c r="H2974" s="108" t="n">
        <v>2966</v>
      </c>
      <c r="I2974" s="109" t="n">
        <v>0.0128</v>
      </c>
      <c r="J2974" s="109" t="n">
        <v>-2.5525</v>
      </c>
      <c r="K2974" s="109" t="n">
        <v>-1.2108</v>
      </c>
      <c r="L2974" s="109" t="n">
        <v>0.8563</v>
      </c>
      <c r="M2974" s="109" t="n">
        <v>0.1365</v>
      </c>
      <c r="N2974" s="108" t="n">
        <f aca="false">IF(SQRT($B$5)*$I2974+SQRT(1-$B$5)*J2974&lt;$C$8,1,0)</f>
        <v>1</v>
      </c>
      <c r="O2974" s="108" t="n">
        <f aca="false">IF(SQRT($B$5)*$I2974+SQRT(1-$B$5)*K2974&lt;$C$9,1,0)</f>
        <v>0</v>
      </c>
      <c r="P2974" s="108" t="n">
        <f aca="false">IF(SQRT($B$5)*$I2974+SQRT(1-$B$5)*L2974&lt;$C$10,1,0)</f>
        <v>0</v>
      </c>
      <c r="Q2974" s="108" t="n">
        <f aca="false">IF(SQRT($B$5)*$I2974+SQRT(1-$B$5)*M2974&lt;$C$11,1,0)</f>
        <v>0</v>
      </c>
      <c r="R2974" s="110" t="n">
        <f aca="false">N2974*$D$8+O2974*$D$9+P2974*$D$10+Q2974*$D$11</f>
        <v>20</v>
      </c>
      <c r="S2974" s="108" t="n">
        <f aca="false">SUM(N2974:Q2974)</f>
        <v>1</v>
      </c>
    </row>
    <row r="2975" customFormat="false" ht="15" hidden="false" customHeight="false" outlineLevel="0" collapsed="false">
      <c r="H2975" s="108" t="n">
        <v>2967</v>
      </c>
      <c r="I2975" s="109" t="n">
        <v>-1.3649</v>
      </c>
      <c r="J2975" s="109" t="n">
        <v>-0.316</v>
      </c>
      <c r="K2975" s="109" t="n">
        <v>-0.9975</v>
      </c>
      <c r="L2975" s="109" t="n">
        <v>-0.2646</v>
      </c>
      <c r="M2975" s="109" t="n">
        <v>-0.6982</v>
      </c>
      <c r="N2975" s="108" t="n">
        <f aca="false">IF(SQRT($B$5)*$I2975+SQRT(1-$B$5)*J2975&lt;$C$8,1,0)</f>
        <v>0</v>
      </c>
      <c r="O2975" s="108" t="n">
        <f aca="false">IF(SQRT($B$5)*$I2975+SQRT(1-$B$5)*K2975&lt;$C$9,1,0)</f>
        <v>0</v>
      </c>
      <c r="P2975" s="108" t="n">
        <f aca="false">IF(SQRT($B$5)*$I2975+SQRT(1-$B$5)*L2975&lt;$C$10,1,0)</f>
        <v>0</v>
      </c>
      <c r="Q2975" s="108" t="n">
        <f aca="false">IF(SQRT($B$5)*$I2975+SQRT(1-$B$5)*M2975&lt;$C$11,1,0)</f>
        <v>0</v>
      </c>
      <c r="R2975" s="110" t="n">
        <f aca="false">N2975*$D$8+O2975*$D$9+P2975*$D$10+Q2975*$D$11</f>
        <v>0</v>
      </c>
      <c r="S2975" s="108" t="n">
        <f aca="false">SUM(N2975:Q2975)</f>
        <v>0</v>
      </c>
    </row>
    <row r="2976" customFormat="false" ht="15" hidden="false" customHeight="false" outlineLevel="0" collapsed="false">
      <c r="H2976" s="108" t="n">
        <v>2968</v>
      </c>
      <c r="I2976" s="109" t="n">
        <v>-0.3606</v>
      </c>
      <c r="J2976" s="109" t="n">
        <v>-0.3866</v>
      </c>
      <c r="K2976" s="109" t="n">
        <v>0.7741</v>
      </c>
      <c r="L2976" s="109" t="n">
        <v>-0.5981</v>
      </c>
      <c r="M2976" s="109" t="n">
        <v>0.1399</v>
      </c>
      <c r="N2976" s="108" t="n">
        <f aca="false">IF(SQRT($B$5)*$I2976+SQRT(1-$B$5)*J2976&lt;$C$8,1,0)</f>
        <v>0</v>
      </c>
      <c r="O2976" s="108" t="n">
        <f aca="false">IF(SQRT($B$5)*$I2976+SQRT(1-$B$5)*K2976&lt;$C$9,1,0)</f>
        <v>0</v>
      </c>
      <c r="P2976" s="108" t="n">
        <f aca="false">IF(SQRT($B$5)*$I2976+SQRT(1-$B$5)*L2976&lt;$C$10,1,0)</f>
        <v>0</v>
      </c>
      <c r="Q2976" s="108" t="n">
        <f aca="false">IF(SQRT($B$5)*$I2976+SQRT(1-$B$5)*M2976&lt;$C$11,1,0)</f>
        <v>0</v>
      </c>
      <c r="R2976" s="110" t="n">
        <f aca="false">N2976*$D$8+O2976*$D$9+P2976*$D$10+Q2976*$D$11</f>
        <v>0</v>
      </c>
      <c r="S2976" s="108" t="n">
        <f aca="false">SUM(N2976:Q2976)</f>
        <v>0</v>
      </c>
    </row>
    <row r="2977" customFormat="false" ht="15" hidden="false" customHeight="false" outlineLevel="0" collapsed="false">
      <c r="H2977" s="108" t="n">
        <v>2969</v>
      </c>
      <c r="I2977" s="109" t="n">
        <v>-0.5918</v>
      </c>
      <c r="J2977" s="109" t="n">
        <v>-0.1924</v>
      </c>
      <c r="K2977" s="109" t="n">
        <v>-0.1615</v>
      </c>
      <c r="L2977" s="109" t="n">
        <v>0.2149</v>
      </c>
      <c r="M2977" s="109" t="n">
        <v>-0.7672</v>
      </c>
      <c r="N2977" s="108" t="n">
        <f aca="false">IF(SQRT($B$5)*$I2977+SQRT(1-$B$5)*J2977&lt;$C$8,1,0)</f>
        <v>0</v>
      </c>
      <c r="O2977" s="108" t="n">
        <f aca="false">IF(SQRT($B$5)*$I2977+SQRT(1-$B$5)*K2977&lt;$C$9,1,0)</f>
        <v>0</v>
      </c>
      <c r="P2977" s="108" t="n">
        <f aca="false">IF(SQRT($B$5)*$I2977+SQRT(1-$B$5)*L2977&lt;$C$10,1,0)</f>
        <v>0</v>
      </c>
      <c r="Q2977" s="108" t="n">
        <f aca="false">IF(SQRT($B$5)*$I2977+SQRT(1-$B$5)*M2977&lt;$C$11,1,0)</f>
        <v>0</v>
      </c>
      <c r="R2977" s="110" t="n">
        <f aca="false">N2977*$D$8+O2977*$D$9+P2977*$D$10+Q2977*$D$11</f>
        <v>0</v>
      </c>
      <c r="S2977" s="108" t="n">
        <f aca="false">SUM(N2977:Q2977)</f>
        <v>0</v>
      </c>
    </row>
    <row r="2978" customFormat="false" ht="15" hidden="false" customHeight="false" outlineLevel="0" collapsed="false">
      <c r="H2978" s="108" t="n">
        <v>2970</v>
      </c>
      <c r="I2978" s="109" t="n">
        <v>0.0486</v>
      </c>
      <c r="J2978" s="109" t="n">
        <v>-0.0601</v>
      </c>
      <c r="K2978" s="109" t="n">
        <v>-0.5424</v>
      </c>
      <c r="L2978" s="109" t="n">
        <v>-0.8031</v>
      </c>
      <c r="M2978" s="109" t="n">
        <v>1.1582</v>
      </c>
      <c r="N2978" s="108" t="n">
        <f aca="false">IF(SQRT($B$5)*$I2978+SQRT(1-$B$5)*J2978&lt;$C$8,1,0)</f>
        <v>0</v>
      </c>
      <c r="O2978" s="108" t="n">
        <f aca="false">IF(SQRT($B$5)*$I2978+SQRT(1-$B$5)*K2978&lt;$C$9,1,0)</f>
        <v>0</v>
      </c>
      <c r="P2978" s="108" t="n">
        <f aca="false">IF(SQRT($B$5)*$I2978+SQRT(1-$B$5)*L2978&lt;$C$10,1,0)</f>
        <v>0</v>
      </c>
      <c r="Q2978" s="108" t="n">
        <f aca="false">IF(SQRT($B$5)*$I2978+SQRT(1-$B$5)*M2978&lt;$C$11,1,0)</f>
        <v>0</v>
      </c>
      <c r="R2978" s="110" t="n">
        <f aca="false">N2978*$D$8+O2978*$D$9+P2978*$D$10+Q2978*$D$11</f>
        <v>0</v>
      </c>
      <c r="S2978" s="108" t="n">
        <f aca="false">SUM(N2978:Q2978)</f>
        <v>0</v>
      </c>
    </row>
    <row r="2979" customFormat="false" ht="15" hidden="false" customHeight="false" outlineLevel="0" collapsed="false">
      <c r="H2979" s="108" t="n">
        <v>2971</v>
      </c>
      <c r="I2979" s="109" t="n">
        <v>2.1727</v>
      </c>
      <c r="J2979" s="109" t="n">
        <v>0.1487</v>
      </c>
      <c r="K2979" s="109" t="n">
        <v>0.6045</v>
      </c>
      <c r="L2979" s="109" t="n">
        <v>0.7225</v>
      </c>
      <c r="M2979" s="109" t="n">
        <v>1.9047</v>
      </c>
      <c r="N2979" s="108" t="n">
        <f aca="false">IF(SQRT($B$5)*$I2979+SQRT(1-$B$5)*J2979&lt;$C$8,1,0)</f>
        <v>0</v>
      </c>
      <c r="O2979" s="108" t="n">
        <f aca="false">IF(SQRT($B$5)*$I2979+SQRT(1-$B$5)*K2979&lt;$C$9,1,0)</f>
        <v>0</v>
      </c>
      <c r="P2979" s="108" t="n">
        <f aca="false">IF(SQRT($B$5)*$I2979+SQRT(1-$B$5)*L2979&lt;$C$10,1,0)</f>
        <v>0</v>
      </c>
      <c r="Q2979" s="108" t="n">
        <f aca="false">IF(SQRT($B$5)*$I2979+SQRT(1-$B$5)*M2979&lt;$C$11,1,0)</f>
        <v>0</v>
      </c>
      <c r="R2979" s="110" t="n">
        <f aca="false">N2979*$D$8+O2979*$D$9+P2979*$D$10+Q2979*$D$11</f>
        <v>0</v>
      </c>
      <c r="S2979" s="108" t="n">
        <f aca="false">SUM(N2979:Q2979)</f>
        <v>0</v>
      </c>
    </row>
    <row r="2980" customFormat="false" ht="15" hidden="false" customHeight="false" outlineLevel="0" collapsed="false">
      <c r="H2980" s="108" t="n">
        <v>2972</v>
      </c>
      <c r="I2980" s="109" t="n">
        <v>0.403</v>
      </c>
      <c r="J2980" s="109" t="n">
        <v>0.066</v>
      </c>
      <c r="K2980" s="109" t="n">
        <v>2.2876</v>
      </c>
      <c r="L2980" s="109" t="n">
        <v>0.4531</v>
      </c>
      <c r="M2980" s="109" t="n">
        <v>0.2148</v>
      </c>
      <c r="N2980" s="108" t="n">
        <f aca="false">IF(SQRT($B$5)*$I2980+SQRT(1-$B$5)*J2980&lt;$C$8,1,0)</f>
        <v>0</v>
      </c>
      <c r="O2980" s="108" t="n">
        <f aca="false">IF(SQRT($B$5)*$I2980+SQRT(1-$B$5)*K2980&lt;$C$9,1,0)</f>
        <v>0</v>
      </c>
      <c r="P2980" s="108" t="n">
        <f aca="false">IF(SQRT($B$5)*$I2980+SQRT(1-$B$5)*L2980&lt;$C$10,1,0)</f>
        <v>0</v>
      </c>
      <c r="Q2980" s="108" t="n">
        <f aca="false">IF(SQRT($B$5)*$I2980+SQRT(1-$B$5)*M2980&lt;$C$11,1,0)</f>
        <v>0</v>
      </c>
      <c r="R2980" s="110" t="n">
        <f aca="false">N2980*$D$8+O2980*$D$9+P2980*$D$10+Q2980*$D$11</f>
        <v>0</v>
      </c>
      <c r="S2980" s="108" t="n">
        <f aca="false">SUM(N2980:Q2980)</f>
        <v>0</v>
      </c>
    </row>
    <row r="2981" customFormat="false" ht="15" hidden="false" customHeight="false" outlineLevel="0" collapsed="false">
      <c r="H2981" s="108" t="n">
        <v>2973</v>
      </c>
      <c r="I2981" s="109" t="n">
        <v>-1.7085</v>
      </c>
      <c r="J2981" s="109" t="n">
        <v>1.5615</v>
      </c>
      <c r="K2981" s="109" t="n">
        <v>0.3045</v>
      </c>
      <c r="L2981" s="109" t="n">
        <v>-0.9854</v>
      </c>
      <c r="M2981" s="109" t="n">
        <v>1.776</v>
      </c>
      <c r="N2981" s="108" t="n">
        <f aca="false">IF(SQRT($B$5)*$I2981+SQRT(1-$B$5)*J2981&lt;$C$8,1,0)</f>
        <v>0</v>
      </c>
      <c r="O2981" s="108" t="n">
        <f aca="false">IF(SQRT($B$5)*$I2981+SQRT(1-$B$5)*K2981&lt;$C$9,1,0)</f>
        <v>0</v>
      </c>
      <c r="P2981" s="108" t="n">
        <f aca="false">IF(SQRT($B$5)*$I2981+SQRT(1-$B$5)*L2981&lt;$C$10,1,0)</f>
        <v>0</v>
      </c>
      <c r="Q2981" s="108" t="n">
        <f aca="false">IF(SQRT($B$5)*$I2981+SQRT(1-$B$5)*M2981&lt;$C$11,1,0)</f>
        <v>0</v>
      </c>
      <c r="R2981" s="110" t="n">
        <f aca="false">N2981*$D$8+O2981*$D$9+P2981*$D$10+Q2981*$D$11</f>
        <v>0</v>
      </c>
      <c r="S2981" s="108" t="n">
        <f aca="false">SUM(N2981:Q2981)</f>
        <v>0</v>
      </c>
    </row>
    <row r="2982" customFormat="false" ht="15" hidden="false" customHeight="false" outlineLevel="0" collapsed="false">
      <c r="H2982" s="108" t="n">
        <v>2974</v>
      </c>
      <c r="I2982" s="109" t="n">
        <v>-1.8806</v>
      </c>
      <c r="J2982" s="109" t="n">
        <v>0.2004</v>
      </c>
      <c r="K2982" s="109" t="n">
        <v>1.0279</v>
      </c>
      <c r="L2982" s="109" t="n">
        <v>0.9872</v>
      </c>
      <c r="M2982" s="109" t="n">
        <v>0.6651</v>
      </c>
      <c r="N2982" s="108" t="n">
        <f aca="false">IF(SQRT($B$5)*$I2982+SQRT(1-$B$5)*J2982&lt;$C$8,1,0)</f>
        <v>0</v>
      </c>
      <c r="O2982" s="108" t="n">
        <f aca="false">IF(SQRT($B$5)*$I2982+SQRT(1-$B$5)*K2982&lt;$C$9,1,0)</f>
        <v>0</v>
      </c>
      <c r="P2982" s="108" t="n">
        <f aca="false">IF(SQRT($B$5)*$I2982+SQRT(1-$B$5)*L2982&lt;$C$10,1,0)</f>
        <v>0</v>
      </c>
      <c r="Q2982" s="108" t="n">
        <f aca="false">IF(SQRT($B$5)*$I2982+SQRT(1-$B$5)*M2982&lt;$C$11,1,0)</f>
        <v>0</v>
      </c>
      <c r="R2982" s="110" t="n">
        <f aca="false">N2982*$D$8+O2982*$D$9+P2982*$D$10+Q2982*$D$11</f>
        <v>0</v>
      </c>
      <c r="S2982" s="108" t="n">
        <f aca="false">SUM(N2982:Q2982)</f>
        <v>0</v>
      </c>
    </row>
    <row r="2983" customFormat="false" ht="15" hidden="false" customHeight="false" outlineLevel="0" collapsed="false">
      <c r="H2983" s="108" t="n">
        <v>2975</v>
      </c>
      <c r="I2983" s="109" t="n">
        <v>-0.9575</v>
      </c>
      <c r="J2983" s="109" t="n">
        <v>0.3213</v>
      </c>
      <c r="K2983" s="109" t="n">
        <v>0.6003</v>
      </c>
      <c r="L2983" s="109" t="n">
        <v>0.4211</v>
      </c>
      <c r="M2983" s="109" t="n">
        <v>0.4202</v>
      </c>
      <c r="N2983" s="108" t="n">
        <f aca="false">IF(SQRT($B$5)*$I2983+SQRT(1-$B$5)*J2983&lt;$C$8,1,0)</f>
        <v>0</v>
      </c>
      <c r="O2983" s="108" t="n">
        <f aca="false">IF(SQRT($B$5)*$I2983+SQRT(1-$B$5)*K2983&lt;$C$9,1,0)</f>
        <v>0</v>
      </c>
      <c r="P2983" s="108" t="n">
        <f aca="false">IF(SQRT($B$5)*$I2983+SQRT(1-$B$5)*L2983&lt;$C$10,1,0)</f>
        <v>0</v>
      </c>
      <c r="Q2983" s="108" t="n">
        <f aca="false">IF(SQRT($B$5)*$I2983+SQRT(1-$B$5)*M2983&lt;$C$11,1,0)</f>
        <v>0</v>
      </c>
      <c r="R2983" s="110" t="n">
        <f aca="false">N2983*$D$8+O2983*$D$9+P2983*$D$10+Q2983*$D$11</f>
        <v>0</v>
      </c>
      <c r="S2983" s="108" t="n">
        <f aca="false">SUM(N2983:Q2983)</f>
        <v>0</v>
      </c>
    </row>
    <row r="2984" customFormat="false" ht="15" hidden="false" customHeight="false" outlineLevel="0" collapsed="false">
      <c r="H2984" s="108" t="n">
        <v>2976</v>
      </c>
      <c r="I2984" s="109" t="n">
        <v>0.8373</v>
      </c>
      <c r="J2984" s="109" t="n">
        <v>0.1578</v>
      </c>
      <c r="K2984" s="109" t="n">
        <v>-0.6317</v>
      </c>
      <c r="L2984" s="109" t="n">
        <v>-0.1868</v>
      </c>
      <c r="M2984" s="109" t="n">
        <v>-1.4278</v>
      </c>
      <c r="N2984" s="108" t="n">
        <f aca="false">IF(SQRT($B$5)*$I2984+SQRT(1-$B$5)*J2984&lt;$C$8,1,0)</f>
        <v>0</v>
      </c>
      <c r="O2984" s="108" t="n">
        <f aca="false">IF(SQRT($B$5)*$I2984+SQRT(1-$B$5)*K2984&lt;$C$9,1,0)</f>
        <v>0</v>
      </c>
      <c r="P2984" s="108" t="n">
        <f aca="false">IF(SQRT($B$5)*$I2984+SQRT(1-$B$5)*L2984&lt;$C$10,1,0)</f>
        <v>0</v>
      </c>
      <c r="Q2984" s="108" t="n">
        <f aca="false">IF(SQRT($B$5)*$I2984+SQRT(1-$B$5)*M2984&lt;$C$11,1,0)</f>
        <v>0</v>
      </c>
      <c r="R2984" s="110" t="n">
        <f aca="false">N2984*$D$8+O2984*$D$9+P2984*$D$10+Q2984*$D$11</f>
        <v>0</v>
      </c>
      <c r="S2984" s="108" t="n">
        <f aca="false">SUM(N2984:Q2984)</f>
        <v>0</v>
      </c>
    </row>
    <row r="2985" customFormat="false" ht="15" hidden="false" customHeight="false" outlineLevel="0" collapsed="false">
      <c r="H2985" s="108" t="n">
        <v>2977</v>
      </c>
      <c r="I2985" s="109" t="n">
        <v>1.6467</v>
      </c>
      <c r="J2985" s="109" t="n">
        <v>-0.5623</v>
      </c>
      <c r="K2985" s="109" t="n">
        <v>1.2118</v>
      </c>
      <c r="L2985" s="109" t="n">
        <v>-0.0223</v>
      </c>
      <c r="M2985" s="109" t="n">
        <v>1.3246</v>
      </c>
      <c r="N2985" s="108" t="n">
        <f aca="false">IF(SQRT($B$5)*$I2985+SQRT(1-$B$5)*J2985&lt;$C$8,1,0)</f>
        <v>0</v>
      </c>
      <c r="O2985" s="108" t="n">
        <f aca="false">IF(SQRT($B$5)*$I2985+SQRT(1-$B$5)*K2985&lt;$C$9,1,0)</f>
        <v>0</v>
      </c>
      <c r="P2985" s="108" t="n">
        <f aca="false">IF(SQRT($B$5)*$I2985+SQRT(1-$B$5)*L2985&lt;$C$10,1,0)</f>
        <v>0</v>
      </c>
      <c r="Q2985" s="108" t="n">
        <f aca="false">IF(SQRT($B$5)*$I2985+SQRT(1-$B$5)*M2985&lt;$C$11,1,0)</f>
        <v>0</v>
      </c>
      <c r="R2985" s="110" t="n">
        <f aca="false">N2985*$D$8+O2985*$D$9+P2985*$D$10+Q2985*$D$11</f>
        <v>0</v>
      </c>
      <c r="S2985" s="108" t="n">
        <f aca="false">SUM(N2985:Q2985)</f>
        <v>0</v>
      </c>
    </row>
    <row r="2986" customFormat="false" ht="15" hidden="false" customHeight="false" outlineLevel="0" collapsed="false">
      <c r="H2986" s="108" t="n">
        <v>2978</v>
      </c>
      <c r="I2986" s="109" t="n">
        <v>-1.6139</v>
      </c>
      <c r="J2986" s="109" t="n">
        <v>-0.8957</v>
      </c>
      <c r="K2986" s="109" t="n">
        <v>0.1638</v>
      </c>
      <c r="L2986" s="109" t="n">
        <v>0.6481</v>
      </c>
      <c r="M2986" s="109" t="n">
        <v>0.9563</v>
      </c>
      <c r="N2986" s="108" t="n">
        <f aca="false">IF(SQRT($B$5)*$I2986+SQRT(1-$B$5)*J2986&lt;$C$8,1,0)</f>
        <v>0</v>
      </c>
      <c r="O2986" s="108" t="n">
        <f aca="false">IF(SQRT($B$5)*$I2986+SQRT(1-$B$5)*K2986&lt;$C$9,1,0)</f>
        <v>0</v>
      </c>
      <c r="P2986" s="108" t="n">
        <f aca="false">IF(SQRT($B$5)*$I2986+SQRT(1-$B$5)*L2986&lt;$C$10,1,0)</f>
        <v>0</v>
      </c>
      <c r="Q2986" s="108" t="n">
        <f aca="false">IF(SQRT($B$5)*$I2986+SQRT(1-$B$5)*M2986&lt;$C$11,1,0)</f>
        <v>0</v>
      </c>
      <c r="R2986" s="110" t="n">
        <f aca="false">N2986*$D$8+O2986*$D$9+P2986*$D$10+Q2986*$D$11</f>
        <v>0</v>
      </c>
      <c r="S2986" s="108" t="n">
        <f aca="false">SUM(N2986:Q2986)</f>
        <v>0</v>
      </c>
    </row>
    <row r="2987" customFormat="false" ht="15" hidden="false" customHeight="false" outlineLevel="0" collapsed="false">
      <c r="H2987" s="108" t="n">
        <v>2979</v>
      </c>
      <c r="I2987" s="109" t="n">
        <v>1.733</v>
      </c>
      <c r="J2987" s="109" t="n">
        <v>-0.5839</v>
      </c>
      <c r="K2987" s="109" t="n">
        <v>0.5173</v>
      </c>
      <c r="L2987" s="109" t="n">
        <v>1.5364</v>
      </c>
      <c r="M2987" s="109" t="n">
        <v>1.604</v>
      </c>
      <c r="N2987" s="108" t="n">
        <f aca="false">IF(SQRT($B$5)*$I2987+SQRT(1-$B$5)*J2987&lt;$C$8,1,0)</f>
        <v>0</v>
      </c>
      <c r="O2987" s="108" t="n">
        <f aca="false">IF(SQRT($B$5)*$I2987+SQRT(1-$B$5)*K2987&lt;$C$9,1,0)</f>
        <v>0</v>
      </c>
      <c r="P2987" s="108" t="n">
        <f aca="false">IF(SQRT($B$5)*$I2987+SQRT(1-$B$5)*L2987&lt;$C$10,1,0)</f>
        <v>0</v>
      </c>
      <c r="Q2987" s="108" t="n">
        <f aca="false">IF(SQRT($B$5)*$I2987+SQRT(1-$B$5)*M2987&lt;$C$11,1,0)</f>
        <v>0</v>
      </c>
      <c r="R2987" s="110" t="n">
        <f aca="false">N2987*$D$8+O2987*$D$9+P2987*$D$10+Q2987*$D$11</f>
        <v>0</v>
      </c>
      <c r="S2987" s="108" t="n">
        <f aca="false">SUM(N2987:Q2987)</f>
        <v>0</v>
      </c>
    </row>
    <row r="2988" customFormat="false" ht="15" hidden="false" customHeight="false" outlineLevel="0" collapsed="false">
      <c r="H2988" s="108" t="n">
        <v>2980</v>
      </c>
      <c r="I2988" s="109" t="n">
        <v>0.2554</v>
      </c>
      <c r="J2988" s="109" t="n">
        <v>0.3919</v>
      </c>
      <c r="K2988" s="109" t="n">
        <v>0.1053</v>
      </c>
      <c r="L2988" s="109" t="n">
        <v>1.1101</v>
      </c>
      <c r="M2988" s="109" t="n">
        <v>1.0604</v>
      </c>
      <c r="N2988" s="108" t="n">
        <f aca="false">IF(SQRT($B$5)*$I2988+SQRT(1-$B$5)*J2988&lt;$C$8,1,0)</f>
        <v>0</v>
      </c>
      <c r="O2988" s="108" t="n">
        <f aca="false">IF(SQRT($B$5)*$I2988+SQRT(1-$B$5)*K2988&lt;$C$9,1,0)</f>
        <v>0</v>
      </c>
      <c r="P2988" s="108" t="n">
        <f aca="false">IF(SQRT($B$5)*$I2988+SQRT(1-$B$5)*L2988&lt;$C$10,1,0)</f>
        <v>0</v>
      </c>
      <c r="Q2988" s="108" t="n">
        <f aca="false">IF(SQRT($B$5)*$I2988+SQRT(1-$B$5)*M2988&lt;$C$11,1,0)</f>
        <v>0</v>
      </c>
      <c r="R2988" s="110" t="n">
        <f aca="false">N2988*$D$8+O2988*$D$9+P2988*$D$10+Q2988*$D$11</f>
        <v>0</v>
      </c>
      <c r="S2988" s="108" t="n">
        <f aca="false">SUM(N2988:Q2988)</f>
        <v>0</v>
      </c>
    </row>
    <row r="2989" customFormat="false" ht="15" hidden="false" customHeight="false" outlineLevel="0" collapsed="false">
      <c r="H2989" s="108" t="n">
        <v>2981</v>
      </c>
      <c r="I2989" s="109" t="n">
        <v>0.2617</v>
      </c>
      <c r="J2989" s="109" t="n">
        <v>-2.0955</v>
      </c>
      <c r="K2989" s="109" t="n">
        <v>0.8207</v>
      </c>
      <c r="L2989" s="109" t="n">
        <v>1.3412</v>
      </c>
      <c r="M2989" s="109" t="n">
        <v>0.4415</v>
      </c>
      <c r="N2989" s="108" t="n">
        <f aca="false">IF(SQRT($B$5)*$I2989+SQRT(1-$B$5)*J2989&lt;$C$8,1,0)</f>
        <v>0</v>
      </c>
      <c r="O2989" s="108" t="n">
        <f aca="false">IF(SQRT($B$5)*$I2989+SQRT(1-$B$5)*K2989&lt;$C$9,1,0)</f>
        <v>0</v>
      </c>
      <c r="P2989" s="108" t="n">
        <f aca="false">IF(SQRT($B$5)*$I2989+SQRT(1-$B$5)*L2989&lt;$C$10,1,0)</f>
        <v>0</v>
      </c>
      <c r="Q2989" s="108" t="n">
        <f aca="false">IF(SQRT($B$5)*$I2989+SQRT(1-$B$5)*M2989&lt;$C$11,1,0)</f>
        <v>0</v>
      </c>
      <c r="R2989" s="110" t="n">
        <f aca="false">N2989*$D$8+O2989*$D$9+P2989*$D$10+Q2989*$D$11</f>
        <v>0</v>
      </c>
      <c r="S2989" s="108" t="n">
        <f aca="false">SUM(N2989:Q2989)</f>
        <v>0</v>
      </c>
    </row>
    <row r="2990" customFormat="false" ht="15" hidden="false" customHeight="false" outlineLevel="0" collapsed="false">
      <c r="H2990" s="108" t="n">
        <v>2982</v>
      </c>
      <c r="I2990" s="109" t="n">
        <v>-1.8998</v>
      </c>
      <c r="J2990" s="109" t="n">
        <v>-0.2236</v>
      </c>
      <c r="K2990" s="109" t="n">
        <v>-0.3115</v>
      </c>
      <c r="L2990" s="109" t="n">
        <v>-0.2781</v>
      </c>
      <c r="M2990" s="109" t="n">
        <v>0.2245</v>
      </c>
      <c r="N2990" s="108" t="n">
        <f aca="false">IF(SQRT($B$5)*$I2990+SQRT(1-$B$5)*J2990&lt;$C$8,1,0)</f>
        <v>0</v>
      </c>
      <c r="O2990" s="108" t="n">
        <f aca="false">IF(SQRT($B$5)*$I2990+SQRT(1-$B$5)*K2990&lt;$C$9,1,0)</f>
        <v>0</v>
      </c>
      <c r="P2990" s="108" t="n">
        <f aca="false">IF(SQRT($B$5)*$I2990+SQRT(1-$B$5)*L2990&lt;$C$10,1,0)</f>
        <v>0</v>
      </c>
      <c r="Q2990" s="108" t="n">
        <f aca="false">IF(SQRT($B$5)*$I2990+SQRT(1-$B$5)*M2990&lt;$C$11,1,0)</f>
        <v>0</v>
      </c>
      <c r="R2990" s="110" t="n">
        <f aca="false">N2990*$D$8+O2990*$D$9+P2990*$D$10+Q2990*$D$11</f>
        <v>0</v>
      </c>
      <c r="S2990" s="108" t="n">
        <f aca="false">SUM(N2990:Q2990)</f>
        <v>0</v>
      </c>
    </row>
    <row r="2991" customFormat="false" ht="15" hidden="false" customHeight="false" outlineLevel="0" collapsed="false">
      <c r="H2991" s="108" t="n">
        <v>2983</v>
      </c>
      <c r="I2991" s="109" t="n">
        <v>0.7347</v>
      </c>
      <c r="J2991" s="109" t="n">
        <v>-0.5737</v>
      </c>
      <c r="K2991" s="109" t="n">
        <v>-0.6307</v>
      </c>
      <c r="L2991" s="109" t="n">
        <v>-2.3175</v>
      </c>
      <c r="M2991" s="109" t="n">
        <v>1.3932</v>
      </c>
      <c r="N2991" s="108" t="n">
        <f aca="false">IF(SQRT($B$5)*$I2991+SQRT(1-$B$5)*J2991&lt;$C$8,1,0)</f>
        <v>0</v>
      </c>
      <c r="O2991" s="108" t="n">
        <f aca="false">IF(SQRT($B$5)*$I2991+SQRT(1-$B$5)*K2991&lt;$C$9,1,0)</f>
        <v>0</v>
      </c>
      <c r="P2991" s="108" t="n">
        <f aca="false">IF(SQRT($B$5)*$I2991+SQRT(1-$B$5)*L2991&lt;$C$10,1,0)</f>
        <v>0</v>
      </c>
      <c r="Q2991" s="108" t="n">
        <f aca="false">IF(SQRT($B$5)*$I2991+SQRT(1-$B$5)*M2991&lt;$C$11,1,0)</f>
        <v>0</v>
      </c>
      <c r="R2991" s="110" t="n">
        <f aca="false">N2991*$D$8+O2991*$D$9+P2991*$D$10+Q2991*$D$11</f>
        <v>0</v>
      </c>
      <c r="S2991" s="108" t="n">
        <f aca="false">SUM(N2991:Q2991)</f>
        <v>0</v>
      </c>
    </row>
    <row r="2992" customFormat="false" ht="15" hidden="false" customHeight="false" outlineLevel="0" collapsed="false">
      <c r="H2992" s="108" t="n">
        <v>2984</v>
      </c>
      <c r="I2992" s="109" t="n">
        <v>-0.1006</v>
      </c>
      <c r="J2992" s="109" t="n">
        <v>0.3351</v>
      </c>
      <c r="K2992" s="109" t="n">
        <v>0.9059</v>
      </c>
      <c r="L2992" s="109" t="n">
        <v>0.9004</v>
      </c>
      <c r="M2992" s="109" t="n">
        <v>0.9215</v>
      </c>
      <c r="N2992" s="108" t="n">
        <f aca="false">IF(SQRT($B$5)*$I2992+SQRT(1-$B$5)*J2992&lt;$C$8,1,0)</f>
        <v>0</v>
      </c>
      <c r="O2992" s="108" t="n">
        <f aca="false">IF(SQRT($B$5)*$I2992+SQRT(1-$B$5)*K2992&lt;$C$9,1,0)</f>
        <v>0</v>
      </c>
      <c r="P2992" s="108" t="n">
        <f aca="false">IF(SQRT($B$5)*$I2992+SQRT(1-$B$5)*L2992&lt;$C$10,1,0)</f>
        <v>0</v>
      </c>
      <c r="Q2992" s="108" t="n">
        <f aca="false">IF(SQRT($B$5)*$I2992+SQRT(1-$B$5)*M2992&lt;$C$11,1,0)</f>
        <v>0</v>
      </c>
      <c r="R2992" s="110" t="n">
        <f aca="false">N2992*$D$8+O2992*$D$9+P2992*$D$10+Q2992*$D$11</f>
        <v>0</v>
      </c>
      <c r="S2992" s="108" t="n">
        <f aca="false">SUM(N2992:Q2992)</f>
        <v>0</v>
      </c>
    </row>
    <row r="2993" customFormat="false" ht="15" hidden="false" customHeight="false" outlineLevel="0" collapsed="false">
      <c r="H2993" s="108" t="n">
        <v>2985</v>
      </c>
      <c r="I2993" s="109" t="n">
        <v>-0.0052</v>
      </c>
      <c r="J2993" s="109" t="n">
        <v>-0.644</v>
      </c>
      <c r="K2993" s="109" t="n">
        <v>-0.1414</v>
      </c>
      <c r="L2993" s="109" t="n">
        <v>2.1082</v>
      </c>
      <c r="M2993" s="109" t="n">
        <v>0.8126</v>
      </c>
      <c r="N2993" s="108" t="n">
        <f aca="false">IF(SQRT($B$5)*$I2993+SQRT(1-$B$5)*J2993&lt;$C$8,1,0)</f>
        <v>0</v>
      </c>
      <c r="O2993" s="108" t="n">
        <f aca="false">IF(SQRT($B$5)*$I2993+SQRT(1-$B$5)*K2993&lt;$C$9,1,0)</f>
        <v>0</v>
      </c>
      <c r="P2993" s="108" t="n">
        <f aca="false">IF(SQRT($B$5)*$I2993+SQRT(1-$B$5)*L2993&lt;$C$10,1,0)</f>
        <v>0</v>
      </c>
      <c r="Q2993" s="108" t="n">
        <f aca="false">IF(SQRT($B$5)*$I2993+SQRT(1-$B$5)*M2993&lt;$C$11,1,0)</f>
        <v>0</v>
      </c>
      <c r="R2993" s="110" t="n">
        <f aca="false">N2993*$D$8+O2993*$D$9+P2993*$D$10+Q2993*$D$11</f>
        <v>0</v>
      </c>
      <c r="S2993" s="108" t="n">
        <f aca="false">SUM(N2993:Q2993)</f>
        <v>0</v>
      </c>
    </row>
    <row r="2994" customFormat="false" ht="15" hidden="false" customHeight="false" outlineLevel="0" collapsed="false">
      <c r="H2994" s="108" t="n">
        <v>2986</v>
      </c>
      <c r="I2994" s="109" t="n">
        <v>-0.0528</v>
      </c>
      <c r="J2994" s="109" t="n">
        <v>-0.504</v>
      </c>
      <c r="K2994" s="109" t="n">
        <v>1.0665</v>
      </c>
      <c r="L2994" s="109" t="n">
        <v>-1.239</v>
      </c>
      <c r="M2994" s="109" t="n">
        <v>0.1554</v>
      </c>
      <c r="N2994" s="108" t="n">
        <f aca="false">IF(SQRT($B$5)*$I2994+SQRT(1-$B$5)*J2994&lt;$C$8,1,0)</f>
        <v>0</v>
      </c>
      <c r="O2994" s="108" t="n">
        <f aca="false">IF(SQRT($B$5)*$I2994+SQRT(1-$B$5)*K2994&lt;$C$9,1,0)</f>
        <v>0</v>
      </c>
      <c r="P2994" s="108" t="n">
        <f aca="false">IF(SQRT($B$5)*$I2994+SQRT(1-$B$5)*L2994&lt;$C$10,1,0)</f>
        <v>0</v>
      </c>
      <c r="Q2994" s="108" t="n">
        <f aca="false">IF(SQRT($B$5)*$I2994+SQRT(1-$B$5)*M2994&lt;$C$11,1,0)</f>
        <v>0</v>
      </c>
      <c r="R2994" s="110" t="n">
        <f aca="false">N2994*$D$8+O2994*$D$9+P2994*$D$10+Q2994*$D$11</f>
        <v>0</v>
      </c>
      <c r="S2994" s="108" t="n">
        <f aca="false">SUM(N2994:Q2994)</f>
        <v>0</v>
      </c>
    </row>
    <row r="2995" customFormat="false" ht="15" hidden="false" customHeight="false" outlineLevel="0" collapsed="false">
      <c r="H2995" s="108" t="n">
        <v>2987</v>
      </c>
      <c r="I2995" s="109" t="n">
        <v>-0.4894</v>
      </c>
      <c r="J2995" s="109" t="n">
        <v>-1.1879</v>
      </c>
      <c r="K2995" s="109" t="n">
        <v>-1.1367</v>
      </c>
      <c r="L2995" s="109" t="n">
        <v>0.295</v>
      </c>
      <c r="M2995" s="109" t="n">
        <v>-0.6678</v>
      </c>
      <c r="N2995" s="108" t="n">
        <f aca="false">IF(SQRT($B$5)*$I2995+SQRT(1-$B$5)*J2995&lt;$C$8,1,0)</f>
        <v>0</v>
      </c>
      <c r="O2995" s="108" t="n">
        <f aca="false">IF(SQRT($B$5)*$I2995+SQRT(1-$B$5)*K2995&lt;$C$9,1,0)</f>
        <v>0</v>
      </c>
      <c r="P2995" s="108" t="n">
        <f aca="false">IF(SQRT($B$5)*$I2995+SQRT(1-$B$5)*L2995&lt;$C$10,1,0)</f>
        <v>0</v>
      </c>
      <c r="Q2995" s="108" t="n">
        <f aca="false">IF(SQRT($B$5)*$I2995+SQRT(1-$B$5)*M2995&lt;$C$11,1,0)</f>
        <v>0</v>
      </c>
      <c r="R2995" s="110" t="n">
        <f aca="false">N2995*$D$8+O2995*$D$9+P2995*$D$10+Q2995*$D$11</f>
        <v>0</v>
      </c>
      <c r="S2995" s="108" t="n">
        <f aca="false">SUM(N2995:Q2995)</f>
        <v>0</v>
      </c>
    </row>
    <row r="2996" customFormat="false" ht="15" hidden="false" customHeight="false" outlineLevel="0" collapsed="false">
      <c r="H2996" s="108" t="n">
        <v>2988</v>
      </c>
      <c r="I2996" s="109" t="n">
        <v>-0.6601</v>
      </c>
      <c r="J2996" s="109" t="n">
        <v>1.0772</v>
      </c>
      <c r="K2996" s="109" t="n">
        <v>0.4838</v>
      </c>
      <c r="L2996" s="109" t="n">
        <v>1.1348</v>
      </c>
      <c r="M2996" s="109" t="n">
        <v>-0.3727</v>
      </c>
      <c r="N2996" s="108" t="n">
        <f aca="false">IF(SQRT($B$5)*$I2996+SQRT(1-$B$5)*J2996&lt;$C$8,1,0)</f>
        <v>0</v>
      </c>
      <c r="O2996" s="108" t="n">
        <f aca="false">IF(SQRT($B$5)*$I2996+SQRT(1-$B$5)*K2996&lt;$C$9,1,0)</f>
        <v>0</v>
      </c>
      <c r="P2996" s="108" t="n">
        <f aca="false">IF(SQRT($B$5)*$I2996+SQRT(1-$B$5)*L2996&lt;$C$10,1,0)</f>
        <v>0</v>
      </c>
      <c r="Q2996" s="108" t="n">
        <f aca="false">IF(SQRT($B$5)*$I2996+SQRT(1-$B$5)*M2996&lt;$C$11,1,0)</f>
        <v>0</v>
      </c>
      <c r="R2996" s="110" t="n">
        <f aca="false">N2996*$D$8+O2996*$D$9+P2996*$D$10+Q2996*$D$11</f>
        <v>0</v>
      </c>
      <c r="S2996" s="108" t="n">
        <f aca="false">SUM(N2996:Q2996)</f>
        <v>0</v>
      </c>
    </row>
    <row r="2997" customFormat="false" ht="15" hidden="false" customHeight="false" outlineLevel="0" collapsed="false">
      <c r="H2997" s="108" t="n">
        <v>2989</v>
      </c>
      <c r="I2997" s="109" t="n">
        <v>-0.8029</v>
      </c>
      <c r="J2997" s="109" t="n">
        <v>-0.2427</v>
      </c>
      <c r="K2997" s="109" t="n">
        <v>0.4924</v>
      </c>
      <c r="L2997" s="109" t="n">
        <v>1.967</v>
      </c>
      <c r="M2997" s="109" t="n">
        <v>-0.2425</v>
      </c>
      <c r="N2997" s="108" t="n">
        <f aca="false">IF(SQRT($B$5)*$I2997+SQRT(1-$B$5)*J2997&lt;$C$8,1,0)</f>
        <v>0</v>
      </c>
      <c r="O2997" s="108" t="n">
        <f aca="false">IF(SQRT($B$5)*$I2997+SQRT(1-$B$5)*K2997&lt;$C$9,1,0)</f>
        <v>0</v>
      </c>
      <c r="P2997" s="108" t="n">
        <f aca="false">IF(SQRT($B$5)*$I2997+SQRT(1-$B$5)*L2997&lt;$C$10,1,0)</f>
        <v>0</v>
      </c>
      <c r="Q2997" s="108" t="n">
        <f aca="false">IF(SQRT($B$5)*$I2997+SQRT(1-$B$5)*M2997&lt;$C$11,1,0)</f>
        <v>0</v>
      </c>
      <c r="R2997" s="110" t="n">
        <f aca="false">N2997*$D$8+O2997*$D$9+P2997*$D$10+Q2997*$D$11</f>
        <v>0</v>
      </c>
      <c r="S2997" s="108" t="n">
        <f aca="false">SUM(N2997:Q2997)</f>
        <v>0</v>
      </c>
    </row>
    <row r="2998" customFormat="false" ht="15" hidden="false" customHeight="false" outlineLevel="0" collapsed="false">
      <c r="H2998" s="108" t="n">
        <v>2990</v>
      </c>
      <c r="I2998" s="109" t="n">
        <v>-0.6702</v>
      </c>
      <c r="J2998" s="109" t="n">
        <v>1.5613</v>
      </c>
      <c r="K2998" s="109" t="n">
        <v>0.453</v>
      </c>
      <c r="L2998" s="109" t="n">
        <v>-1.7579</v>
      </c>
      <c r="M2998" s="109" t="n">
        <v>1.5252</v>
      </c>
      <c r="N2998" s="108" t="n">
        <f aca="false">IF(SQRT($B$5)*$I2998+SQRT(1-$B$5)*J2998&lt;$C$8,1,0)</f>
        <v>0</v>
      </c>
      <c r="O2998" s="108" t="n">
        <f aca="false">IF(SQRT($B$5)*$I2998+SQRT(1-$B$5)*K2998&lt;$C$9,1,0)</f>
        <v>0</v>
      </c>
      <c r="P2998" s="108" t="n">
        <f aca="false">IF(SQRT($B$5)*$I2998+SQRT(1-$B$5)*L2998&lt;$C$10,1,0)</f>
        <v>1</v>
      </c>
      <c r="Q2998" s="108" t="n">
        <f aca="false">IF(SQRT($B$5)*$I2998+SQRT(1-$B$5)*M2998&lt;$C$11,1,0)</f>
        <v>0</v>
      </c>
      <c r="R2998" s="110" t="n">
        <f aca="false">N2998*$D$8+O2998*$D$9+P2998*$D$10+Q2998*$D$11</f>
        <v>14</v>
      </c>
      <c r="S2998" s="108" t="n">
        <f aca="false">SUM(N2998:Q2998)</f>
        <v>1</v>
      </c>
    </row>
    <row r="2999" customFormat="false" ht="15" hidden="false" customHeight="false" outlineLevel="0" collapsed="false">
      <c r="H2999" s="108" t="n">
        <v>2991</v>
      </c>
      <c r="I2999" s="109" t="n">
        <v>0.5764</v>
      </c>
      <c r="J2999" s="109" t="n">
        <v>0.6431</v>
      </c>
      <c r="K2999" s="109" t="n">
        <v>0.5787</v>
      </c>
      <c r="L2999" s="109" t="n">
        <v>-1.2706</v>
      </c>
      <c r="M2999" s="109" t="n">
        <v>0.2945</v>
      </c>
      <c r="N2999" s="108" t="n">
        <f aca="false">IF(SQRT($B$5)*$I2999+SQRT(1-$B$5)*J2999&lt;$C$8,1,0)</f>
        <v>0</v>
      </c>
      <c r="O2999" s="108" t="n">
        <f aca="false">IF(SQRT($B$5)*$I2999+SQRT(1-$B$5)*K2999&lt;$C$9,1,0)</f>
        <v>0</v>
      </c>
      <c r="P2999" s="108" t="n">
        <f aca="false">IF(SQRT($B$5)*$I2999+SQRT(1-$B$5)*L2999&lt;$C$10,1,0)</f>
        <v>0</v>
      </c>
      <c r="Q2999" s="108" t="n">
        <f aca="false">IF(SQRT($B$5)*$I2999+SQRT(1-$B$5)*M2999&lt;$C$11,1,0)</f>
        <v>0</v>
      </c>
      <c r="R2999" s="110" t="n">
        <f aca="false">N2999*$D$8+O2999*$D$9+P2999*$D$10+Q2999*$D$11</f>
        <v>0</v>
      </c>
      <c r="S2999" s="108" t="n">
        <f aca="false">SUM(N2999:Q2999)</f>
        <v>0</v>
      </c>
    </row>
    <row r="3000" customFormat="false" ht="15" hidden="false" customHeight="false" outlineLevel="0" collapsed="false">
      <c r="H3000" s="108" t="n">
        <v>2992</v>
      </c>
      <c r="I3000" s="109" t="n">
        <v>-1.8826</v>
      </c>
      <c r="J3000" s="109" t="n">
        <v>-0.1439</v>
      </c>
      <c r="K3000" s="109" t="n">
        <v>1.534</v>
      </c>
      <c r="L3000" s="109" t="n">
        <v>-0.3008</v>
      </c>
      <c r="M3000" s="109" t="n">
        <v>1.7328</v>
      </c>
      <c r="N3000" s="108" t="n">
        <f aca="false">IF(SQRT($B$5)*$I3000+SQRT(1-$B$5)*J3000&lt;$C$8,1,0)</f>
        <v>0</v>
      </c>
      <c r="O3000" s="108" t="n">
        <f aca="false">IF(SQRT($B$5)*$I3000+SQRT(1-$B$5)*K3000&lt;$C$9,1,0)</f>
        <v>0</v>
      </c>
      <c r="P3000" s="108" t="n">
        <f aca="false">IF(SQRT($B$5)*$I3000+SQRT(1-$B$5)*L3000&lt;$C$10,1,0)</f>
        <v>0</v>
      </c>
      <c r="Q3000" s="108" t="n">
        <f aca="false">IF(SQRT($B$5)*$I3000+SQRT(1-$B$5)*M3000&lt;$C$11,1,0)</f>
        <v>0</v>
      </c>
      <c r="R3000" s="110" t="n">
        <f aca="false">N3000*$D$8+O3000*$D$9+P3000*$D$10+Q3000*$D$11</f>
        <v>0</v>
      </c>
      <c r="S3000" s="108" t="n">
        <f aca="false">SUM(N3000:Q3000)</f>
        <v>0</v>
      </c>
    </row>
    <row r="3001" customFormat="false" ht="15" hidden="false" customHeight="false" outlineLevel="0" collapsed="false">
      <c r="H3001" s="108" t="n">
        <v>2993</v>
      </c>
      <c r="I3001" s="109" t="n">
        <v>0.2945</v>
      </c>
      <c r="J3001" s="109" t="n">
        <v>-0.2481</v>
      </c>
      <c r="K3001" s="109" t="n">
        <v>-0.2797</v>
      </c>
      <c r="L3001" s="109" t="n">
        <v>-0.1793</v>
      </c>
      <c r="M3001" s="109" t="n">
        <v>0.1269</v>
      </c>
      <c r="N3001" s="108" t="n">
        <f aca="false">IF(SQRT($B$5)*$I3001+SQRT(1-$B$5)*J3001&lt;$C$8,1,0)</f>
        <v>0</v>
      </c>
      <c r="O3001" s="108" t="n">
        <f aca="false">IF(SQRT($B$5)*$I3001+SQRT(1-$B$5)*K3001&lt;$C$9,1,0)</f>
        <v>0</v>
      </c>
      <c r="P3001" s="108" t="n">
        <f aca="false">IF(SQRT($B$5)*$I3001+SQRT(1-$B$5)*L3001&lt;$C$10,1,0)</f>
        <v>0</v>
      </c>
      <c r="Q3001" s="108" t="n">
        <f aca="false">IF(SQRT($B$5)*$I3001+SQRT(1-$B$5)*M3001&lt;$C$11,1,0)</f>
        <v>0</v>
      </c>
      <c r="R3001" s="110" t="n">
        <f aca="false">N3001*$D$8+O3001*$D$9+P3001*$D$10+Q3001*$D$11</f>
        <v>0</v>
      </c>
      <c r="S3001" s="108" t="n">
        <f aca="false">SUM(N3001:Q3001)</f>
        <v>0</v>
      </c>
    </row>
    <row r="3002" customFormat="false" ht="15" hidden="false" customHeight="false" outlineLevel="0" collapsed="false">
      <c r="H3002" s="108" t="n">
        <v>2994</v>
      </c>
      <c r="I3002" s="109" t="n">
        <v>0.264</v>
      </c>
      <c r="J3002" s="109" t="n">
        <v>-2.6576</v>
      </c>
      <c r="K3002" s="109" t="n">
        <v>-0.8694</v>
      </c>
      <c r="L3002" s="109" t="n">
        <v>-0.1158</v>
      </c>
      <c r="M3002" s="109" t="n">
        <v>-0.8337</v>
      </c>
      <c r="N3002" s="108" t="n">
        <f aca="false">IF(SQRT($B$5)*$I3002+SQRT(1-$B$5)*J3002&lt;$C$8,1,0)</f>
        <v>1</v>
      </c>
      <c r="O3002" s="108" t="n">
        <f aca="false">IF(SQRT($B$5)*$I3002+SQRT(1-$B$5)*K3002&lt;$C$9,1,0)</f>
        <v>0</v>
      </c>
      <c r="P3002" s="108" t="n">
        <f aca="false">IF(SQRT($B$5)*$I3002+SQRT(1-$B$5)*L3002&lt;$C$10,1,0)</f>
        <v>0</v>
      </c>
      <c r="Q3002" s="108" t="n">
        <f aca="false">IF(SQRT($B$5)*$I3002+SQRT(1-$B$5)*M3002&lt;$C$11,1,0)</f>
        <v>0</v>
      </c>
      <c r="R3002" s="110" t="n">
        <f aca="false">N3002*$D$8+O3002*$D$9+P3002*$D$10+Q3002*$D$11</f>
        <v>20</v>
      </c>
      <c r="S3002" s="108" t="n">
        <f aca="false">SUM(N3002:Q3002)</f>
        <v>1</v>
      </c>
    </row>
    <row r="3003" customFormat="false" ht="15" hidden="false" customHeight="false" outlineLevel="0" collapsed="false">
      <c r="H3003" s="108" t="n">
        <v>2995</v>
      </c>
      <c r="I3003" s="109" t="n">
        <v>-2.2296</v>
      </c>
      <c r="J3003" s="109" t="n">
        <v>1.25</v>
      </c>
      <c r="K3003" s="109" t="n">
        <v>-0.2073</v>
      </c>
      <c r="L3003" s="109" t="n">
        <v>0.5796</v>
      </c>
      <c r="M3003" s="109" t="n">
        <v>-0.1383</v>
      </c>
      <c r="N3003" s="108" t="n">
        <f aca="false">IF(SQRT($B$5)*$I3003+SQRT(1-$B$5)*J3003&lt;$C$8,1,0)</f>
        <v>0</v>
      </c>
      <c r="O3003" s="108" t="n">
        <f aca="false">IF(SQRT($B$5)*$I3003+SQRT(1-$B$5)*K3003&lt;$C$9,1,0)</f>
        <v>0</v>
      </c>
      <c r="P3003" s="108" t="n">
        <f aca="false">IF(SQRT($B$5)*$I3003+SQRT(1-$B$5)*L3003&lt;$C$10,1,0)</f>
        <v>0</v>
      </c>
      <c r="Q3003" s="108" t="n">
        <f aca="false">IF(SQRT($B$5)*$I3003+SQRT(1-$B$5)*M3003&lt;$C$11,1,0)</f>
        <v>0</v>
      </c>
      <c r="R3003" s="110" t="n">
        <f aca="false">N3003*$D$8+O3003*$D$9+P3003*$D$10+Q3003*$D$11</f>
        <v>0</v>
      </c>
      <c r="S3003" s="108" t="n">
        <f aca="false">SUM(N3003:Q3003)</f>
        <v>0</v>
      </c>
    </row>
    <row r="3004" customFormat="false" ht="15" hidden="false" customHeight="false" outlineLevel="0" collapsed="false">
      <c r="H3004" s="108" t="n">
        <v>2996</v>
      </c>
      <c r="I3004" s="109" t="n">
        <v>0.2927</v>
      </c>
      <c r="J3004" s="109" t="n">
        <v>0.3208</v>
      </c>
      <c r="K3004" s="109" t="n">
        <v>-0.265</v>
      </c>
      <c r="L3004" s="109" t="n">
        <v>-0.8991</v>
      </c>
      <c r="M3004" s="109" t="n">
        <v>0.5917</v>
      </c>
      <c r="N3004" s="108" t="n">
        <f aca="false">IF(SQRT($B$5)*$I3004+SQRT(1-$B$5)*J3004&lt;$C$8,1,0)</f>
        <v>0</v>
      </c>
      <c r="O3004" s="108" t="n">
        <f aca="false">IF(SQRT($B$5)*$I3004+SQRT(1-$B$5)*K3004&lt;$C$9,1,0)</f>
        <v>0</v>
      </c>
      <c r="P3004" s="108" t="n">
        <f aca="false">IF(SQRT($B$5)*$I3004+SQRT(1-$B$5)*L3004&lt;$C$10,1,0)</f>
        <v>0</v>
      </c>
      <c r="Q3004" s="108" t="n">
        <f aca="false">IF(SQRT($B$5)*$I3004+SQRT(1-$B$5)*M3004&lt;$C$11,1,0)</f>
        <v>0</v>
      </c>
      <c r="R3004" s="110" t="n">
        <f aca="false">N3004*$D$8+O3004*$D$9+P3004*$D$10+Q3004*$D$11</f>
        <v>0</v>
      </c>
      <c r="S3004" s="108" t="n">
        <f aca="false">SUM(N3004:Q3004)</f>
        <v>0</v>
      </c>
    </row>
    <row r="3005" customFormat="false" ht="15" hidden="false" customHeight="false" outlineLevel="0" collapsed="false">
      <c r="H3005" s="108" t="n">
        <v>2997</v>
      </c>
      <c r="I3005" s="109" t="n">
        <v>1.0526</v>
      </c>
      <c r="J3005" s="109" t="n">
        <v>-0.3769</v>
      </c>
      <c r="K3005" s="109" t="n">
        <v>1.6847</v>
      </c>
      <c r="L3005" s="109" t="n">
        <v>-1.4322</v>
      </c>
      <c r="M3005" s="109" t="n">
        <v>1.3971</v>
      </c>
      <c r="N3005" s="108" t="n">
        <f aca="false">IF(SQRT($B$5)*$I3005+SQRT(1-$B$5)*J3005&lt;$C$8,1,0)</f>
        <v>0</v>
      </c>
      <c r="O3005" s="108" t="n">
        <f aca="false">IF(SQRT($B$5)*$I3005+SQRT(1-$B$5)*K3005&lt;$C$9,1,0)</f>
        <v>0</v>
      </c>
      <c r="P3005" s="108" t="n">
        <f aca="false">IF(SQRT($B$5)*$I3005+SQRT(1-$B$5)*L3005&lt;$C$10,1,0)</f>
        <v>0</v>
      </c>
      <c r="Q3005" s="108" t="n">
        <f aca="false">IF(SQRT($B$5)*$I3005+SQRT(1-$B$5)*M3005&lt;$C$11,1,0)</f>
        <v>0</v>
      </c>
      <c r="R3005" s="110" t="n">
        <f aca="false">N3005*$D$8+O3005*$D$9+P3005*$D$10+Q3005*$D$11</f>
        <v>0</v>
      </c>
      <c r="S3005" s="108" t="n">
        <f aca="false">SUM(N3005:Q3005)</f>
        <v>0</v>
      </c>
    </row>
    <row r="3006" customFormat="false" ht="15" hidden="false" customHeight="false" outlineLevel="0" collapsed="false">
      <c r="H3006" s="108" t="n">
        <v>2998</v>
      </c>
      <c r="I3006" s="109" t="n">
        <v>-0.3409</v>
      </c>
      <c r="J3006" s="109" t="n">
        <v>-0.3265</v>
      </c>
      <c r="K3006" s="109" t="n">
        <v>-0.5059</v>
      </c>
      <c r="L3006" s="109" t="n">
        <v>0.2703</v>
      </c>
      <c r="M3006" s="109" t="n">
        <v>0.551</v>
      </c>
      <c r="N3006" s="108" t="n">
        <f aca="false">IF(SQRT($B$5)*$I3006+SQRT(1-$B$5)*J3006&lt;$C$8,1,0)</f>
        <v>0</v>
      </c>
      <c r="O3006" s="108" t="n">
        <f aca="false">IF(SQRT($B$5)*$I3006+SQRT(1-$B$5)*K3006&lt;$C$9,1,0)</f>
        <v>0</v>
      </c>
      <c r="P3006" s="108" t="n">
        <f aca="false">IF(SQRT($B$5)*$I3006+SQRT(1-$B$5)*L3006&lt;$C$10,1,0)</f>
        <v>0</v>
      </c>
      <c r="Q3006" s="108" t="n">
        <f aca="false">IF(SQRT($B$5)*$I3006+SQRT(1-$B$5)*M3006&lt;$C$11,1,0)</f>
        <v>0</v>
      </c>
      <c r="R3006" s="110" t="n">
        <f aca="false">N3006*$D$8+O3006*$D$9+P3006*$D$10+Q3006*$D$11</f>
        <v>0</v>
      </c>
      <c r="S3006" s="108" t="n">
        <f aca="false">SUM(N3006:Q3006)</f>
        <v>0</v>
      </c>
    </row>
    <row r="3007" customFormat="false" ht="15" hidden="false" customHeight="false" outlineLevel="0" collapsed="false">
      <c r="H3007" s="108" t="n">
        <v>2999</v>
      </c>
      <c r="I3007" s="109" t="n">
        <v>-0.6488</v>
      </c>
      <c r="J3007" s="109" t="n">
        <v>0.0307</v>
      </c>
      <c r="K3007" s="109" t="n">
        <v>1.3331</v>
      </c>
      <c r="L3007" s="109" t="n">
        <v>1.3168</v>
      </c>
      <c r="M3007" s="109" t="n">
        <v>-0.2164</v>
      </c>
      <c r="N3007" s="108" t="n">
        <f aca="false">IF(SQRT($B$5)*$I3007+SQRT(1-$B$5)*J3007&lt;$C$8,1,0)</f>
        <v>0</v>
      </c>
      <c r="O3007" s="108" t="n">
        <f aca="false">IF(SQRT($B$5)*$I3007+SQRT(1-$B$5)*K3007&lt;$C$9,1,0)</f>
        <v>0</v>
      </c>
      <c r="P3007" s="108" t="n">
        <f aca="false">IF(SQRT($B$5)*$I3007+SQRT(1-$B$5)*L3007&lt;$C$10,1,0)</f>
        <v>0</v>
      </c>
      <c r="Q3007" s="108" t="n">
        <f aca="false">IF(SQRT($B$5)*$I3007+SQRT(1-$B$5)*M3007&lt;$C$11,1,0)</f>
        <v>0</v>
      </c>
      <c r="R3007" s="110" t="n">
        <f aca="false">N3007*$D$8+O3007*$D$9+P3007*$D$10+Q3007*$D$11</f>
        <v>0</v>
      </c>
      <c r="S3007" s="108" t="n">
        <f aca="false">SUM(N3007:Q3007)</f>
        <v>0</v>
      </c>
    </row>
    <row r="3008" customFormat="false" ht="15" hidden="false" customHeight="false" outlineLevel="0" collapsed="false">
      <c r="H3008" s="108" t="n">
        <v>3000</v>
      </c>
      <c r="I3008" s="109" t="n">
        <v>-0.2723</v>
      </c>
      <c r="J3008" s="109" t="n">
        <v>1.3644</v>
      </c>
      <c r="K3008" s="109" t="n">
        <v>0.2588</v>
      </c>
      <c r="L3008" s="109" t="n">
        <v>-0.542</v>
      </c>
      <c r="M3008" s="109" t="n">
        <v>-0.66</v>
      </c>
      <c r="N3008" s="108" t="n">
        <f aca="false">IF(SQRT($B$5)*$I3008+SQRT(1-$B$5)*J3008&lt;$C$8,1,0)</f>
        <v>0</v>
      </c>
      <c r="O3008" s="108" t="n">
        <f aca="false">IF(SQRT($B$5)*$I3008+SQRT(1-$B$5)*K3008&lt;$C$9,1,0)</f>
        <v>0</v>
      </c>
      <c r="P3008" s="108" t="n">
        <f aca="false">IF(SQRT($B$5)*$I3008+SQRT(1-$B$5)*L3008&lt;$C$10,1,0)</f>
        <v>0</v>
      </c>
      <c r="Q3008" s="108" t="n">
        <f aca="false">IF(SQRT($B$5)*$I3008+SQRT(1-$B$5)*M3008&lt;$C$11,1,0)</f>
        <v>0</v>
      </c>
      <c r="R3008" s="110" t="n">
        <f aca="false">N3008*$D$8+O3008*$D$9+P3008*$D$10+Q3008*$D$11</f>
        <v>0</v>
      </c>
      <c r="S3008" s="108" t="n">
        <f aca="false">SUM(N3008:Q3008)</f>
        <v>0</v>
      </c>
    </row>
    <row r="3009" customFormat="false" ht="15" hidden="false" customHeight="false" outlineLevel="0" collapsed="false">
      <c r="H3009" s="108" t="n">
        <v>3001</v>
      </c>
      <c r="I3009" s="109" t="n">
        <v>-1.1561</v>
      </c>
      <c r="J3009" s="109" t="n">
        <v>0.6824</v>
      </c>
      <c r="K3009" s="109" t="n">
        <v>0.7832</v>
      </c>
      <c r="L3009" s="109" t="n">
        <v>-1.0681</v>
      </c>
      <c r="M3009" s="109" t="n">
        <v>1.0633</v>
      </c>
      <c r="N3009" s="108" t="n">
        <f aca="false">IF(SQRT($B$5)*$I3009+SQRT(1-$B$5)*J3009&lt;$C$8,1,0)</f>
        <v>0</v>
      </c>
      <c r="O3009" s="108" t="n">
        <f aca="false">IF(SQRT($B$5)*$I3009+SQRT(1-$B$5)*K3009&lt;$C$9,1,0)</f>
        <v>0</v>
      </c>
      <c r="P3009" s="108" t="n">
        <f aca="false">IF(SQRT($B$5)*$I3009+SQRT(1-$B$5)*L3009&lt;$C$10,1,0)</f>
        <v>0</v>
      </c>
      <c r="Q3009" s="108" t="n">
        <f aca="false">IF(SQRT($B$5)*$I3009+SQRT(1-$B$5)*M3009&lt;$C$11,1,0)</f>
        <v>0</v>
      </c>
      <c r="R3009" s="110" t="n">
        <f aca="false">N3009*$D$8+O3009*$D$9+P3009*$D$10+Q3009*$D$11</f>
        <v>0</v>
      </c>
      <c r="S3009" s="108" t="n">
        <f aca="false">SUM(N3009:Q3009)</f>
        <v>0</v>
      </c>
    </row>
    <row r="3010" customFormat="false" ht="15" hidden="false" customHeight="false" outlineLevel="0" collapsed="false">
      <c r="H3010" s="108" t="n">
        <v>3002</v>
      </c>
      <c r="I3010" s="109" t="n">
        <v>0.0236</v>
      </c>
      <c r="J3010" s="109" t="n">
        <v>0.0171</v>
      </c>
      <c r="K3010" s="109" t="n">
        <v>-1.2682</v>
      </c>
      <c r="L3010" s="109" t="n">
        <v>-1.2701</v>
      </c>
      <c r="M3010" s="109" t="n">
        <v>0.6418</v>
      </c>
      <c r="N3010" s="108" t="n">
        <f aca="false">IF(SQRT($B$5)*$I3010+SQRT(1-$B$5)*J3010&lt;$C$8,1,0)</f>
        <v>0</v>
      </c>
      <c r="O3010" s="108" t="n">
        <f aca="false">IF(SQRT($B$5)*$I3010+SQRT(1-$B$5)*K3010&lt;$C$9,1,0)</f>
        <v>0</v>
      </c>
      <c r="P3010" s="108" t="n">
        <f aca="false">IF(SQRT($B$5)*$I3010+SQRT(1-$B$5)*L3010&lt;$C$10,1,0)</f>
        <v>0</v>
      </c>
      <c r="Q3010" s="108" t="n">
        <f aca="false">IF(SQRT($B$5)*$I3010+SQRT(1-$B$5)*M3010&lt;$C$11,1,0)</f>
        <v>0</v>
      </c>
      <c r="R3010" s="110" t="n">
        <f aca="false">N3010*$D$8+O3010*$D$9+P3010*$D$10+Q3010*$D$11</f>
        <v>0</v>
      </c>
      <c r="S3010" s="108" t="n">
        <f aca="false">SUM(N3010:Q3010)</f>
        <v>0</v>
      </c>
    </row>
    <row r="3011" customFormat="false" ht="15" hidden="false" customHeight="false" outlineLevel="0" collapsed="false">
      <c r="H3011" s="108" t="n">
        <v>3003</v>
      </c>
      <c r="I3011" s="109" t="n">
        <v>-0.2966</v>
      </c>
      <c r="J3011" s="109" t="n">
        <v>0.999</v>
      </c>
      <c r="K3011" s="109" t="n">
        <v>0.5945</v>
      </c>
      <c r="L3011" s="109" t="n">
        <v>0.6734</v>
      </c>
      <c r="M3011" s="109" t="n">
        <v>0.174</v>
      </c>
      <c r="N3011" s="108" t="n">
        <f aca="false">IF(SQRT($B$5)*$I3011+SQRT(1-$B$5)*J3011&lt;$C$8,1,0)</f>
        <v>0</v>
      </c>
      <c r="O3011" s="108" t="n">
        <f aca="false">IF(SQRT($B$5)*$I3011+SQRT(1-$B$5)*K3011&lt;$C$9,1,0)</f>
        <v>0</v>
      </c>
      <c r="P3011" s="108" t="n">
        <f aca="false">IF(SQRT($B$5)*$I3011+SQRT(1-$B$5)*L3011&lt;$C$10,1,0)</f>
        <v>0</v>
      </c>
      <c r="Q3011" s="108" t="n">
        <f aca="false">IF(SQRT($B$5)*$I3011+SQRT(1-$B$5)*M3011&lt;$C$11,1,0)</f>
        <v>0</v>
      </c>
      <c r="R3011" s="110" t="n">
        <f aca="false">N3011*$D$8+O3011*$D$9+P3011*$D$10+Q3011*$D$11</f>
        <v>0</v>
      </c>
      <c r="S3011" s="108" t="n">
        <f aca="false">SUM(N3011:Q3011)</f>
        <v>0</v>
      </c>
    </row>
    <row r="3012" customFormat="false" ht="15" hidden="false" customHeight="false" outlineLevel="0" collapsed="false">
      <c r="H3012" s="108" t="n">
        <v>3004</v>
      </c>
      <c r="I3012" s="109" t="n">
        <v>0.1779</v>
      </c>
      <c r="J3012" s="109" t="n">
        <v>-1.1602</v>
      </c>
      <c r="K3012" s="109" t="n">
        <v>-0.6226</v>
      </c>
      <c r="L3012" s="109" t="n">
        <v>-0.7839</v>
      </c>
      <c r="M3012" s="109" t="n">
        <v>-0.2386</v>
      </c>
      <c r="N3012" s="108" t="n">
        <f aca="false">IF(SQRT($B$5)*$I3012+SQRT(1-$B$5)*J3012&lt;$C$8,1,0)</f>
        <v>0</v>
      </c>
      <c r="O3012" s="108" t="n">
        <f aca="false">IF(SQRT($B$5)*$I3012+SQRT(1-$B$5)*K3012&lt;$C$9,1,0)</f>
        <v>0</v>
      </c>
      <c r="P3012" s="108" t="n">
        <f aca="false">IF(SQRT($B$5)*$I3012+SQRT(1-$B$5)*L3012&lt;$C$10,1,0)</f>
        <v>0</v>
      </c>
      <c r="Q3012" s="108" t="n">
        <f aca="false">IF(SQRT($B$5)*$I3012+SQRT(1-$B$5)*M3012&lt;$C$11,1,0)</f>
        <v>0</v>
      </c>
      <c r="R3012" s="110" t="n">
        <f aca="false">N3012*$D$8+O3012*$D$9+P3012*$D$10+Q3012*$D$11</f>
        <v>0</v>
      </c>
      <c r="S3012" s="108" t="n">
        <f aca="false">SUM(N3012:Q3012)</f>
        <v>0</v>
      </c>
    </row>
    <row r="3013" customFormat="false" ht="15" hidden="false" customHeight="false" outlineLevel="0" collapsed="false">
      <c r="H3013" s="108" t="n">
        <v>3005</v>
      </c>
      <c r="I3013" s="109" t="n">
        <v>-1.41</v>
      </c>
      <c r="J3013" s="109" t="n">
        <v>-0.4452</v>
      </c>
      <c r="K3013" s="109" t="n">
        <v>-0.1484</v>
      </c>
      <c r="L3013" s="109" t="n">
        <v>-0.4589</v>
      </c>
      <c r="M3013" s="109" t="n">
        <v>1.5188</v>
      </c>
      <c r="N3013" s="108" t="n">
        <f aca="false">IF(SQRT($B$5)*$I3013+SQRT(1-$B$5)*J3013&lt;$C$8,1,0)</f>
        <v>0</v>
      </c>
      <c r="O3013" s="108" t="n">
        <f aca="false">IF(SQRT($B$5)*$I3013+SQRT(1-$B$5)*K3013&lt;$C$9,1,0)</f>
        <v>0</v>
      </c>
      <c r="P3013" s="108" t="n">
        <f aca="false">IF(SQRT($B$5)*$I3013+SQRT(1-$B$5)*L3013&lt;$C$10,1,0)</f>
        <v>0</v>
      </c>
      <c r="Q3013" s="108" t="n">
        <f aca="false">IF(SQRT($B$5)*$I3013+SQRT(1-$B$5)*M3013&lt;$C$11,1,0)</f>
        <v>0</v>
      </c>
      <c r="R3013" s="110" t="n">
        <f aca="false">N3013*$D$8+O3013*$D$9+P3013*$D$10+Q3013*$D$11</f>
        <v>0</v>
      </c>
      <c r="S3013" s="108" t="n">
        <f aca="false">SUM(N3013:Q3013)</f>
        <v>0</v>
      </c>
    </row>
    <row r="3014" customFormat="false" ht="15" hidden="false" customHeight="false" outlineLevel="0" collapsed="false">
      <c r="H3014" s="108" t="n">
        <v>3006</v>
      </c>
      <c r="I3014" s="109" t="n">
        <v>-0.688</v>
      </c>
      <c r="J3014" s="109" t="n">
        <v>0.4268</v>
      </c>
      <c r="K3014" s="109" t="n">
        <v>-0.6973</v>
      </c>
      <c r="L3014" s="109" t="n">
        <v>-1.6859</v>
      </c>
      <c r="M3014" s="109" t="n">
        <v>0.1142</v>
      </c>
      <c r="N3014" s="108" t="n">
        <f aca="false">IF(SQRT($B$5)*$I3014+SQRT(1-$B$5)*J3014&lt;$C$8,1,0)</f>
        <v>0</v>
      </c>
      <c r="O3014" s="108" t="n">
        <f aca="false">IF(SQRT($B$5)*$I3014+SQRT(1-$B$5)*K3014&lt;$C$9,1,0)</f>
        <v>0</v>
      </c>
      <c r="P3014" s="108" t="n">
        <f aca="false">IF(SQRT($B$5)*$I3014+SQRT(1-$B$5)*L3014&lt;$C$10,1,0)</f>
        <v>1</v>
      </c>
      <c r="Q3014" s="108" t="n">
        <f aca="false">IF(SQRT($B$5)*$I3014+SQRT(1-$B$5)*M3014&lt;$C$11,1,0)</f>
        <v>0</v>
      </c>
      <c r="R3014" s="110" t="n">
        <f aca="false">N3014*$D$8+O3014*$D$9+P3014*$D$10+Q3014*$D$11</f>
        <v>14</v>
      </c>
      <c r="S3014" s="108" t="n">
        <f aca="false">SUM(N3014:Q3014)</f>
        <v>1</v>
      </c>
    </row>
    <row r="3015" customFormat="false" ht="15" hidden="false" customHeight="false" outlineLevel="0" collapsed="false">
      <c r="H3015" s="108" t="n">
        <v>3007</v>
      </c>
      <c r="I3015" s="109" t="n">
        <v>0.0367</v>
      </c>
      <c r="J3015" s="109" t="n">
        <v>-0.2308</v>
      </c>
      <c r="K3015" s="109" t="n">
        <v>1.5639</v>
      </c>
      <c r="L3015" s="109" t="n">
        <v>-0.585</v>
      </c>
      <c r="M3015" s="109" t="n">
        <v>-2.6667</v>
      </c>
      <c r="N3015" s="108" t="n">
        <f aca="false">IF(SQRT($B$5)*$I3015+SQRT(1-$B$5)*J3015&lt;$C$8,1,0)</f>
        <v>0</v>
      </c>
      <c r="O3015" s="108" t="n">
        <f aca="false">IF(SQRT($B$5)*$I3015+SQRT(1-$B$5)*K3015&lt;$C$9,1,0)</f>
        <v>0</v>
      </c>
      <c r="P3015" s="108" t="n">
        <f aca="false">IF(SQRT($B$5)*$I3015+SQRT(1-$B$5)*L3015&lt;$C$10,1,0)</f>
        <v>0</v>
      </c>
      <c r="Q3015" s="108" t="n">
        <f aca="false">IF(SQRT($B$5)*$I3015+SQRT(1-$B$5)*M3015&lt;$C$11,1,0)</f>
        <v>1</v>
      </c>
      <c r="R3015" s="110" t="n">
        <f aca="false">N3015*$D$8+O3015*$D$9+P3015*$D$10+Q3015*$D$11</f>
        <v>17.5</v>
      </c>
      <c r="S3015" s="108" t="n">
        <f aca="false">SUM(N3015:Q3015)</f>
        <v>1</v>
      </c>
    </row>
    <row r="3016" customFormat="false" ht="15" hidden="false" customHeight="false" outlineLevel="0" collapsed="false">
      <c r="H3016" s="108" t="n">
        <v>3008</v>
      </c>
      <c r="I3016" s="109" t="n">
        <v>-0.2193</v>
      </c>
      <c r="J3016" s="109" t="n">
        <v>1.4202</v>
      </c>
      <c r="K3016" s="109" t="n">
        <v>-0.1369</v>
      </c>
      <c r="L3016" s="109" t="n">
        <v>-0.3924</v>
      </c>
      <c r="M3016" s="109" t="n">
        <v>0.5197</v>
      </c>
      <c r="N3016" s="108" t="n">
        <f aca="false">IF(SQRT($B$5)*$I3016+SQRT(1-$B$5)*J3016&lt;$C$8,1,0)</f>
        <v>0</v>
      </c>
      <c r="O3016" s="108" t="n">
        <f aca="false">IF(SQRT($B$5)*$I3016+SQRT(1-$B$5)*K3016&lt;$C$9,1,0)</f>
        <v>0</v>
      </c>
      <c r="P3016" s="108" t="n">
        <f aca="false">IF(SQRT($B$5)*$I3016+SQRT(1-$B$5)*L3016&lt;$C$10,1,0)</f>
        <v>0</v>
      </c>
      <c r="Q3016" s="108" t="n">
        <f aca="false">IF(SQRT($B$5)*$I3016+SQRT(1-$B$5)*M3016&lt;$C$11,1,0)</f>
        <v>0</v>
      </c>
      <c r="R3016" s="110" t="n">
        <f aca="false">N3016*$D$8+O3016*$D$9+P3016*$D$10+Q3016*$D$11</f>
        <v>0</v>
      </c>
      <c r="S3016" s="108" t="n">
        <f aca="false">SUM(N3016:Q3016)</f>
        <v>0</v>
      </c>
    </row>
    <row r="3017" customFormat="false" ht="15" hidden="false" customHeight="false" outlineLevel="0" collapsed="false">
      <c r="H3017" s="108" t="n">
        <v>3009</v>
      </c>
      <c r="I3017" s="109" t="n">
        <v>0.2232</v>
      </c>
      <c r="J3017" s="109" t="n">
        <v>-1.4276</v>
      </c>
      <c r="K3017" s="109" t="n">
        <v>0.9872</v>
      </c>
      <c r="L3017" s="109" t="n">
        <v>-1.7456</v>
      </c>
      <c r="M3017" s="109" t="n">
        <v>1.0203</v>
      </c>
      <c r="N3017" s="108" t="n">
        <f aca="false">IF(SQRT($B$5)*$I3017+SQRT(1-$B$5)*J3017&lt;$C$8,1,0)</f>
        <v>0</v>
      </c>
      <c r="O3017" s="108" t="n">
        <f aca="false">IF(SQRT($B$5)*$I3017+SQRT(1-$B$5)*K3017&lt;$C$9,1,0)</f>
        <v>0</v>
      </c>
      <c r="P3017" s="108" t="n">
        <f aca="false">IF(SQRT($B$5)*$I3017+SQRT(1-$B$5)*L3017&lt;$C$10,1,0)</f>
        <v>0</v>
      </c>
      <c r="Q3017" s="108" t="n">
        <f aca="false">IF(SQRT($B$5)*$I3017+SQRT(1-$B$5)*M3017&lt;$C$11,1,0)</f>
        <v>0</v>
      </c>
      <c r="R3017" s="110" t="n">
        <f aca="false">N3017*$D$8+O3017*$D$9+P3017*$D$10+Q3017*$D$11</f>
        <v>0</v>
      </c>
      <c r="S3017" s="108" t="n">
        <f aca="false">SUM(N3017:Q3017)</f>
        <v>0</v>
      </c>
    </row>
    <row r="3018" customFormat="false" ht="15" hidden="false" customHeight="false" outlineLevel="0" collapsed="false">
      <c r="H3018" s="108" t="n">
        <v>3010</v>
      </c>
      <c r="I3018" s="109" t="n">
        <v>0.0588</v>
      </c>
      <c r="J3018" s="109" t="n">
        <v>1.2259</v>
      </c>
      <c r="K3018" s="109" t="n">
        <v>-0.2769</v>
      </c>
      <c r="L3018" s="109" t="n">
        <v>0.9168</v>
      </c>
      <c r="M3018" s="109" t="n">
        <v>0.7087</v>
      </c>
      <c r="N3018" s="108" t="n">
        <f aca="false">IF(SQRT($B$5)*$I3018+SQRT(1-$B$5)*J3018&lt;$C$8,1,0)</f>
        <v>0</v>
      </c>
      <c r="O3018" s="108" t="n">
        <f aca="false">IF(SQRT($B$5)*$I3018+SQRT(1-$B$5)*K3018&lt;$C$9,1,0)</f>
        <v>0</v>
      </c>
      <c r="P3018" s="108" t="n">
        <f aca="false">IF(SQRT($B$5)*$I3018+SQRT(1-$B$5)*L3018&lt;$C$10,1,0)</f>
        <v>0</v>
      </c>
      <c r="Q3018" s="108" t="n">
        <f aca="false">IF(SQRT($B$5)*$I3018+SQRT(1-$B$5)*M3018&lt;$C$11,1,0)</f>
        <v>0</v>
      </c>
      <c r="R3018" s="110" t="n">
        <f aca="false">N3018*$D$8+O3018*$D$9+P3018*$D$10+Q3018*$D$11</f>
        <v>0</v>
      </c>
      <c r="S3018" s="108" t="n">
        <f aca="false">SUM(N3018:Q3018)</f>
        <v>0</v>
      </c>
    </row>
    <row r="3019" customFormat="false" ht="15" hidden="false" customHeight="false" outlineLevel="0" collapsed="false">
      <c r="H3019" s="108" t="n">
        <v>3011</v>
      </c>
      <c r="I3019" s="109" t="n">
        <v>-1.5324</v>
      </c>
      <c r="J3019" s="109" t="n">
        <v>1.3572</v>
      </c>
      <c r="K3019" s="109" t="n">
        <v>0.0836</v>
      </c>
      <c r="L3019" s="109" t="n">
        <v>1.209</v>
      </c>
      <c r="M3019" s="109" t="n">
        <v>0.1855</v>
      </c>
      <c r="N3019" s="108" t="n">
        <f aca="false">IF(SQRT($B$5)*$I3019+SQRT(1-$B$5)*J3019&lt;$C$8,1,0)</f>
        <v>0</v>
      </c>
      <c r="O3019" s="108" t="n">
        <f aca="false">IF(SQRT($B$5)*$I3019+SQRT(1-$B$5)*K3019&lt;$C$9,1,0)</f>
        <v>0</v>
      </c>
      <c r="P3019" s="108" t="n">
        <f aca="false">IF(SQRT($B$5)*$I3019+SQRT(1-$B$5)*L3019&lt;$C$10,1,0)</f>
        <v>0</v>
      </c>
      <c r="Q3019" s="108" t="n">
        <f aca="false">IF(SQRT($B$5)*$I3019+SQRT(1-$B$5)*M3019&lt;$C$11,1,0)</f>
        <v>0</v>
      </c>
      <c r="R3019" s="110" t="n">
        <f aca="false">N3019*$D$8+O3019*$D$9+P3019*$D$10+Q3019*$D$11</f>
        <v>0</v>
      </c>
      <c r="S3019" s="108" t="n">
        <f aca="false">SUM(N3019:Q3019)</f>
        <v>0</v>
      </c>
    </row>
    <row r="3020" customFormat="false" ht="15" hidden="false" customHeight="false" outlineLevel="0" collapsed="false">
      <c r="H3020" s="108" t="n">
        <v>3012</v>
      </c>
      <c r="I3020" s="109" t="n">
        <v>-0.5835</v>
      </c>
      <c r="J3020" s="109" t="n">
        <v>0.1271</v>
      </c>
      <c r="K3020" s="109" t="n">
        <v>-1.5564</v>
      </c>
      <c r="L3020" s="109" t="n">
        <v>-0.0728</v>
      </c>
      <c r="M3020" s="109" t="n">
        <v>-0.7548</v>
      </c>
      <c r="N3020" s="108" t="n">
        <f aca="false">IF(SQRT($B$5)*$I3020+SQRT(1-$B$5)*J3020&lt;$C$8,1,0)</f>
        <v>0</v>
      </c>
      <c r="O3020" s="108" t="n">
        <f aca="false">IF(SQRT($B$5)*$I3020+SQRT(1-$B$5)*K3020&lt;$C$9,1,0)</f>
        <v>0</v>
      </c>
      <c r="P3020" s="108" t="n">
        <f aca="false">IF(SQRT($B$5)*$I3020+SQRT(1-$B$5)*L3020&lt;$C$10,1,0)</f>
        <v>0</v>
      </c>
      <c r="Q3020" s="108" t="n">
        <f aca="false">IF(SQRT($B$5)*$I3020+SQRT(1-$B$5)*M3020&lt;$C$11,1,0)</f>
        <v>0</v>
      </c>
      <c r="R3020" s="110" t="n">
        <f aca="false">N3020*$D$8+O3020*$D$9+P3020*$D$10+Q3020*$D$11</f>
        <v>0</v>
      </c>
      <c r="S3020" s="108" t="n">
        <f aca="false">SUM(N3020:Q3020)</f>
        <v>0</v>
      </c>
    </row>
    <row r="3021" customFormat="false" ht="15" hidden="false" customHeight="false" outlineLevel="0" collapsed="false">
      <c r="H3021" s="108" t="n">
        <v>3013</v>
      </c>
      <c r="I3021" s="109" t="n">
        <v>1.5605</v>
      </c>
      <c r="J3021" s="109" t="n">
        <v>0.5754</v>
      </c>
      <c r="K3021" s="109" t="n">
        <v>0.8352</v>
      </c>
      <c r="L3021" s="109" t="n">
        <v>-0.7219</v>
      </c>
      <c r="M3021" s="109" t="n">
        <v>-0.6593</v>
      </c>
      <c r="N3021" s="108" t="n">
        <f aca="false">IF(SQRT($B$5)*$I3021+SQRT(1-$B$5)*J3021&lt;$C$8,1,0)</f>
        <v>0</v>
      </c>
      <c r="O3021" s="108" t="n">
        <f aca="false">IF(SQRT($B$5)*$I3021+SQRT(1-$B$5)*K3021&lt;$C$9,1,0)</f>
        <v>0</v>
      </c>
      <c r="P3021" s="108" t="n">
        <f aca="false">IF(SQRT($B$5)*$I3021+SQRT(1-$B$5)*L3021&lt;$C$10,1,0)</f>
        <v>0</v>
      </c>
      <c r="Q3021" s="108" t="n">
        <f aca="false">IF(SQRT($B$5)*$I3021+SQRT(1-$B$5)*M3021&lt;$C$11,1,0)</f>
        <v>0</v>
      </c>
      <c r="R3021" s="110" t="n">
        <f aca="false">N3021*$D$8+O3021*$D$9+P3021*$D$10+Q3021*$D$11</f>
        <v>0</v>
      </c>
      <c r="S3021" s="108" t="n">
        <f aca="false">SUM(N3021:Q3021)</f>
        <v>0</v>
      </c>
    </row>
    <row r="3022" customFormat="false" ht="15" hidden="false" customHeight="false" outlineLevel="0" collapsed="false">
      <c r="H3022" s="108" t="n">
        <v>3014</v>
      </c>
      <c r="I3022" s="109" t="n">
        <v>0.2029</v>
      </c>
      <c r="J3022" s="109" t="n">
        <v>-2.4587</v>
      </c>
      <c r="K3022" s="109" t="n">
        <v>-0.3907</v>
      </c>
      <c r="L3022" s="109" t="n">
        <v>0.2853</v>
      </c>
      <c r="M3022" s="109" t="n">
        <v>-0.7431</v>
      </c>
      <c r="N3022" s="108" t="n">
        <f aca="false">IF(SQRT($B$5)*$I3022+SQRT(1-$B$5)*J3022&lt;$C$8,1,0)</f>
        <v>0</v>
      </c>
      <c r="O3022" s="108" t="n">
        <f aca="false">IF(SQRT($B$5)*$I3022+SQRT(1-$B$5)*K3022&lt;$C$9,1,0)</f>
        <v>0</v>
      </c>
      <c r="P3022" s="108" t="n">
        <f aca="false">IF(SQRT($B$5)*$I3022+SQRT(1-$B$5)*L3022&lt;$C$10,1,0)</f>
        <v>0</v>
      </c>
      <c r="Q3022" s="108" t="n">
        <f aca="false">IF(SQRT($B$5)*$I3022+SQRT(1-$B$5)*M3022&lt;$C$11,1,0)</f>
        <v>0</v>
      </c>
      <c r="R3022" s="110" t="n">
        <f aca="false">N3022*$D$8+O3022*$D$9+P3022*$D$10+Q3022*$D$11</f>
        <v>0</v>
      </c>
      <c r="S3022" s="108" t="n">
        <f aca="false">SUM(N3022:Q3022)</f>
        <v>0</v>
      </c>
    </row>
    <row r="3023" customFormat="false" ht="15" hidden="false" customHeight="false" outlineLevel="0" collapsed="false">
      <c r="H3023" s="108" t="n">
        <v>3015</v>
      </c>
      <c r="I3023" s="109" t="n">
        <v>0.8432</v>
      </c>
      <c r="J3023" s="109" t="n">
        <v>0.8041</v>
      </c>
      <c r="K3023" s="109" t="n">
        <v>-0.4845</v>
      </c>
      <c r="L3023" s="109" t="n">
        <v>1.4981</v>
      </c>
      <c r="M3023" s="109" t="n">
        <v>-0.9711</v>
      </c>
      <c r="N3023" s="108" t="n">
        <f aca="false">IF(SQRT($B$5)*$I3023+SQRT(1-$B$5)*J3023&lt;$C$8,1,0)</f>
        <v>0</v>
      </c>
      <c r="O3023" s="108" t="n">
        <f aca="false">IF(SQRT($B$5)*$I3023+SQRT(1-$B$5)*K3023&lt;$C$9,1,0)</f>
        <v>0</v>
      </c>
      <c r="P3023" s="108" t="n">
        <f aca="false">IF(SQRT($B$5)*$I3023+SQRT(1-$B$5)*L3023&lt;$C$10,1,0)</f>
        <v>0</v>
      </c>
      <c r="Q3023" s="108" t="n">
        <f aca="false">IF(SQRT($B$5)*$I3023+SQRT(1-$B$5)*M3023&lt;$C$11,1,0)</f>
        <v>0</v>
      </c>
      <c r="R3023" s="110" t="n">
        <f aca="false">N3023*$D$8+O3023*$D$9+P3023*$D$10+Q3023*$D$11</f>
        <v>0</v>
      </c>
      <c r="S3023" s="108" t="n">
        <f aca="false">SUM(N3023:Q3023)</f>
        <v>0</v>
      </c>
    </row>
    <row r="3024" customFormat="false" ht="15" hidden="false" customHeight="false" outlineLevel="0" collapsed="false">
      <c r="H3024" s="108" t="n">
        <v>3016</v>
      </c>
      <c r="I3024" s="109" t="n">
        <v>0.1766</v>
      </c>
      <c r="J3024" s="109" t="n">
        <v>-1.3874</v>
      </c>
      <c r="K3024" s="109" t="n">
        <v>-0.6789</v>
      </c>
      <c r="L3024" s="109" t="n">
        <v>-0.7038</v>
      </c>
      <c r="M3024" s="109" t="n">
        <v>-1.2742</v>
      </c>
      <c r="N3024" s="108" t="n">
        <f aca="false">IF(SQRT($B$5)*$I3024+SQRT(1-$B$5)*J3024&lt;$C$8,1,0)</f>
        <v>0</v>
      </c>
      <c r="O3024" s="108" t="n">
        <f aca="false">IF(SQRT($B$5)*$I3024+SQRT(1-$B$5)*K3024&lt;$C$9,1,0)</f>
        <v>0</v>
      </c>
      <c r="P3024" s="108" t="n">
        <f aca="false">IF(SQRT($B$5)*$I3024+SQRT(1-$B$5)*L3024&lt;$C$10,1,0)</f>
        <v>0</v>
      </c>
      <c r="Q3024" s="108" t="n">
        <f aca="false">IF(SQRT($B$5)*$I3024+SQRT(1-$B$5)*M3024&lt;$C$11,1,0)</f>
        <v>0</v>
      </c>
      <c r="R3024" s="110" t="n">
        <f aca="false">N3024*$D$8+O3024*$D$9+P3024*$D$10+Q3024*$D$11</f>
        <v>0</v>
      </c>
      <c r="S3024" s="108" t="n">
        <f aca="false">SUM(N3024:Q3024)</f>
        <v>0</v>
      </c>
    </row>
    <row r="3025" customFormat="false" ht="15" hidden="false" customHeight="false" outlineLevel="0" collapsed="false">
      <c r="H3025" s="108" t="n">
        <v>3017</v>
      </c>
      <c r="I3025" s="109" t="n">
        <v>2.0372</v>
      </c>
      <c r="J3025" s="109" t="n">
        <v>-1.8409</v>
      </c>
      <c r="K3025" s="109" t="n">
        <v>0.9057</v>
      </c>
      <c r="L3025" s="109" t="n">
        <v>-0.215</v>
      </c>
      <c r="M3025" s="109" t="n">
        <v>1.1822</v>
      </c>
      <c r="N3025" s="108" t="n">
        <f aca="false">IF(SQRT($B$5)*$I3025+SQRT(1-$B$5)*J3025&lt;$C$8,1,0)</f>
        <v>0</v>
      </c>
      <c r="O3025" s="108" t="n">
        <f aca="false">IF(SQRT($B$5)*$I3025+SQRT(1-$B$5)*K3025&lt;$C$9,1,0)</f>
        <v>0</v>
      </c>
      <c r="P3025" s="108" t="n">
        <f aca="false">IF(SQRT($B$5)*$I3025+SQRT(1-$B$5)*L3025&lt;$C$10,1,0)</f>
        <v>0</v>
      </c>
      <c r="Q3025" s="108" t="n">
        <f aca="false">IF(SQRT($B$5)*$I3025+SQRT(1-$B$5)*M3025&lt;$C$11,1,0)</f>
        <v>0</v>
      </c>
      <c r="R3025" s="110" t="n">
        <f aca="false">N3025*$D$8+O3025*$D$9+P3025*$D$10+Q3025*$D$11</f>
        <v>0</v>
      </c>
      <c r="S3025" s="108" t="n">
        <f aca="false">SUM(N3025:Q3025)</f>
        <v>0</v>
      </c>
    </row>
    <row r="3026" customFormat="false" ht="15" hidden="false" customHeight="false" outlineLevel="0" collapsed="false">
      <c r="H3026" s="108" t="n">
        <v>3018</v>
      </c>
      <c r="I3026" s="109" t="n">
        <v>0.1572</v>
      </c>
      <c r="J3026" s="109" t="n">
        <v>1.3854</v>
      </c>
      <c r="K3026" s="109" t="n">
        <v>-0.9098</v>
      </c>
      <c r="L3026" s="109" t="n">
        <v>1.74</v>
      </c>
      <c r="M3026" s="109" t="n">
        <v>1.0657</v>
      </c>
      <c r="N3026" s="108" t="n">
        <f aca="false">IF(SQRT($B$5)*$I3026+SQRT(1-$B$5)*J3026&lt;$C$8,1,0)</f>
        <v>0</v>
      </c>
      <c r="O3026" s="108" t="n">
        <f aca="false">IF(SQRT($B$5)*$I3026+SQRT(1-$B$5)*K3026&lt;$C$9,1,0)</f>
        <v>0</v>
      </c>
      <c r="P3026" s="108" t="n">
        <f aca="false">IF(SQRT($B$5)*$I3026+SQRT(1-$B$5)*L3026&lt;$C$10,1,0)</f>
        <v>0</v>
      </c>
      <c r="Q3026" s="108" t="n">
        <f aca="false">IF(SQRT($B$5)*$I3026+SQRT(1-$B$5)*M3026&lt;$C$11,1,0)</f>
        <v>0</v>
      </c>
      <c r="R3026" s="110" t="n">
        <f aca="false">N3026*$D$8+O3026*$D$9+P3026*$D$10+Q3026*$D$11</f>
        <v>0</v>
      </c>
      <c r="S3026" s="108" t="n">
        <f aca="false">SUM(N3026:Q3026)</f>
        <v>0</v>
      </c>
    </row>
    <row r="3027" customFormat="false" ht="15" hidden="false" customHeight="false" outlineLevel="0" collapsed="false">
      <c r="H3027" s="108" t="n">
        <v>3019</v>
      </c>
      <c r="I3027" s="109" t="n">
        <v>0.3504</v>
      </c>
      <c r="J3027" s="109" t="n">
        <v>-1.2458</v>
      </c>
      <c r="K3027" s="109" t="n">
        <v>-0.9632</v>
      </c>
      <c r="L3027" s="109" t="n">
        <v>-1.243</v>
      </c>
      <c r="M3027" s="109" t="n">
        <v>-0.4839</v>
      </c>
      <c r="N3027" s="108" t="n">
        <f aca="false">IF(SQRT($B$5)*$I3027+SQRT(1-$B$5)*J3027&lt;$C$8,1,0)</f>
        <v>0</v>
      </c>
      <c r="O3027" s="108" t="n">
        <f aca="false">IF(SQRT($B$5)*$I3027+SQRT(1-$B$5)*K3027&lt;$C$9,1,0)</f>
        <v>0</v>
      </c>
      <c r="P3027" s="108" t="n">
        <f aca="false">IF(SQRT($B$5)*$I3027+SQRT(1-$B$5)*L3027&lt;$C$10,1,0)</f>
        <v>0</v>
      </c>
      <c r="Q3027" s="108" t="n">
        <f aca="false">IF(SQRT($B$5)*$I3027+SQRT(1-$B$5)*M3027&lt;$C$11,1,0)</f>
        <v>0</v>
      </c>
      <c r="R3027" s="110" t="n">
        <f aca="false">N3027*$D$8+O3027*$D$9+P3027*$D$10+Q3027*$D$11</f>
        <v>0</v>
      </c>
      <c r="S3027" s="108" t="n">
        <f aca="false">SUM(N3027:Q3027)</f>
        <v>0</v>
      </c>
    </row>
    <row r="3028" customFormat="false" ht="15" hidden="false" customHeight="false" outlineLevel="0" collapsed="false">
      <c r="H3028" s="108" t="n">
        <v>3020</v>
      </c>
      <c r="I3028" s="109" t="n">
        <v>0.0511</v>
      </c>
      <c r="J3028" s="109" t="n">
        <v>-1.1501</v>
      </c>
      <c r="K3028" s="109" t="n">
        <v>-0.1272</v>
      </c>
      <c r="L3028" s="109" t="n">
        <v>0.0969</v>
      </c>
      <c r="M3028" s="109" t="n">
        <v>0.0107</v>
      </c>
      <c r="N3028" s="108" t="n">
        <f aca="false">IF(SQRT($B$5)*$I3028+SQRT(1-$B$5)*J3028&lt;$C$8,1,0)</f>
        <v>0</v>
      </c>
      <c r="O3028" s="108" t="n">
        <f aca="false">IF(SQRT($B$5)*$I3028+SQRT(1-$B$5)*K3028&lt;$C$9,1,0)</f>
        <v>0</v>
      </c>
      <c r="P3028" s="108" t="n">
        <f aca="false">IF(SQRT($B$5)*$I3028+SQRT(1-$B$5)*L3028&lt;$C$10,1,0)</f>
        <v>0</v>
      </c>
      <c r="Q3028" s="108" t="n">
        <f aca="false">IF(SQRT($B$5)*$I3028+SQRT(1-$B$5)*M3028&lt;$C$11,1,0)</f>
        <v>0</v>
      </c>
      <c r="R3028" s="110" t="n">
        <f aca="false">N3028*$D$8+O3028*$D$9+P3028*$D$10+Q3028*$D$11</f>
        <v>0</v>
      </c>
      <c r="S3028" s="108" t="n">
        <f aca="false">SUM(N3028:Q3028)</f>
        <v>0</v>
      </c>
    </row>
    <row r="3029" customFormat="false" ht="15" hidden="false" customHeight="false" outlineLevel="0" collapsed="false">
      <c r="H3029" s="108" t="n">
        <v>3021</v>
      </c>
      <c r="I3029" s="109" t="n">
        <v>-1.359</v>
      </c>
      <c r="J3029" s="109" t="n">
        <v>0.4353</v>
      </c>
      <c r="K3029" s="109" t="n">
        <v>1.0233</v>
      </c>
      <c r="L3029" s="109" t="n">
        <v>-0.4795</v>
      </c>
      <c r="M3029" s="109" t="n">
        <v>-1.6462</v>
      </c>
      <c r="N3029" s="108" t="n">
        <f aca="false">IF(SQRT($B$5)*$I3029+SQRT(1-$B$5)*J3029&lt;$C$8,1,0)</f>
        <v>0</v>
      </c>
      <c r="O3029" s="108" t="n">
        <f aca="false">IF(SQRT($B$5)*$I3029+SQRT(1-$B$5)*K3029&lt;$C$9,1,0)</f>
        <v>0</v>
      </c>
      <c r="P3029" s="108" t="n">
        <f aca="false">IF(SQRT($B$5)*$I3029+SQRT(1-$B$5)*L3029&lt;$C$10,1,0)</f>
        <v>0</v>
      </c>
      <c r="Q3029" s="108" t="n">
        <f aca="false">IF(SQRT($B$5)*$I3029+SQRT(1-$B$5)*M3029&lt;$C$11,1,0)</f>
        <v>1</v>
      </c>
      <c r="R3029" s="110" t="n">
        <f aca="false">N3029*$D$8+O3029*$D$9+P3029*$D$10+Q3029*$D$11</f>
        <v>17.5</v>
      </c>
      <c r="S3029" s="108" t="n">
        <f aca="false">SUM(N3029:Q3029)</f>
        <v>1</v>
      </c>
    </row>
    <row r="3030" customFormat="false" ht="15" hidden="false" customHeight="false" outlineLevel="0" collapsed="false">
      <c r="H3030" s="108" t="n">
        <v>3022</v>
      </c>
      <c r="I3030" s="109" t="n">
        <v>0.5215</v>
      </c>
      <c r="J3030" s="109" t="n">
        <v>0.9658</v>
      </c>
      <c r="K3030" s="109" t="n">
        <v>-0.0464</v>
      </c>
      <c r="L3030" s="109" t="n">
        <v>0.0093</v>
      </c>
      <c r="M3030" s="109" t="n">
        <v>-0.5586</v>
      </c>
      <c r="N3030" s="108" t="n">
        <f aca="false">IF(SQRT($B$5)*$I3030+SQRT(1-$B$5)*J3030&lt;$C$8,1,0)</f>
        <v>0</v>
      </c>
      <c r="O3030" s="108" t="n">
        <f aca="false">IF(SQRT($B$5)*$I3030+SQRT(1-$B$5)*K3030&lt;$C$9,1,0)</f>
        <v>0</v>
      </c>
      <c r="P3030" s="108" t="n">
        <f aca="false">IF(SQRT($B$5)*$I3030+SQRT(1-$B$5)*L3030&lt;$C$10,1,0)</f>
        <v>0</v>
      </c>
      <c r="Q3030" s="108" t="n">
        <f aca="false">IF(SQRT($B$5)*$I3030+SQRT(1-$B$5)*M3030&lt;$C$11,1,0)</f>
        <v>0</v>
      </c>
      <c r="R3030" s="110" t="n">
        <f aca="false">N3030*$D$8+O3030*$D$9+P3030*$D$10+Q3030*$D$11</f>
        <v>0</v>
      </c>
      <c r="S3030" s="108" t="n">
        <f aca="false">SUM(N3030:Q3030)</f>
        <v>0</v>
      </c>
    </row>
    <row r="3031" customFormat="false" ht="15" hidden="false" customHeight="false" outlineLevel="0" collapsed="false">
      <c r="H3031" s="108" t="n">
        <v>3023</v>
      </c>
      <c r="I3031" s="109" t="n">
        <v>-0.0878</v>
      </c>
      <c r="J3031" s="109" t="n">
        <v>0.2331</v>
      </c>
      <c r="K3031" s="109" t="n">
        <v>-1.4798</v>
      </c>
      <c r="L3031" s="109" t="n">
        <v>0.4441</v>
      </c>
      <c r="M3031" s="109" t="n">
        <v>-1.0416</v>
      </c>
      <c r="N3031" s="108" t="n">
        <f aca="false">IF(SQRT($B$5)*$I3031+SQRT(1-$B$5)*J3031&lt;$C$8,1,0)</f>
        <v>0</v>
      </c>
      <c r="O3031" s="108" t="n">
        <f aca="false">IF(SQRT($B$5)*$I3031+SQRT(1-$B$5)*K3031&lt;$C$9,1,0)</f>
        <v>0</v>
      </c>
      <c r="P3031" s="108" t="n">
        <f aca="false">IF(SQRT($B$5)*$I3031+SQRT(1-$B$5)*L3031&lt;$C$10,1,0)</f>
        <v>0</v>
      </c>
      <c r="Q3031" s="108" t="n">
        <f aca="false">IF(SQRT($B$5)*$I3031+SQRT(1-$B$5)*M3031&lt;$C$11,1,0)</f>
        <v>0</v>
      </c>
      <c r="R3031" s="110" t="n">
        <f aca="false">N3031*$D$8+O3031*$D$9+P3031*$D$10+Q3031*$D$11</f>
        <v>0</v>
      </c>
      <c r="S3031" s="108" t="n">
        <f aca="false">SUM(N3031:Q3031)</f>
        <v>0</v>
      </c>
    </row>
    <row r="3032" customFormat="false" ht="15" hidden="false" customHeight="false" outlineLevel="0" collapsed="false">
      <c r="H3032" s="108" t="n">
        <v>3024</v>
      </c>
      <c r="I3032" s="109" t="n">
        <v>-2.5502</v>
      </c>
      <c r="J3032" s="109" t="n">
        <v>-2.3636</v>
      </c>
      <c r="K3032" s="109" t="n">
        <v>0.9235</v>
      </c>
      <c r="L3032" s="109" t="n">
        <v>0.1208</v>
      </c>
      <c r="M3032" s="109" t="n">
        <v>-1.154</v>
      </c>
      <c r="N3032" s="108" t="n">
        <f aca="false">IF(SQRT($B$5)*$I3032+SQRT(1-$B$5)*J3032&lt;$C$8,1,0)</f>
        <v>1</v>
      </c>
      <c r="O3032" s="108" t="n">
        <f aca="false">IF(SQRT($B$5)*$I3032+SQRT(1-$B$5)*K3032&lt;$C$9,1,0)</f>
        <v>0</v>
      </c>
      <c r="P3032" s="108" t="n">
        <f aca="false">IF(SQRT($B$5)*$I3032+SQRT(1-$B$5)*L3032&lt;$C$10,1,0)</f>
        <v>0</v>
      </c>
      <c r="Q3032" s="108" t="n">
        <f aca="false">IF(SQRT($B$5)*$I3032+SQRT(1-$B$5)*M3032&lt;$C$11,1,0)</f>
        <v>1</v>
      </c>
      <c r="R3032" s="110" t="n">
        <f aca="false">N3032*$D$8+O3032*$D$9+P3032*$D$10+Q3032*$D$11</f>
        <v>37.5</v>
      </c>
      <c r="S3032" s="108" t="n">
        <f aca="false">SUM(N3032:Q3032)</f>
        <v>2</v>
      </c>
    </row>
    <row r="3033" customFormat="false" ht="15" hidden="false" customHeight="false" outlineLevel="0" collapsed="false">
      <c r="H3033" s="108" t="n">
        <v>3025</v>
      </c>
      <c r="I3033" s="109" t="n">
        <v>-0.3039</v>
      </c>
      <c r="J3033" s="109" t="n">
        <v>-1.0286</v>
      </c>
      <c r="K3033" s="109" t="n">
        <v>-0.4655</v>
      </c>
      <c r="L3033" s="109" t="n">
        <v>0.5067</v>
      </c>
      <c r="M3033" s="109" t="n">
        <v>1.073</v>
      </c>
      <c r="N3033" s="108" t="n">
        <f aca="false">IF(SQRT($B$5)*$I3033+SQRT(1-$B$5)*J3033&lt;$C$8,1,0)</f>
        <v>0</v>
      </c>
      <c r="O3033" s="108" t="n">
        <f aca="false">IF(SQRT($B$5)*$I3033+SQRT(1-$B$5)*K3033&lt;$C$9,1,0)</f>
        <v>0</v>
      </c>
      <c r="P3033" s="108" t="n">
        <f aca="false">IF(SQRT($B$5)*$I3033+SQRT(1-$B$5)*L3033&lt;$C$10,1,0)</f>
        <v>0</v>
      </c>
      <c r="Q3033" s="108" t="n">
        <f aca="false">IF(SQRT($B$5)*$I3033+SQRT(1-$B$5)*M3033&lt;$C$11,1,0)</f>
        <v>0</v>
      </c>
      <c r="R3033" s="110" t="n">
        <f aca="false">N3033*$D$8+O3033*$D$9+P3033*$D$10+Q3033*$D$11</f>
        <v>0</v>
      </c>
      <c r="S3033" s="108" t="n">
        <f aca="false">SUM(N3033:Q3033)</f>
        <v>0</v>
      </c>
    </row>
    <row r="3034" customFormat="false" ht="15" hidden="false" customHeight="false" outlineLevel="0" collapsed="false">
      <c r="H3034" s="108" t="n">
        <v>3026</v>
      </c>
      <c r="I3034" s="109" t="n">
        <v>-0.5756</v>
      </c>
      <c r="J3034" s="109" t="n">
        <v>-0.6562</v>
      </c>
      <c r="K3034" s="109" t="n">
        <v>-0.5884</v>
      </c>
      <c r="L3034" s="109" t="n">
        <v>-0.232</v>
      </c>
      <c r="M3034" s="109" t="n">
        <v>-0.4855</v>
      </c>
      <c r="N3034" s="108" t="n">
        <f aca="false">IF(SQRT($B$5)*$I3034+SQRT(1-$B$5)*J3034&lt;$C$8,1,0)</f>
        <v>0</v>
      </c>
      <c r="O3034" s="108" t="n">
        <f aca="false">IF(SQRT($B$5)*$I3034+SQRT(1-$B$5)*K3034&lt;$C$9,1,0)</f>
        <v>0</v>
      </c>
      <c r="P3034" s="108" t="n">
        <f aca="false">IF(SQRT($B$5)*$I3034+SQRT(1-$B$5)*L3034&lt;$C$10,1,0)</f>
        <v>0</v>
      </c>
      <c r="Q3034" s="108" t="n">
        <f aca="false">IF(SQRT($B$5)*$I3034+SQRT(1-$B$5)*M3034&lt;$C$11,1,0)</f>
        <v>0</v>
      </c>
      <c r="R3034" s="110" t="n">
        <f aca="false">N3034*$D$8+O3034*$D$9+P3034*$D$10+Q3034*$D$11</f>
        <v>0</v>
      </c>
      <c r="S3034" s="108" t="n">
        <f aca="false">SUM(N3034:Q3034)</f>
        <v>0</v>
      </c>
    </row>
    <row r="3035" customFormat="false" ht="15" hidden="false" customHeight="false" outlineLevel="0" collapsed="false">
      <c r="H3035" s="108" t="n">
        <v>3027</v>
      </c>
      <c r="I3035" s="109" t="n">
        <v>-0.1119</v>
      </c>
      <c r="J3035" s="109" t="n">
        <v>0.1297</v>
      </c>
      <c r="K3035" s="109" t="n">
        <v>-0.3406</v>
      </c>
      <c r="L3035" s="109" t="n">
        <v>0.0973</v>
      </c>
      <c r="M3035" s="109" t="n">
        <v>0.168</v>
      </c>
      <c r="N3035" s="108" t="n">
        <f aca="false">IF(SQRT($B$5)*$I3035+SQRT(1-$B$5)*J3035&lt;$C$8,1,0)</f>
        <v>0</v>
      </c>
      <c r="O3035" s="108" t="n">
        <f aca="false">IF(SQRT($B$5)*$I3035+SQRT(1-$B$5)*K3035&lt;$C$9,1,0)</f>
        <v>0</v>
      </c>
      <c r="P3035" s="108" t="n">
        <f aca="false">IF(SQRT($B$5)*$I3035+SQRT(1-$B$5)*L3035&lt;$C$10,1,0)</f>
        <v>0</v>
      </c>
      <c r="Q3035" s="108" t="n">
        <f aca="false">IF(SQRT($B$5)*$I3035+SQRT(1-$B$5)*M3035&lt;$C$11,1,0)</f>
        <v>0</v>
      </c>
      <c r="R3035" s="110" t="n">
        <f aca="false">N3035*$D$8+O3035*$D$9+P3035*$D$10+Q3035*$D$11</f>
        <v>0</v>
      </c>
      <c r="S3035" s="108" t="n">
        <f aca="false">SUM(N3035:Q3035)</f>
        <v>0</v>
      </c>
    </row>
    <row r="3036" customFormat="false" ht="15" hidden="false" customHeight="false" outlineLevel="0" collapsed="false">
      <c r="H3036" s="108" t="n">
        <v>3028</v>
      </c>
      <c r="I3036" s="109" t="n">
        <v>1.8963</v>
      </c>
      <c r="J3036" s="109" t="n">
        <v>-0.4832</v>
      </c>
      <c r="K3036" s="109" t="n">
        <v>-2.0497</v>
      </c>
      <c r="L3036" s="109" t="n">
        <v>-1.1331</v>
      </c>
      <c r="M3036" s="109" t="n">
        <v>-1.485</v>
      </c>
      <c r="N3036" s="108" t="n">
        <f aca="false">IF(SQRT($B$5)*$I3036+SQRT(1-$B$5)*J3036&lt;$C$8,1,0)</f>
        <v>0</v>
      </c>
      <c r="O3036" s="108" t="n">
        <f aca="false">IF(SQRT($B$5)*$I3036+SQRT(1-$B$5)*K3036&lt;$C$9,1,0)</f>
        <v>0</v>
      </c>
      <c r="P3036" s="108" t="n">
        <f aca="false">IF(SQRT($B$5)*$I3036+SQRT(1-$B$5)*L3036&lt;$C$10,1,0)</f>
        <v>0</v>
      </c>
      <c r="Q3036" s="108" t="n">
        <f aca="false">IF(SQRT($B$5)*$I3036+SQRT(1-$B$5)*M3036&lt;$C$11,1,0)</f>
        <v>0</v>
      </c>
      <c r="R3036" s="110" t="n">
        <f aca="false">N3036*$D$8+O3036*$D$9+P3036*$D$10+Q3036*$D$11</f>
        <v>0</v>
      </c>
      <c r="S3036" s="108" t="n">
        <f aca="false">SUM(N3036:Q3036)</f>
        <v>0</v>
      </c>
    </row>
    <row r="3037" customFormat="false" ht="15" hidden="false" customHeight="false" outlineLevel="0" collapsed="false">
      <c r="H3037" s="108" t="n">
        <v>3029</v>
      </c>
      <c r="I3037" s="109" t="n">
        <v>0.4692</v>
      </c>
      <c r="J3037" s="109" t="n">
        <v>-1.4902</v>
      </c>
      <c r="K3037" s="109" t="n">
        <v>-0.7473</v>
      </c>
      <c r="L3037" s="109" t="n">
        <v>1.4324</v>
      </c>
      <c r="M3037" s="109" t="n">
        <v>-0.0898</v>
      </c>
      <c r="N3037" s="108" t="n">
        <f aca="false">IF(SQRT($B$5)*$I3037+SQRT(1-$B$5)*J3037&lt;$C$8,1,0)</f>
        <v>0</v>
      </c>
      <c r="O3037" s="108" t="n">
        <f aca="false">IF(SQRT($B$5)*$I3037+SQRT(1-$B$5)*K3037&lt;$C$9,1,0)</f>
        <v>0</v>
      </c>
      <c r="P3037" s="108" t="n">
        <f aca="false">IF(SQRT($B$5)*$I3037+SQRT(1-$B$5)*L3037&lt;$C$10,1,0)</f>
        <v>0</v>
      </c>
      <c r="Q3037" s="108" t="n">
        <f aca="false">IF(SQRT($B$5)*$I3037+SQRT(1-$B$5)*M3037&lt;$C$11,1,0)</f>
        <v>0</v>
      </c>
      <c r="R3037" s="110" t="n">
        <f aca="false">N3037*$D$8+O3037*$D$9+P3037*$D$10+Q3037*$D$11</f>
        <v>0</v>
      </c>
      <c r="S3037" s="108" t="n">
        <f aca="false">SUM(N3037:Q3037)</f>
        <v>0</v>
      </c>
    </row>
    <row r="3038" customFormat="false" ht="15" hidden="false" customHeight="false" outlineLevel="0" collapsed="false">
      <c r="H3038" s="108" t="n">
        <v>3030</v>
      </c>
      <c r="I3038" s="109" t="n">
        <v>-0.3669</v>
      </c>
      <c r="J3038" s="109" t="n">
        <v>-1.4684</v>
      </c>
      <c r="K3038" s="109" t="n">
        <v>0.6063</v>
      </c>
      <c r="L3038" s="109" t="n">
        <v>0.9335</v>
      </c>
      <c r="M3038" s="109" t="n">
        <v>1.4082</v>
      </c>
      <c r="N3038" s="108" t="n">
        <f aca="false">IF(SQRT($B$5)*$I3038+SQRT(1-$B$5)*J3038&lt;$C$8,1,0)</f>
        <v>0</v>
      </c>
      <c r="O3038" s="108" t="n">
        <f aca="false">IF(SQRT($B$5)*$I3038+SQRT(1-$B$5)*K3038&lt;$C$9,1,0)</f>
        <v>0</v>
      </c>
      <c r="P3038" s="108" t="n">
        <f aca="false">IF(SQRT($B$5)*$I3038+SQRT(1-$B$5)*L3038&lt;$C$10,1,0)</f>
        <v>0</v>
      </c>
      <c r="Q3038" s="108" t="n">
        <f aca="false">IF(SQRT($B$5)*$I3038+SQRT(1-$B$5)*M3038&lt;$C$11,1,0)</f>
        <v>0</v>
      </c>
      <c r="R3038" s="110" t="n">
        <f aca="false">N3038*$D$8+O3038*$D$9+P3038*$D$10+Q3038*$D$11</f>
        <v>0</v>
      </c>
      <c r="S3038" s="108" t="n">
        <f aca="false">SUM(N3038:Q3038)</f>
        <v>0</v>
      </c>
    </row>
    <row r="3039" customFormat="false" ht="15" hidden="false" customHeight="false" outlineLevel="0" collapsed="false">
      <c r="H3039" s="108" t="n">
        <v>3031</v>
      </c>
      <c r="I3039" s="109" t="n">
        <v>1.6641</v>
      </c>
      <c r="J3039" s="109" t="n">
        <v>-0.2591</v>
      </c>
      <c r="K3039" s="109" t="n">
        <v>-1.1911</v>
      </c>
      <c r="L3039" s="109" t="n">
        <v>-0.7849</v>
      </c>
      <c r="M3039" s="109" t="n">
        <v>0.9032</v>
      </c>
      <c r="N3039" s="108" t="n">
        <f aca="false">IF(SQRT($B$5)*$I3039+SQRT(1-$B$5)*J3039&lt;$C$8,1,0)</f>
        <v>0</v>
      </c>
      <c r="O3039" s="108" t="n">
        <f aca="false">IF(SQRT($B$5)*$I3039+SQRT(1-$B$5)*K3039&lt;$C$9,1,0)</f>
        <v>0</v>
      </c>
      <c r="P3039" s="108" t="n">
        <f aca="false">IF(SQRT($B$5)*$I3039+SQRT(1-$B$5)*L3039&lt;$C$10,1,0)</f>
        <v>0</v>
      </c>
      <c r="Q3039" s="108" t="n">
        <f aca="false">IF(SQRT($B$5)*$I3039+SQRT(1-$B$5)*M3039&lt;$C$11,1,0)</f>
        <v>0</v>
      </c>
      <c r="R3039" s="110" t="n">
        <f aca="false">N3039*$D$8+O3039*$D$9+P3039*$D$10+Q3039*$D$11</f>
        <v>0</v>
      </c>
      <c r="S3039" s="108" t="n">
        <f aca="false">SUM(N3039:Q3039)</f>
        <v>0</v>
      </c>
    </row>
    <row r="3040" customFormat="false" ht="15" hidden="false" customHeight="false" outlineLevel="0" collapsed="false">
      <c r="H3040" s="108" t="n">
        <v>3032</v>
      </c>
      <c r="I3040" s="109" t="n">
        <v>-0.3706</v>
      </c>
      <c r="J3040" s="109" t="n">
        <v>-1.3058</v>
      </c>
      <c r="K3040" s="109" t="n">
        <v>-0.7202</v>
      </c>
      <c r="L3040" s="109" t="n">
        <v>-1.1079</v>
      </c>
      <c r="M3040" s="109" t="n">
        <v>0.2899</v>
      </c>
      <c r="N3040" s="108" t="n">
        <f aca="false">IF(SQRT($B$5)*$I3040+SQRT(1-$B$5)*J3040&lt;$C$8,1,0)</f>
        <v>0</v>
      </c>
      <c r="O3040" s="108" t="n">
        <f aca="false">IF(SQRT($B$5)*$I3040+SQRT(1-$B$5)*K3040&lt;$C$9,1,0)</f>
        <v>0</v>
      </c>
      <c r="P3040" s="108" t="n">
        <f aca="false">IF(SQRT($B$5)*$I3040+SQRT(1-$B$5)*L3040&lt;$C$10,1,0)</f>
        <v>0</v>
      </c>
      <c r="Q3040" s="108" t="n">
        <f aca="false">IF(SQRT($B$5)*$I3040+SQRT(1-$B$5)*M3040&lt;$C$11,1,0)</f>
        <v>0</v>
      </c>
      <c r="R3040" s="110" t="n">
        <f aca="false">N3040*$D$8+O3040*$D$9+P3040*$D$10+Q3040*$D$11</f>
        <v>0</v>
      </c>
      <c r="S3040" s="108" t="n">
        <f aca="false">SUM(N3040:Q3040)</f>
        <v>0</v>
      </c>
    </row>
    <row r="3041" customFormat="false" ht="15" hidden="false" customHeight="false" outlineLevel="0" collapsed="false">
      <c r="H3041" s="108" t="n">
        <v>3033</v>
      </c>
      <c r="I3041" s="109" t="n">
        <v>0.4269</v>
      </c>
      <c r="J3041" s="109" t="n">
        <v>-0.332</v>
      </c>
      <c r="K3041" s="109" t="n">
        <v>-0.4756</v>
      </c>
      <c r="L3041" s="109" t="n">
        <v>-0.7107</v>
      </c>
      <c r="M3041" s="109" t="n">
        <v>0.2372</v>
      </c>
      <c r="N3041" s="108" t="n">
        <f aca="false">IF(SQRT($B$5)*$I3041+SQRT(1-$B$5)*J3041&lt;$C$8,1,0)</f>
        <v>0</v>
      </c>
      <c r="O3041" s="108" t="n">
        <f aca="false">IF(SQRT($B$5)*$I3041+SQRT(1-$B$5)*K3041&lt;$C$9,1,0)</f>
        <v>0</v>
      </c>
      <c r="P3041" s="108" t="n">
        <f aca="false">IF(SQRT($B$5)*$I3041+SQRT(1-$B$5)*L3041&lt;$C$10,1,0)</f>
        <v>0</v>
      </c>
      <c r="Q3041" s="108" t="n">
        <f aca="false">IF(SQRT($B$5)*$I3041+SQRT(1-$B$5)*M3041&lt;$C$11,1,0)</f>
        <v>0</v>
      </c>
      <c r="R3041" s="110" t="n">
        <f aca="false">N3041*$D$8+O3041*$D$9+P3041*$D$10+Q3041*$D$11</f>
        <v>0</v>
      </c>
      <c r="S3041" s="108" t="n">
        <f aca="false">SUM(N3041:Q3041)</f>
        <v>0</v>
      </c>
    </row>
    <row r="3042" customFormat="false" ht="15" hidden="false" customHeight="false" outlineLevel="0" collapsed="false">
      <c r="H3042" s="108" t="n">
        <v>3034</v>
      </c>
      <c r="I3042" s="109" t="n">
        <v>-0.9586</v>
      </c>
      <c r="J3042" s="109" t="n">
        <v>-0.5351</v>
      </c>
      <c r="K3042" s="109" t="n">
        <v>0.3409</v>
      </c>
      <c r="L3042" s="109" t="n">
        <v>-0.1611</v>
      </c>
      <c r="M3042" s="109" t="n">
        <v>-0.2093</v>
      </c>
      <c r="N3042" s="108" t="n">
        <f aca="false">IF(SQRT($B$5)*$I3042+SQRT(1-$B$5)*J3042&lt;$C$8,1,0)</f>
        <v>0</v>
      </c>
      <c r="O3042" s="108" t="n">
        <f aca="false">IF(SQRT($B$5)*$I3042+SQRT(1-$B$5)*K3042&lt;$C$9,1,0)</f>
        <v>0</v>
      </c>
      <c r="P3042" s="108" t="n">
        <f aca="false">IF(SQRT($B$5)*$I3042+SQRT(1-$B$5)*L3042&lt;$C$10,1,0)</f>
        <v>0</v>
      </c>
      <c r="Q3042" s="108" t="n">
        <f aca="false">IF(SQRT($B$5)*$I3042+SQRT(1-$B$5)*M3042&lt;$C$11,1,0)</f>
        <v>0</v>
      </c>
      <c r="R3042" s="110" t="n">
        <f aca="false">N3042*$D$8+O3042*$D$9+P3042*$D$10+Q3042*$D$11</f>
        <v>0</v>
      </c>
      <c r="S3042" s="108" t="n">
        <f aca="false">SUM(N3042:Q3042)</f>
        <v>0</v>
      </c>
    </row>
    <row r="3043" customFormat="false" ht="15" hidden="false" customHeight="false" outlineLevel="0" collapsed="false">
      <c r="H3043" s="108" t="n">
        <v>3035</v>
      </c>
      <c r="I3043" s="109" t="n">
        <v>1.495</v>
      </c>
      <c r="J3043" s="109" t="n">
        <v>1.5063</v>
      </c>
      <c r="K3043" s="109" t="n">
        <v>-1.0685</v>
      </c>
      <c r="L3043" s="109" t="n">
        <v>-1.8062</v>
      </c>
      <c r="M3043" s="109" t="n">
        <v>0.3328</v>
      </c>
      <c r="N3043" s="108" t="n">
        <f aca="false">IF(SQRT($B$5)*$I3043+SQRT(1-$B$5)*J3043&lt;$C$8,1,0)</f>
        <v>0</v>
      </c>
      <c r="O3043" s="108" t="n">
        <f aca="false">IF(SQRT($B$5)*$I3043+SQRT(1-$B$5)*K3043&lt;$C$9,1,0)</f>
        <v>0</v>
      </c>
      <c r="P3043" s="108" t="n">
        <f aca="false">IF(SQRT($B$5)*$I3043+SQRT(1-$B$5)*L3043&lt;$C$10,1,0)</f>
        <v>0</v>
      </c>
      <c r="Q3043" s="108" t="n">
        <f aca="false">IF(SQRT($B$5)*$I3043+SQRT(1-$B$5)*M3043&lt;$C$11,1,0)</f>
        <v>0</v>
      </c>
      <c r="R3043" s="110" t="n">
        <f aca="false">N3043*$D$8+O3043*$D$9+P3043*$D$10+Q3043*$D$11</f>
        <v>0</v>
      </c>
      <c r="S3043" s="108" t="n">
        <f aca="false">SUM(N3043:Q3043)</f>
        <v>0</v>
      </c>
    </row>
    <row r="3044" customFormat="false" ht="15" hidden="false" customHeight="false" outlineLevel="0" collapsed="false">
      <c r="H3044" s="108" t="n">
        <v>3036</v>
      </c>
      <c r="I3044" s="109" t="n">
        <v>0.6148</v>
      </c>
      <c r="J3044" s="109" t="n">
        <v>0.3085</v>
      </c>
      <c r="K3044" s="109" t="n">
        <v>-0.2966</v>
      </c>
      <c r="L3044" s="109" t="n">
        <v>1.0579</v>
      </c>
      <c r="M3044" s="109" t="n">
        <v>0.1958</v>
      </c>
      <c r="N3044" s="108" t="n">
        <f aca="false">IF(SQRT($B$5)*$I3044+SQRT(1-$B$5)*J3044&lt;$C$8,1,0)</f>
        <v>0</v>
      </c>
      <c r="O3044" s="108" t="n">
        <f aca="false">IF(SQRT($B$5)*$I3044+SQRT(1-$B$5)*K3044&lt;$C$9,1,0)</f>
        <v>0</v>
      </c>
      <c r="P3044" s="108" t="n">
        <f aca="false">IF(SQRT($B$5)*$I3044+SQRT(1-$B$5)*L3044&lt;$C$10,1,0)</f>
        <v>0</v>
      </c>
      <c r="Q3044" s="108" t="n">
        <f aca="false">IF(SQRT($B$5)*$I3044+SQRT(1-$B$5)*M3044&lt;$C$11,1,0)</f>
        <v>0</v>
      </c>
      <c r="R3044" s="110" t="n">
        <f aca="false">N3044*$D$8+O3044*$D$9+P3044*$D$10+Q3044*$D$11</f>
        <v>0</v>
      </c>
      <c r="S3044" s="108" t="n">
        <f aca="false">SUM(N3044:Q3044)</f>
        <v>0</v>
      </c>
    </row>
    <row r="3045" customFormat="false" ht="15" hidden="false" customHeight="false" outlineLevel="0" collapsed="false">
      <c r="H3045" s="108" t="n">
        <v>3037</v>
      </c>
      <c r="I3045" s="109" t="n">
        <v>2.2538</v>
      </c>
      <c r="J3045" s="109" t="n">
        <v>-0.7116</v>
      </c>
      <c r="K3045" s="109" t="n">
        <v>0.287</v>
      </c>
      <c r="L3045" s="109" t="n">
        <v>-1.0412</v>
      </c>
      <c r="M3045" s="109" t="n">
        <v>-3.0435</v>
      </c>
      <c r="N3045" s="108" t="n">
        <f aca="false">IF(SQRT($B$5)*$I3045+SQRT(1-$B$5)*J3045&lt;$C$8,1,0)</f>
        <v>0</v>
      </c>
      <c r="O3045" s="108" t="n">
        <f aca="false">IF(SQRT($B$5)*$I3045+SQRT(1-$B$5)*K3045&lt;$C$9,1,0)</f>
        <v>0</v>
      </c>
      <c r="P3045" s="108" t="n">
        <f aca="false">IF(SQRT($B$5)*$I3045+SQRT(1-$B$5)*L3045&lt;$C$10,1,0)</f>
        <v>0</v>
      </c>
      <c r="Q3045" s="108" t="n">
        <f aca="false">IF(SQRT($B$5)*$I3045+SQRT(1-$B$5)*M3045&lt;$C$11,1,0)</f>
        <v>0</v>
      </c>
      <c r="R3045" s="110" t="n">
        <f aca="false">N3045*$D$8+O3045*$D$9+P3045*$D$10+Q3045*$D$11</f>
        <v>0</v>
      </c>
      <c r="S3045" s="108" t="n">
        <f aca="false">SUM(N3045:Q3045)</f>
        <v>0</v>
      </c>
    </row>
    <row r="3046" customFormat="false" ht="15" hidden="false" customHeight="false" outlineLevel="0" collapsed="false">
      <c r="H3046" s="108" t="n">
        <v>3038</v>
      </c>
      <c r="I3046" s="109" t="n">
        <v>-0.1997</v>
      </c>
      <c r="J3046" s="109" t="n">
        <v>0.4453</v>
      </c>
      <c r="K3046" s="109" t="n">
        <v>-0.28</v>
      </c>
      <c r="L3046" s="109" t="n">
        <v>1.5984</v>
      </c>
      <c r="M3046" s="109" t="n">
        <v>-0.04</v>
      </c>
      <c r="N3046" s="108" t="n">
        <f aca="false">IF(SQRT($B$5)*$I3046+SQRT(1-$B$5)*J3046&lt;$C$8,1,0)</f>
        <v>0</v>
      </c>
      <c r="O3046" s="108" t="n">
        <f aca="false">IF(SQRT($B$5)*$I3046+SQRT(1-$B$5)*K3046&lt;$C$9,1,0)</f>
        <v>0</v>
      </c>
      <c r="P3046" s="108" t="n">
        <f aca="false">IF(SQRT($B$5)*$I3046+SQRT(1-$B$5)*L3046&lt;$C$10,1,0)</f>
        <v>0</v>
      </c>
      <c r="Q3046" s="108" t="n">
        <f aca="false">IF(SQRT($B$5)*$I3046+SQRT(1-$B$5)*M3046&lt;$C$11,1,0)</f>
        <v>0</v>
      </c>
      <c r="R3046" s="110" t="n">
        <f aca="false">N3046*$D$8+O3046*$D$9+P3046*$D$10+Q3046*$D$11</f>
        <v>0</v>
      </c>
      <c r="S3046" s="108" t="n">
        <f aca="false">SUM(N3046:Q3046)</f>
        <v>0</v>
      </c>
    </row>
    <row r="3047" customFormat="false" ht="15" hidden="false" customHeight="false" outlineLevel="0" collapsed="false">
      <c r="H3047" s="108" t="n">
        <v>3039</v>
      </c>
      <c r="I3047" s="109" t="n">
        <v>-0.0472</v>
      </c>
      <c r="J3047" s="109" t="n">
        <v>-1.3121</v>
      </c>
      <c r="K3047" s="109" t="n">
        <v>-0.5595</v>
      </c>
      <c r="L3047" s="109" t="n">
        <v>0.5409</v>
      </c>
      <c r="M3047" s="109" t="n">
        <v>0.5201</v>
      </c>
      <c r="N3047" s="108" t="n">
        <f aca="false">IF(SQRT($B$5)*$I3047+SQRT(1-$B$5)*J3047&lt;$C$8,1,0)</f>
        <v>0</v>
      </c>
      <c r="O3047" s="108" t="n">
        <f aca="false">IF(SQRT($B$5)*$I3047+SQRT(1-$B$5)*K3047&lt;$C$9,1,0)</f>
        <v>0</v>
      </c>
      <c r="P3047" s="108" t="n">
        <f aca="false">IF(SQRT($B$5)*$I3047+SQRT(1-$B$5)*L3047&lt;$C$10,1,0)</f>
        <v>0</v>
      </c>
      <c r="Q3047" s="108" t="n">
        <f aca="false">IF(SQRT($B$5)*$I3047+SQRT(1-$B$5)*M3047&lt;$C$11,1,0)</f>
        <v>0</v>
      </c>
      <c r="R3047" s="110" t="n">
        <f aca="false">N3047*$D$8+O3047*$D$9+P3047*$D$10+Q3047*$D$11</f>
        <v>0</v>
      </c>
      <c r="S3047" s="108" t="n">
        <f aca="false">SUM(N3047:Q3047)</f>
        <v>0</v>
      </c>
    </row>
    <row r="3048" customFormat="false" ht="15" hidden="false" customHeight="false" outlineLevel="0" collapsed="false">
      <c r="H3048" s="108" t="n">
        <v>3040</v>
      </c>
      <c r="I3048" s="109" t="n">
        <v>0.1607</v>
      </c>
      <c r="J3048" s="109" t="n">
        <v>0.9282</v>
      </c>
      <c r="K3048" s="109" t="n">
        <v>-0.9321</v>
      </c>
      <c r="L3048" s="109" t="n">
        <v>-1.07</v>
      </c>
      <c r="M3048" s="109" t="n">
        <v>-0.9804</v>
      </c>
      <c r="N3048" s="108" t="n">
        <f aca="false">IF(SQRT($B$5)*$I3048+SQRT(1-$B$5)*J3048&lt;$C$8,1,0)</f>
        <v>0</v>
      </c>
      <c r="O3048" s="108" t="n">
        <f aca="false">IF(SQRT($B$5)*$I3048+SQRT(1-$B$5)*K3048&lt;$C$9,1,0)</f>
        <v>0</v>
      </c>
      <c r="P3048" s="108" t="n">
        <f aca="false">IF(SQRT($B$5)*$I3048+SQRT(1-$B$5)*L3048&lt;$C$10,1,0)</f>
        <v>0</v>
      </c>
      <c r="Q3048" s="108" t="n">
        <f aca="false">IF(SQRT($B$5)*$I3048+SQRT(1-$B$5)*M3048&lt;$C$11,1,0)</f>
        <v>0</v>
      </c>
      <c r="R3048" s="110" t="n">
        <f aca="false">N3048*$D$8+O3048*$D$9+P3048*$D$10+Q3048*$D$11</f>
        <v>0</v>
      </c>
      <c r="S3048" s="108" t="n">
        <f aca="false">SUM(N3048:Q3048)</f>
        <v>0</v>
      </c>
    </row>
    <row r="3049" customFormat="false" ht="15" hidden="false" customHeight="false" outlineLevel="0" collapsed="false">
      <c r="H3049" s="108" t="n">
        <v>3041</v>
      </c>
      <c r="I3049" s="109" t="n">
        <v>0.1047</v>
      </c>
      <c r="J3049" s="109" t="n">
        <v>0.3437</v>
      </c>
      <c r="K3049" s="109" t="n">
        <v>0.018</v>
      </c>
      <c r="L3049" s="109" t="n">
        <v>1.2352</v>
      </c>
      <c r="M3049" s="109" t="n">
        <v>0.2348</v>
      </c>
      <c r="N3049" s="108" t="n">
        <f aca="false">IF(SQRT($B$5)*$I3049+SQRT(1-$B$5)*J3049&lt;$C$8,1,0)</f>
        <v>0</v>
      </c>
      <c r="O3049" s="108" t="n">
        <f aca="false">IF(SQRT($B$5)*$I3049+SQRT(1-$B$5)*K3049&lt;$C$9,1,0)</f>
        <v>0</v>
      </c>
      <c r="P3049" s="108" t="n">
        <f aca="false">IF(SQRT($B$5)*$I3049+SQRT(1-$B$5)*L3049&lt;$C$10,1,0)</f>
        <v>0</v>
      </c>
      <c r="Q3049" s="108" t="n">
        <f aca="false">IF(SQRT($B$5)*$I3049+SQRT(1-$B$5)*M3049&lt;$C$11,1,0)</f>
        <v>0</v>
      </c>
      <c r="R3049" s="110" t="n">
        <f aca="false">N3049*$D$8+O3049*$D$9+P3049*$D$10+Q3049*$D$11</f>
        <v>0</v>
      </c>
      <c r="S3049" s="108" t="n">
        <f aca="false">SUM(N3049:Q3049)</f>
        <v>0</v>
      </c>
    </row>
    <row r="3050" customFormat="false" ht="15" hidden="false" customHeight="false" outlineLevel="0" collapsed="false">
      <c r="H3050" s="108" t="n">
        <v>3042</v>
      </c>
      <c r="I3050" s="109" t="n">
        <v>-0.2143</v>
      </c>
      <c r="J3050" s="109" t="n">
        <v>-0.2271</v>
      </c>
      <c r="K3050" s="109" t="n">
        <v>-0.8374</v>
      </c>
      <c r="L3050" s="109" t="n">
        <v>1.0739</v>
      </c>
      <c r="M3050" s="109" t="n">
        <v>-0.5152</v>
      </c>
      <c r="N3050" s="108" t="n">
        <f aca="false">IF(SQRT($B$5)*$I3050+SQRT(1-$B$5)*J3050&lt;$C$8,1,0)</f>
        <v>0</v>
      </c>
      <c r="O3050" s="108" t="n">
        <f aca="false">IF(SQRT($B$5)*$I3050+SQRT(1-$B$5)*K3050&lt;$C$9,1,0)</f>
        <v>0</v>
      </c>
      <c r="P3050" s="108" t="n">
        <f aca="false">IF(SQRT($B$5)*$I3050+SQRT(1-$B$5)*L3050&lt;$C$10,1,0)</f>
        <v>0</v>
      </c>
      <c r="Q3050" s="108" t="n">
        <f aca="false">IF(SQRT($B$5)*$I3050+SQRT(1-$B$5)*M3050&lt;$C$11,1,0)</f>
        <v>0</v>
      </c>
      <c r="R3050" s="110" t="n">
        <f aca="false">N3050*$D$8+O3050*$D$9+P3050*$D$10+Q3050*$D$11</f>
        <v>0</v>
      </c>
      <c r="S3050" s="108" t="n">
        <f aca="false">SUM(N3050:Q3050)</f>
        <v>0</v>
      </c>
    </row>
    <row r="3051" customFormat="false" ht="15" hidden="false" customHeight="false" outlineLevel="0" collapsed="false">
      <c r="H3051" s="108" t="n">
        <v>3043</v>
      </c>
      <c r="I3051" s="109" t="n">
        <v>2.0739</v>
      </c>
      <c r="J3051" s="109" t="n">
        <v>0.9201</v>
      </c>
      <c r="K3051" s="109" t="n">
        <v>-0.6953</v>
      </c>
      <c r="L3051" s="109" t="n">
        <v>1.8439</v>
      </c>
      <c r="M3051" s="109" t="n">
        <v>-0.3524</v>
      </c>
      <c r="N3051" s="108" t="n">
        <f aca="false">IF(SQRT($B$5)*$I3051+SQRT(1-$B$5)*J3051&lt;$C$8,1,0)</f>
        <v>0</v>
      </c>
      <c r="O3051" s="108" t="n">
        <f aca="false">IF(SQRT($B$5)*$I3051+SQRT(1-$B$5)*K3051&lt;$C$9,1,0)</f>
        <v>0</v>
      </c>
      <c r="P3051" s="108" t="n">
        <f aca="false">IF(SQRT($B$5)*$I3051+SQRT(1-$B$5)*L3051&lt;$C$10,1,0)</f>
        <v>0</v>
      </c>
      <c r="Q3051" s="108" t="n">
        <f aca="false">IF(SQRT($B$5)*$I3051+SQRT(1-$B$5)*M3051&lt;$C$11,1,0)</f>
        <v>0</v>
      </c>
      <c r="R3051" s="110" t="n">
        <f aca="false">N3051*$D$8+O3051*$D$9+P3051*$D$10+Q3051*$D$11</f>
        <v>0</v>
      </c>
      <c r="S3051" s="108" t="n">
        <f aca="false">SUM(N3051:Q3051)</f>
        <v>0</v>
      </c>
    </row>
    <row r="3052" customFormat="false" ht="15" hidden="false" customHeight="false" outlineLevel="0" collapsed="false">
      <c r="H3052" s="108" t="n">
        <v>3044</v>
      </c>
      <c r="I3052" s="109" t="n">
        <v>0.5336</v>
      </c>
      <c r="J3052" s="109" t="n">
        <v>-0.2399</v>
      </c>
      <c r="K3052" s="109" t="n">
        <v>1.5995</v>
      </c>
      <c r="L3052" s="109" t="n">
        <v>-1.3189</v>
      </c>
      <c r="M3052" s="109" t="n">
        <v>-0.83</v>
      </c>
      <c r="N3052" s="108" t="n">
        <f aca="false">IF(SQRT($B$5)*$I3052+SQRT(1-$B$5)*J3052&lt;$C$8,1,0)</f>
        <v>0</v>
      </c>
      <c r="O3052" s="108" t="n">
        <f aca="false">IF(SQRT($B$5)*$I3052+SQRT(1-$B$5)*K3052&lt;$C$9,1,0)</f>
        <v>0</v>
      </c>
      <c r="P3052" s="108" t="n">
        <f aca="false">IF(SQRT($B$5)*$I3052+SQRT(1-$B$5)*L3052&lt;$C$10,1,0)</f>
        <v>0</v>
      </c>
      <c r="Q3052" s="108" t="n">
        <f aca="false">IF(SQRT($B$5)*$I3052+SQRT(1-$B$5)*M3052&lt;$C$11,1,0)</f>
        <v>0</v>
      </c>
      <c r="R3052" s="110" t="n">
        <f aca="false">N3052*$D$8+O3052*$D$9+P3052*$D$10+Q3052*$D$11</f>
        <v>0</v>
      </c>
      <c r="S3052" s="108" t="n">
        <f aca="false">SUM(N3052:Q3052)</f>
        <v>0</v>
      </c>
    </row>
    <row r="3053" customFormat="false" ht="15" hidden="false" customHeight="false" outlineLevel="0" collapsed="false">
      <c r="H3053" s="108" t="n">
        <v>3045</v>
      </c>
      <c r="I3053" s="109" t="n">
        <v>-0.3922</v>
      </c>
      <c r="J3053" s="109" t="n">
        <v>-0.0604</v>
      </c>
      <c r="K3053" s="109" t="n">
        <v>1.0389</v>
      </c>
      <c r="L3053" s="109" t="n">
        <v>-1.7169</v>
      </c>
      <c r="M3053" s="109" t="n">
        <v>-1.3249</v>
      </c>
      <c r="N3053" s="108" t="n">
        <f aca="false">IF(SQRT($B$5)*$I3053+SQRT(1-$B$5)*J3053&lt;$C$8,1,0)</f>
        <v>0</v>
      </c>
      <c r="O3053" s="108" t="n">
        <f aca="false">IF(SQRT($B$5)*$I3053+SQRT(1-$B$5)*K3053&lt;$C$9,1,0)</f>
        <v>0</v>
      </c>
      <c r="P3053" s="108" t="n">
        <f aca="false">IF(SQRT($B$5)*$I3053+SQRT(1-$B$5)*L3053&lt;$C$10,1,0)</f>
        <v>0</v>
      </c>
      <c r="Q3053" s="108" t="n">
        <f aca="false">IF(SQRT($B$5)*$I3053+SQRT(1-$B$5)*M3053&lt;$C$11,1,0)</f>
        <v>0</v>
      </c>
      <c r="R3053" s="110" t="n">
        <f aca="false">N3053*$D$8+O3053*$D$9+P3053*$D$10+Q3053*$D$11</f>
        <v>0</v>
      </c>
      <c r="S3053" s="108" t="n">
        <f aca="false">SUM(N3053:Q3053)</f>
        <v>0</v>
      </c>
    </row>
    <row r="3054" customFormat="false" ht="15" hidden="false" customHeight="false" outlineLevel="0" collapsed="false">
      <c r="H3054" s="108" t="n">
        <v>3046</v>
      </c>
      <c r="I3054" s="109" t="n">
        <v>-1.0313</v>
      </c>
      <c r="J3054" s="109" t="n">
        <v>-0.9732</v>
      </c>
      <c r="K3054" s="109" t="n">
        <v>1.3234</v>
      </c>
      <c r="L3054" s="109" t="n">
        <v>0.0265</v>
      </c>
      <c r="M3054" s="109" t="n">
        <v>-0.4641</v>
      </c>
      <c r="N3054" s="108" t="n">
        <f aca="false">IF(SQRT($B$5)*$I3054+SQRT(1-$B$5)*J3054&lt;$C$8,1,0)</f>
        <v>0</v>
      </c>
      <c r="O3054" s="108" t="n">
        <f aca="false">IF(SQRT($B$5)*$I3054+SQRT(1-$B$5)*K3054&lt;$C$9,1,0)</f>
        <v>0</v>
      </c>
      <c r="P3054" s="108" t="n">
        <f aca="false">IF(SQRT($B$5)*$I3054+SQRT(1-$B$5)*L3054&lt;$C$10,1,0)</f>
        <v>0</v>
      </c>
      <c r="Q3054" s="108" t="n">
        <f aca="false">IF(SQRT($B$5)*$I3054+SQRT(1-$B$5)*M3054&lt;$C$11,1,0)</f>
        <v>0</v>
      </c>
      <c r="R3054" s="110" t="n">
        <f aca="false">N3054*$D$8+O3054*$D$9+P3054*$D$10+Q3054*$D$11</f>
        <v>0</v>
      </c>
      <c r="S3054" s="108" t="n">
        <f aca="false">SUM(N3054:Q3054)</f>
        <v>0</v>
      </c>
    </row>
    <row r="3055" customFormat="false" ht="15" hidden="false" customHeight="false" outlineLevel="0" collapsed="false">
      <c r="H3055" s="108" t="n">
        <v>3047</v>
      </c>
      <c r="I3055" s="109" t="n">
        <v>0.1187</v>
      </c>
      <c r="J3055" s="109" t="n">
        <v>-0.6494</v>
      </c>
      <c r="K3055" s="109" t="n">
        <v>-0.9388</v>
      </c>
      <c r="L3055" s="109" t="n">
        <v>-0.7</v>
      </c>
      <c r="M3055" s="109" t="n">
        <v>0.8223</v>
      </c>
      <c r="N3055" s="108" t="n">
        <f aca="false">IF(SQRT($B$5)*$I3055+SQRT(1-$B$5)*J3055&lt;$C$8,1,0)</f>
        <v>0</v>
      </c>
      <c r="O3055" s="108" t="n">
        <f aca="false">IF(SQRT($B$5)*$I3055+SQRT(1-$B$5)*K3055&lt;$C$9,1,0)</f>
        <v>0</v>
      </c>
      <c r="P3055" s="108" t="n">
        <f aca="false">IF(SQRT($B$5)*$I3055+SQRT(1-$B$5)*L3055&lt;$C$10,1,0)</f>
        <v>0</v>
      </c>
      <c r="Q3055" s="108" t="n">
        <f aca="false">IF(SQRT($B$5)*$I3055+SQRT(1-$B$5)*M3055&lt;$C$11,1,0)</f>
        <v>0</v>
      </c>
      <c r="R3055" s="110" t="n">
        <f aca="false">N3055*$D$8+O3055*$D$9+P3055*$D$10+Q3055*$D$11</f>
        <v>0</v>
      </c>
      <c r="S3055" s="108" t="n">
        <f aca="false">SUM(N3055:Q3055)</f>
        <v>0</v>
      </c>
    </row>
    <row r="3056" customFormat="false" ht="15" hidden="false" customHeight="false" outlineLevel="0" collapsed="false">
      <c r="H3056" s="108" t="n">
        <v>3048</v>
      </c>
      <c r="I3056" s="109" t="n">
        <v>-1.0631</v>
      </c>
      <c r="J3056" s="109" t="n">
        <v>0.7709</v>
      </c>
      <c r="K3056" s="109" t="n">
        <v>-0.0839</v>
      </c>
      <c r="L3056" s="109" t="n">
        <v>1.131</v>
      </c>
      <c r="M3056" s="109" t="n">
        <v>-0.2065</v>
      </c>
      <c r="N3056" s="108" t="n">
        <f aca="false">IF(SQRT($B$5)*$I3056+SQRT(1-$B$5)*J3056&lt;$C$8,1,0)</f>
        <v>0</v>
      </c>
      <c r="O3056" s="108" t="n">
        <f aca="false">IF(SQRT($B$5)*$I3056+SQRT(1-$B$5)*K3056&lt;$C$9,1,0)</f>
        <v>0</v>
      </c>
      <c r="P3056" s="108" t="n">
        <f aca="false">IF(SQRT($B$5)*$I3056+SQRT(1-$B$5)*L3056&lt;$C$10,1,0)</f>
        <v>0</v>
      </c>
      <c r="Q3056" s="108" t="n">
        <f aca="false">IF(SQRT($B$5)*$I3056+SQRT(1-$B$5)*M3056&lt;$C$11,1,0)</f>
        <v>0</v>
      </c>
      <c r="R3056" s="110" t="n">
        <f aca="false">N3056*$D$8+O3056*$D$9+P3056*$D$10+Q3056*$D$11</f>
        <v>0</v>
      </c>
      <c r="S3056" s="108" t="n">
        <f aca="false">SUM(N3056:Q3056)</f>
        <v>0</v>
      </c>
    </row>
    <row r="3057" customFormat="false" ht="15" hidden="false" customHeight="false" outlineLevel="0" collapsed="false">
      <c r="H3057" s="108" t="n">
        <v>3049</v>
      </c>
      <c r="I3057" s="109" t="n">
        <v>-0.1776</v>
      </c>
      <c r="J3057" s="109" t="n">
        <v>1.5115</v>
      </c>
      <c r="K3057" s="109" t="n">
        <v>0.5588</v>
      </c>
      <c r="L3057" s="109" t="n">
        <v>-0.2235</v>
      </c>
      <c r="M3057" s="109" t="n">
        <v>0.2311</v>
      </c>
      <c r="N3057" s="108" t="n">
        <f aca="false">IF(SQRT($B$5)*$I3057+SQRT(1-$B$5)*J3057&lt;$C$8,1,0)</f>
        <v>0</v>
      </c>
      <c r="O3057" s="108" t="n">
        <f aca="false">IF(SQRT($B$5)*$I3057+SQRT(1-$B$5)*K3057&lt;$C$9,1,0)</f>
        <v>0</v>
      </c>
      <c r="P3057" s="108" t="n">
        <f aca="false">IF(SQRT($B$5)*$I3057+SQRT(1-$B$5)*L3057&lt;$C$10,1,0)</f>
        <v>0</v>
      </c>
      <c r="Q3057" s="108" t="n">
        <f aca="false">IF(SQRT($B$5)*$I3057+SQRT(1-$B$5)*M3057&lt;$C$11,1,0)</f>
        <v>0</v>
      </c>
      <c r="R3057" s="110" t="n">
        <f aca="false">N3057*$D$8+O3057*$D$9+P3057*$D$10+Q3057*$D$11</f>
        <v>0</v>
      </c>
      <c r="S3057" s="108" t="n">
        <f aca="false">SUM(N3057:Q3057)</f>
        <v>0</v>
      </c>
    </row>
    <row r="3058" customFormat="false" ht="15" hidden="false" customHeight="false" outlineLevel="0" collapsed="false">
      <c r="H3058" s="108" t="n">
        <v>3050</v>
      </c>
      <c r="I3058" s="109" t="n">
        <v>-0.2609</v>
      </c>
      <c r="J3058" s="109" t="n">
        <v>-0.3475</v>
      </c>
      <c r="K3058" s="109" t="n">
        <v>0.2888</v>
      </c>
      <c r="L3058" s="109" t="n">
        <v>-0.4806</v>
      </c>
      <c r="M3058" s="109" t="n">
        <v>-0.2053</v>
      </c>
      <c r="N3058" s="108" t="n">
        <f aca="false">IF(SQRT($B$5)*$I3058+SQRT(1-$B$5)*J3058&lt;$C$8,1,0)</f>
        <v>0</v>
      </c>
      <c r="O3058" s="108" t="n">
        <f aca="false">IF(SQRT($B$5)*$I3058+SQRT(1-$B$5)*K3058&lt;$C$9,1,0)</f>
        <v>0</v>
      </c>
      <c r="P3058" s="108" t="n">
        <f aca="false">IF(SQRT($B$5)*$I3058+SQRT(1-$B$5)*L3058&lt;$C$10,1,0)</f>
        <v>0</v>
      </c>
      <c r="Q3058" s="108" t="n">
        <f aca="false">IF(SQRT($B$5)*$I3058+SQRT(1-$B$5)*M3058&lt;$C$11,1,0)</f>
        <v>0</v>
      </c>
      <c r="R3058" s="110" t="n">
        <f aca="false">N3058*$D$8+O3058*$D$9+P3058*$D$10+Q3058*$D$11</f>
        <v>0</v>
      </c>
      <c r="S3058" s="108" t="n">
        <f aca="false">SUM(N3058:Q3058)</f>
        <v>0</v>
      </c>
    </row>
    <row r="3059" customFormat="false" ht="15" hidden="false" customHeight="false" outlineLevel="0" collapsed="false">
      <c r="H3059" s="108" t="n">
        <v>3051</v>
      </c>
      <c r="I3059" s="109" t="n">
        <v>-0.1929</v>
      </c>
      <c r="J3059" s="109" t="n">
        <v>-0.9634</v>
      </c>
      <c r="K3059" s="109" t="n">
        <v>-0.3907</v>
      </c>
      <c r="L3059" s="109" t="n">
        <v>1.073</v>
      </c>
      <c r="M3059" s="109" t="n">
        <v>0.5751</v>
      </c>
      <c r="N3059" s="108" t="n">
        <f aca="false">IF(SQRT($B$5)*$I3059+SQRT(1-$B$5)*J3059&lt;$C$8,1,0)</f>
        <v>0</v>
      </c>
      <c r="O3059" s="108" t="n">
        <f aca="false">IF(SQRT($B$5)*$I3059+SQRT(1-$B$5)*K3059&lt;$C$9,1,0)</f>
        <v>0</v>
      </c>
      <c r="P3059" s="108" t="n">
        <f aca="false">IF(SQRT($B$5)*$I3059+SQRT(1-$B$5)*L3059&lt;$C$10,1,0)</f>
        <v>0</v>
      </c>
      <c r="Q3059" s="108" t="n">
        <f aca="false">IF(SQRT($B$5)*$I3059+SQRT(1-$B$5)*M3059&lt;$C$11,1,0)</f>
        <v>0</v>
      </c>
      <c r="R3059" s="110" t="n">
        <f aca="false">N3059*$D$8+O3059*$D$9+P3059*$D$10+Q3059*$D$11</f>
        <v>0</v>
      </c>
      <c r="S3059" s="108" t="n">
        <f aca="false">SUM(N3059:Q3059)</f>
        <v>0</v>
      </c>
    </row>
    <row r="3060" customFormat="false" ht="15" hidden="false" customHeight="false" outlineLevel="0" collapsed="false">
      <c r="H3060" s="108" t="n">
        <v>3052</v>
      </c>
      <c r="I3060" s="109" t="n">
        <v>-0.2676</v>
      </c>
      <c r="J3060" s="109" t="n">
        <v>0.8519</v>
      </c>
      <c r="K3060" s="109" t="n">
        <v>0.8206</v>
      </c>
      <c r="L3060" s="109" t="n">
        <v>-0.6653</v>
      </c>
      <c r="M3060" s="109" t="n">
        <v>-0.4169</v>
      </c>
      <c r="N3060" s="108" t="n">
        <f aca="false">IF(SQRT($B$5)*$I3060+SQRT(1-$B$5)*J3060&lt;$C$8,1,0)</f>
        <v>0</v>
      </c>
      <c r="O3060" s="108" t="n">
        <f aca="false">IF(SQRT($B$5)*$I3060+SQRT(1-$B$5)*K3060&lt;$C$9,1,0)</f>
        <v>0</v>
      </c>
      <c r="P3060" s="108" t="n">
        <f aca="false">IF(SQRT($B$5)*$I3060+SQRT(1-$B$5)*L3060&lt;$C$10,1,0)</f>
        <v>0</v>
      </c>
      <c r="Q3060" s="108" t="n">
        <f aca="false">IF(SQRT($B$5)*$I3060+SQRT(1-$B$5)*M3060&lt;$C$11,1,0)</f>
        <v>0</v>
      </c>
      <c r="R3060" s="110" t="n">
        <f aca="false">N3060*$D$8+O3060*$D$9+P3060*$D$10+Q3060*$D$11</f>
        <v>0</v>
      </c>
      <c r="S3060" s="108" t="n">
        <f aca="false">SUM(N3060:Q3060)</f>
        <v>0</v>
      </c>
    </row>
    <row r="3061" customFormat="false" ht="15" hidden="false" customHeight="false" outlineLevel="0" collapsed="false">
      <c r="H3061" s="108" t="n">
        <v>3053</v>
      </c>
      <c r="I3061" s="109" t="n">
        <v>-2.199</v>
      </c>
      <c r="J3061" s="109" t="n">
        <v>0.8857</v>
      </c>
      <c r="K3061" s="109" t="n">
        <v>-1.2421</v>
      </c>
      <c r="L3061" s="109" t="n">
        <v>1.3113</v>
      </c>
      <c r="M3061" s="109" t="n">
        <v>0.8445</v>
      </c>
      <c r="N3061" s="108" t="n">
        <f aca="false">IF(SQRT($B$5)*$I3061+SQRT(1-$B$5)*J3061&lt;$C$8,1,0)</f>
        <v>0</v>
      </c>
      <c r="O3061" s="108" t="n">
        <f aca="false">IF(SQRT($B$5)*$I3061+SQRT(1-$B$5)*K3061&lt;$C$9,1,0)</f>
        <v>0</v>
      </c>
      <c r="P3061" s="108" t="n">
        <f aca="false">IF(SQRT($B$5)*$I3061+SQRT(1-$B$5)*L3061&lt;$C$10,1,0)</f>
        <v>0</v>
      </c>
      <c r="Q3061" s="108" t="n">
        <f aca="false">IF(SQRT($B$5)*$I3061+SQRT(1-$B$5)*M3061&lt;$C$11,1,0)</f>
        <v>0</v>
      </c>
      <c r="R3061" s="110" t="n">
        <f aca="false">N3061*$D$8+O3061*$D$9+P3061*$D$10+Q3061*$D$11</f>
        <v>0</v>
      </c>
      <c r="S3061" s="108" t="n">
        <f aca="false">SUM(N3061:Q3061)</f>
        <v>0</v>
      </c>
    </row>
    <row r="3062" customFormat="false" ht="15" hidden="false" customHeight="false" outlineLevel="0" collapsed="false">
      <c r="H3062" s="108" t="n">
        <v>3054</v>
      </c>
      <c r="I3062" s="109" t="n">
        <v>0.7013</v>
      </c>
      <c r="J3062" s="109" t="n">
        <v>-0.9336</v>
      </c>
      <c r="K3062" s="109" t="n">
        <v>-1.745</v>
      </c>
      <c r="L3062" s="109" t="n">
        <v>-0.1509</v>
      </c>
      <c r="M3062" s="109" t="n">
        <v>0.4647</v>
      </c>
      <c r="N3062" s="108" t="n">
        <f aca="false">IF(SQRT($B$5)*$I3062+SQRT(1-$B$5)*J3062&lt;$C$8,1,0)</f>
        <v>0</v>
      </c>
      <c r="O3062" s="108" t="n">
        <f aca="false">IF(SQRT($B$5)*$I3062+SQRT(1-$B$5)*K3062&lt;$C$9,1,0)</f>
        <v>0</v>
      </c>
      <c r="P3062" s="108" t="n">
        <f aca="false">IF(SQRT($B$5)*$I3062+SQRT(1-$B$5)*L3062&lt;$C$10,1,0)</f>
        <v>0</v>
      </c>
      <c r="Q3062" s="108" t="n">
        <f aca="false">IF(SQRT($B$5)*$I3062+SQRT(1-$B$5)*M3062&lt;$C$11,1,0)</f>
        <v>0</v>
      </c>
      <c r="R3062" s="110" t="n">
        <f aca="false">N3062*$D$8+O3062*$D$9+P3062*$D$10+Q3062*$D$11</f>
        <v>0</v>
      </c>
      <c r="S3062" s="108" t="n">
        <f aca="false">SUM(N3062:Q3062)</f>
        <v>0</v>
      </c>
    </row>
    <row r="3063" customFormat="false" ht="15" hidden="false" customHeight="false" outlineLevel="0" collapsed="false">
      <c r="H3063" s="108" t="n">
        <v>3055</v>
      </c>
      <c r="I3063" s="109" t="n">
        <v>0.0052</v>
      </c>
      <c r="J3063" s="109" t="n">
        <v>0.7941</v>
      </c>
      <c r="K3063" s="109" t="n">
        <v>0.1664</v>
      </c>
      <c r="L3063" s="109" t="n">
        <v>-1.3174</v>
      </c>
      <c r="M3063" s="109" t="n">
        <v>-1.7177</v>
      </c>
      <c r="N3063" s="108" t="n">
        <f aca="false">IF(SQRT($B$5)*$I3063+SQRT(1-$B$5)*J3063&lt;$C$8,1,0)</f>
        <v>0</v>
      </c>
      <c r="O3063" s="108" t="n">
        <f aca="false">IF(SQRT($B$5)*$I3063+SQRT(1-$B$5)*K3063&lt;$C$9,1,0)</f>
        <v>0</v>
      </c>
      <c r="P3063" s="108" t="n">
        <f aca="false">IF(SQRT($B$5)*$I3063+SQRT(1-$B$5)*L3063&lt;$C$10,1,0)</f>
        <v>0</v>
      </c>
      <c r="Q3063" s="108" t="n">
        <f aca="false">IF(SQRT($B$5)*$I3063+SQRT(1-$B$5)*M3063&lt;$C$11,1,0)</f>
        <v>0</v>
      </c>
      <c r="R3063" s="110" t="n">
        <f aca="false">N3063*$D$8+O3063*$D$9+P3063*$D$10+Q3063*$D$11</f>
        <v>0</v>
      </c>
      <c r="S3063" s="108" t="n">
        <f aca="false">SUM(N3063:Q3063)</f>
        <v>0</v>
      </c>
    </row>
    <row r="3064" customFormat="false" ht="15" hidden="false" customHeight="false" outlineLevel="0" collapsed="false">
      <c r="H3064" s="108" t="n">
        <v>3056</v>
      </c>
      <c r="I3064" s="109" t="n">
        <v>-1.8238</v>
      </c>
      <c r="J3064" s="109" t="n">
        <v>-0.6136</v>
      </c>
      <c r="K3064" s="109" t="n">
        <v>0.94</v>
      </c>
      <c r="L3064" s="109" t="n">
        <v>0.692</v>
      </c>
      <c r="M3064" s="109" t="n">
        <v>-0.1626</v>
      </c>
      <c r="N3064" s="108" t="n">
        <f aca="false">IF(SQRT($B$5)*$I3064+SQRT(1-$B$5)*J3064&lt;$C$8,1,0)</f>
        <v>0</v>
      </c>
      <c r="O3064" s="108" t="n">
        <f aca="false">IF(SQRT($B$5)*$I3064+SQRT(1-$B$5)*K3064&lt;$C$9,1,0)</f>
        <v>0</v>
      </c>
      <c r="P3064" s="108" t="n">
        <f aca="false">IF(SQRT($B$5)*$I3064+SQRT(1-$B$5)*L3064&lt;$C$10,1,0)</f>
        <v>0</v>
      </c>
      <c r="Q3064" s="108" t="n">
        <f aca="false">IF(SQRT($B$5)*$I3064+SQRT(1-$B$5)*M3064&lt;$C$11,1,0)</f>
        <v>0</v>
      </c>
      <c r="R3064" s="110" t="n">
        <f aca="false">N3064*$D$8+O3064*$D$9+P3064*$D$10+Q3064*$D$11</f>
        <v>0</v>
      </c>
      <c r="S3064" s="108" t="n">
        <f aca="false">SUM(N3064:Q3064)</f>
        <v>0</v>
      </c>
    </row>
    <row r="3065" customFormat="false" ht="15" hidden="false" customHeight="false" outlineLevel="0" collapsed="false">
      <c r="H3065" s="108" t="n">
        <v>3057</v>
      </c>
      <c r="I3065" s="109" t="n">
        <v>0.5947</v>
      </c>
      <c r="J3065" s="109" t="n">
        <v>1.607</v>
      </c>
      <c r="K3065" s="109" t="n">
        <v>-1.5404</v>
      </c>
      <c r="L3065" s="109" t="n">
        <v>-0.7107</v>
      </c>
      <c r="M3065" s="109" t="n">
        <v>0.4817</v>
      </c>
      <c r="N3065" s="108" t="n">
        <f aca="false">IF(SQRT($B$5)*$I3065+SQRT(1-$B$5)*J3065&lt;$C$8,1,0)</f>
        <v>0</v>
      </c>
      <c r="O3065" s="108" t="n">
        <f aca="false">IF(SQRT($B$5)*$I3065+SQRT(1-$B$5)*K3065&lt;$C$9,1,0)</f>
        <v>0</v>
      </c>
      <c r="P3065" s="108" t="n">
        <f aca="false">IF(SQRT($B$5)*$I3065+SQRT(1-$B$5)*L3065&lt;$C$10,1,0)</f>
        <v>0</v>
      </c>
      <c r="Q3065" s="108" t="n">
        <f aca="false">IF(SQRT($B$5)*$I3065+SQRT(1-$B$5)*M3065&lt;$C$11,1,0)</f>
        <v>0</v>
      </c>
      <c r="R3065" s="110" t="n">
        <f aca="false">N3065*$D$8+O3065*$D$9+P3065*$D$10+Q3065*$D$11</f>
        <v>0</v>
      </c>
      <c r="S3065" s="108" t="n">
        <f aca="false">SUM(N3065:Q3065)</f>
        <v>0</v>
      </c>
    </row>
    <row r="3066" customFormat="false" ht="15" hidden="false" customHeight="false" outlineLevel="0" collapsed="false">
      <c r="H3066" s="108" t="n">
        <v>3058</v>
      </c>
      <c r="I3066" s="109" t="n">
        <v>-1.2076</v>
      </c>
      <c r="J3066" s="109" t="n">
        <v>-1.2055</v>
      </c>
      <c r="K3066" s="109" t="n">
        <v>0.6088</v>
      </c>
      <c r="L3066" s="109" t="n">
        <v>-0.21</v>
      </c>
      <c r="M3066" s="109" t="n">
        <v>0.38</v>
      </c>
      <c r="N3066" s="108" t="n">
        <f aca="false">IF(SQRT($B$5)*$I3066+SQRT(1-$B$5)*J3066&lt;$C$8,1,0)</f>
        <v>0</v>
      </c>
      <c r="O3066" s="108" t="n">
        <f aca="false">IF(SQRT($B$5)*$I3066+SQRT(1-$B$5)*K3066&lt;$C$9,1,0)</f>
        <v>0</v>
      </c>
      <c r="P3066" s="108" t="n">
        <f aca="false">IF(SQRT($B$5)*$I3066+SQRT(1-$B$5)*L3066&lt;$C$10,1,0)</f>
        <v>0</v>
      </c>
      <c r="Q3066" s="108" t="n">
        <f aca="false">IF(SQRT($B$5)*$I3066+SQRT(1-$B$5)*M3066&lt;$C$11,1,0)</f>
        <v>0</v>
      </c>
      <c r="R3066" s="110" t="n">
        <f aca="false">N3066*$D$8+O3066*$D$9+P3066*$D$10+Q3066*$D$11</f>
        <v>0</v>
      </c>
      <c r="S3066" s="108" t="n">
        <f aca="false">SUM(N3066:Q3066)</f>
        <v>0</v>
      </c>
    </row>
    <row r="3067" customFormat="false" ht="15" hidden="false" customHeight="false" outlineLevel="0" collapsed="false">
      <c r="H3067" s="108" t="n">
        <v>3059</v>
      </c>
      <c r="I3067" s="109" t="n">
        <v>1.6596</v>
      </c>
      <c r="J3067" s="109" t="n">
        <v>0.1056</v>
      </c>
      <c r="K3067" s="109" t="n">
        <v>-1.3018</v>
      </c>
      <c r="L3067" s="109" t="n">
        <v>0.6217</v>
      </c>
      <c r="M3067" s="109" t="n">
        <v>-0.0306</v>
      </c>
      <c r="N3067" s="108" t="n">
        <f aca="false">IF(SQRT($B$5)*$I3067+SQRT(1-$B$5)*J3067&lt;$C$8,1,0)</f>
        <v>0</v>
      </c>
      <c r="O3067" s="108" t="n">
        <f aca="false">IF(SQRT($B$5)*$I3067+SQRT(1-$B$5)*K3067&lt;$C$9,1,0)</f>
        <v>0</v>
      </c>
      <c r="P3067" s="108" t="n">
        <f aca="false">IF(SQRT($B$5)*$I3067+SQRT(1-$B$5)*L3067&lt;$C$10,1,0)</f>
        <v>0</v>
      </c>
      <c r="Q3067" s="108" t="n">
        <f aca="false">IF(SQRT($B$5)*$I3067+SQRT(1-$B$5)*M3067&lt;$C$11,1,0)</f>
        <v>0</v>
      </c>
      <c r="R3067" s="110" t="n">
        <f aca="false">N3067*$D$8+O3067*$D$9+P3067*$D$10+Q3067*$D$11</f>
        <v>0</v>
      </c>
      <c r="S3067" s="108" t="n">
        <f aca="false">SUM(N3067:Q3067)</f>
        <v>0</v>
      </c>
    </row>
    <row r="3068" customFormat="false" ht="15" hidden="false" customHeight="false" outlineLevel="0" collapsed="false">
      <c r="H3068" s="108" t="n">
        <v>3060</v>
      </c>
      <c r="I3068" s="109" t="n">
        <v>0.3821</v>
      </c>
      <c r="J3068" s="109" t="n">
        <v>-0.6506</v>
      </c>
      <c r="K3068" s="109" t="n">
        <v>-0.5756</v>
      </c>
      <c r="L3068" s="109" t="n">
        <v>-1.5776</v>
      </c>
      <c r="M3068" s="109" t="n">
        <v>-0.2966</v>
      </c>
      <c r="N3068" s="108" t="n">
        <f aca="false">IF(SQRT($B$5)*$I3068+SQRT(1-$B$5)*J3068&lt;$C$8,1,0)</f>
        <v>0</v>
      </c>
      <c r="O3068" s="108" t="n">
        <f aca="false">IF(SQRT($B$5)*$I3068+SQRT(1-$B$5)*K3068&lt;$C$9,1,0)</f>
        <v>0</v>
      </c>
      <c r="P3068" s="108" t="n">
        <f aca="false">IF(SQRT($B$5)*$I3068+SQRT(1-$B$5)*L3068&lt;$C$10,1,0)</f>
        <v>0</v>
      </c>
      <c r="Q3068" s="108" t="n">
        <f aca="false">IF(SQRT($B$5)*$I3068+SQRT(1-$B$5)*M3068&lt;$C$11,1,0)</f>
        <v>0</v>
      </c>
      <c r="R3068" s="110" t="n">
        <f aca="false">N3068*$D$8+O3068*$D$9+P3068*$D$10+Q3068*$D$11</f>
        <v>0</v>
      </c>
      <c r="S3068" s="108" t="n">
        <f aca="false">SUM(N3068:Q3068)</f>
        <v>0</v>
      </c>
    </row>
    <row r="3069" customFormat="false" ht="15" hidden="false" customHeight="false" outlineLevel="0" collapsed="false">
      <c r="H3069" s="108" t="n">
        <v>3061</v>
      </c>
      <c r="I3069" s="109" t="n">
        <v>0.2842</v>
      </c>
      <c r="J3069" s="109" t="n">
        <v>0.0316</v>
      </c>
      <c r="K3069" s="109" t="n">
        <v>0.9836</v>
      </c>
      <c r="L3069" s="109" t="n">
        <v>-0.1402</v>
      </c>
      <c r="M3069" s="109" t="n">
        <v>0.4221</v>
      </c>
      <c r="N3069" s="108" t="n">
        <f aca="false">IF(SQRT($B$5)*$I3069+SQRT(1-$B$5)*J3069&lt;$C$8,1,0)</f>
        <v>0</v>
      </c>
      <c r="O3069" s="108" t="n">
        <f aca="false">IF(SQRT($B$5)*$I3069+SQRT(1-$B$5)*K3069&lt;$C$9,1,0)</f>
        <v>0</v>
      </c>
      <c r="P3069" s="108" t="n">
        <f aca="false">IF(SQRT($B$5)*$I3069+SQRT(1-$B$5)*L3069&lt;$C$10,1,0)</f>
        <v>0</v>
      </c>
      <c r="Q3069" s="108" t="n">
        <f aca="false">IF(SQRT($B$5)*$I3069+SQRT(1-$B$5)*M3069&lt;$C$11,1,0)</f>
        <v>0</v>
      </c>
      <c r="R3069" s="110" t="n">
        <f aca="false">N3069*$D$8+O3069*$D$9+P3069*$D$10+Q3069*$D$11</f>
        <v>0</v>
      </c>
      <c r="S3069" s="108" t="n">
        <f aca="false">SUM(N3069:Q3069)</f>
        <v>0</v>
      </c>
    </row>
    <row r="3070" customFormat="false" ht="15" hidden="false" customHeight="false" outlineLevel="0" collapsed="false">
      <c r="H3070" s="108" t="n">
        <v>3062</v>
      </c>
      <c r="I3070" s="109" t="n">
        <v>-1.8004</v>
      </c>
      <c r="J3070" s="109" t="n">
        <v>0.8447</v>
      </c>
      <c r="K3070" s="109" t="n">
        <v>2.7301</v>
      </c>
      <c r="L3070" s="109" t="n">
        <v>0.897</v>
      </c>
      <c r="M3070" s="109" t="n">
        <v>-0.7813</v>
      </c>
      <c r="N3070" s="108" t="n">
        <f aca="false">IF(SQRT($B$5)*$I3070+SQRT(1-$B$5)*J3070&lt;$C$8,1,0)</f>
        <v>0</v>
      </c>
      <c r="O3070" s="108" t="n">
        <f aca="false">IF(SQRT($B$5)*$I3070+SQRT(1-$B$5)*K3070&lt;$C$9,1,0)</f>
        <v>0</v>
      </c>
      <c r="P3070" s="108" t="n">
        <f aca="false">IF(SQRT($B$5)*$I3070+SQRT(1-$B$5)*L3070&lt;$C$10,1,0)</f>
        <v>0</v>
      </c>
      <c r="Q3070" s="108" t="n">
        <f aca="false">IF(SQRT($B$5)*$I3070+SQRT(1-$B$5)*M3070&lt;$C$11,1,0)</f>
        <v>0</v>
      </c>
      <c r="R3070" s="110" t="n">
        <f aca="false">N3070*$D$8+O3070*$D$9+P3070*$D$10+Q3070*$D$11</f>
        <v>0</v>
      </c>
      <c r="S3070" s="108" t="n">
        <f aca="false">SUM(N3070:Q3070)</f>
        <v>0</v>
      </c>
    </row>
    <row r="3071" customFormat="false" ht="15" hidden="false" customHeight="false" outlineLevel="0" collapsed="false">
      <c r="H3071" s="108" t="n">
        <v>3063</v>
      </c>
      <c r="I3071" s="109" t="n">
        <v>0.5468</v>
      </c>
      <c r="J3071" s="109" t="n">
        <v>0.3065</v>
      </c>
      <c r="K3071" s="109" t="n">
        <v>0.832</v>
      </c>
      <c r="L3071" s="109" t="n">
        <v>-0.0581</v>
      </c>
      <c r="M3071" s="109" t="n">
        <v>-0.3663</v>
      </c>
      <c r="N3071" s="108" t="n">
        <f aca="false">IF(SQRT($B$5)*$I3071+SQRT(1-$B$5)*J3071&lt;$C$8,1,0)</f>
        <v>0</v>
      </c>
      <c r="O3071" s="108" t="n">
        <f aca="false">IF(SQRT($B$5)*$I3071+SQRT(1-$B$5)*K3071&lt;$C$9,1,0)</f>
        <v>0</v>
      </c>
      <c r="P3071" s="108" t="n">
        <f aca="false">IF(SQRT($B$5)*$I3071+SQRT(1-$B$5)*L3071&lt;$C$10,1,0)</f>
        <v>0</v>
      </c>
      <c r="Q3071" s="108" t="n">
        <f aca="false">IF(SQRT($B$5)*$I3071+SQRT(1-$B$5)*M3071&lt;$C$11,1,0)</f>
        <v>0</v>
      </c>
      <c r="R3071" s="110" t="n">
        <f aca="false">N3071*$D$8+O3071*$D$9+P3071*$D$10+Q3071*$D$11</f>
        <v>0</v>
      </c>
      <c r="S3071" s="108" t="n">
        <f aca="false">SUM(N3071:Q3071)</f>
        <v>0</v>
      </c>
    </row>
    <row r="3072" customFormat="false" ht="15" hidden="false" customHeight="false" outlineLevel="0" collapsed="false">
      <c r="H3072" s="108" t="n">
        <v>3064</v>
      </c>
      <c r="I3072" s="109" t="n">
        <v>1.5945</v>
      </c>
      <c r="J3072" s="109" t="n">
        <v>0.5816</v>
      </c>
      <c r="K3072" s="109" t="n">
        <v>0.535</v>
      </c>
      <c r="L3072" s="109" t="n">
        <v>0.3143</v>
      </c>
      <c r="M3072" s="109" t="n">
        <v>2.3962</v>
      </c>
      <c r="N3072" s="108" t="n">
        <f aca="false">IF(SQRT($B$5)*$I3072+SQRT(1-$B$5)*J3072&lt;$C$8,1,0)</f>
        <v>0</v>
      </c>
      <c r="O3072" s="108" t="n">
        <f aca="false">IF(SQRT($B$5)*$I3072+SQRT(1-$B$5)*K3072&lt;$C$9,1,0)</f>
        <v>0</v>
      </c>
      <c r="P3072" s="108" t="n">
        <f aca="false">IF(SQRT($B$5)*$I3072+SQRT(1-$B$5)*L3072&lt;$C$10,1,0)</f>
        <v>0</v>
      </c>
      <c r="Q3072" s="108" t="n">
        <f aca="false">IF(SQRT($B$5)*$I3072+SQRT(1-$B$5)*M3072&lt;$C$11,1,0)</f>
        <v>0</v>
      </c>
      <c r="R3072" s="110" t="n">
        <f aca="false">N3072*$D$8+O3072*$D$9+P3072*$D$10+Q3072*$D$11</f>
        <v>0</v>
      </c>
      <c r="S3072" s="108" t="n">
        <f aca="false">SUM(N3072:Q3072)</f>
        <v>0</v>
      </c>
    </row>
    <row r="3073" customFormat="false" ht="15" hidden="false" customHeight="false" outlineLevel="0" collapsed="false">
      <c r="H3073" s="108" t="n">
        <v>3065</v>
      </c>
      <c r="I3073" s="109" t="n">
        <v>-0.5289</v>
      </c>
      <c r="J3073" s="109" t="n">
        <v>0.5133</v>
      </c>
      <c r="K3073" s="109" t="n">
        <v>-0.4025</v>
      </c>
      <c r="L3073" s="109" t="n">
        <v>-1.4803</v>
      </c>
      <c r="M3073" s="109" t="n">
        <v>0.0462</v>
      </c>
      <c r="N3073" s="108" t="n">
        <f aca="false">IF(SQRT($B$5)*$I3073+SQRT(1-$B$5)*J3073&lt;$C$8,1,0)</f>
        <v>0</v>
      </c>
      <c r="O3073" s="108" t="n">
        <f aca="false">IF(SQRT($B$5)*$I3073+SQRT(1-$B$5)*K3073&lt;$C$9,1,0)</f>
        <v>0</v>
      </c>
      <c r="P3073" s="108" t="n">
        <f aca="false">IF(SQRT($B$5)*$I3073+SQRT(1-$B$5)*L3073&lt;$C$10,1,0)</f>
        <v>0</v>
      </c>
      <c r="Q3073" s="108" t="n">
        <f aca="false">IF(SQRT($B$5)*$I3073+SQRT(1-$B$5)*M3073&lt;$C$11,1,0)</f>
        <v>0</v>
      </c>
      <c r="R3073" s="110" t="n">
        <f aca="false">N3073*$D$8+O3073*$D$9+P3073*$D$10+Q3073*$D$11</f>
        <v>0</v>
      </c>
      <c r="S3073" s="108" t="n">
        <f aca="false">SUM(N3073:Q3073)</f>
        <v>0</v>
      </c>
    </row>
    <row r="3074" customFormat="false" ht="15" hidden="false" customHeight="false" outlineLevel="0" collapsed="false">
      <c r="H3074" s="108" t="n">
        <v>3066</v>
      </c>
      <c r="I3074" s="109" t="n">
        <v>-1.1394</v>
      </c>
      <c r="J3074" s="109" t="n">
        <v>0.7282</v>
      </c>
      <c r="K3074" s="109" t="n">
        <v>-0.1094</v>
      </c>
      <c r="L3074" s="109" t="n">
        <v>-0.992</v>
      </c>
      <c r="M3074" s="109" t="n">
        <v>-0.1031</v>
      </c>
      <c r="N3074" s="108" t="n">
        <f aca="false">IF(SQRT($B$5)*$I3074+SQRT(1-$B$5)*J3074&lt;$C$8,1,0)</f>
        <v>0</v>
      </c>
      <c r="O3074" s="108" t="n">
        <f aca="false">IF(SQRT($B$5)*$I3074+SQRT(1-$B$5)*K3074&lt;$C$9,1,0)</f>
        <v>0</v>
      </c>
      <c r="P3074" s="108" t="n">
        <f aca="false">IF(SQRT($B$5)*$I3074+SQRT(1-$B$5)*L3074&lt;$C$10,1,0)</f>
        <v>0</v>
      </c>
      <c r="Q3074" s="108" t="n">
        <f aca="false">IF(SQRT($B$5)*$I3074+SQRT(1-$B$5)*M3074&lt;$C$11,1,0)</f>
        <v>0</v>
      </c>
      <c r="R3074" s="110" t="n">
        <f aca="false">N3074*$D$8+O3074*$D$9+P3074*$D$10+Q3074*$D$11</f>
        <v>0</v>
      </c>
      <c r="S3074" s="108" t="n">
        <f aca="false">SUM(N3074:Q3074)</f>
        <v>0</v>
      </c>
    </row>
    <row r="3075" customFormat="false" ht="15" hidden="false" customHeight="false" outlineLevel="0" collapsed="false">
      <c r="H3075" s="108" t="n">
        <v>3067</v>
      </c>
      <c r="I3075" s="109" t="n">
        <v>1.6517</v>
      </c>
      <c r="J3075" s="109" t="n">
        <v>-1.4462</v>
      </c>
      <c r="K3075" s="109" t="n">
        <v>-1.2106</v>
      </c>
      <c r="L3075" s="109" t="n">
        <v>-1.028</v>
      </c>
      <c r="M3075" s="109" t="n">
        <v>-1.492</v>
      </c>
      <c r="N3075" s="108" t="n">
        <f aca="false">IF(SQRT($B$5)*$I3075+SQRT(1-$B$5)*J3075&lt;$C$8,1,0)</f>
        <v>0</v>
      </c>
      <c r="O3075" s="108" t="n">
        <f aca="false">IF(SQRT($B$5)*$I3075+SQRT(1-$B$5)*K3075&lt;$C$9,1,0)</f>
        <v>0</v>
      </c>
      <c r="P3075" s="108" t="n">
        <f aca="false">IF(SQRT($B$5)*$I3075+SQRT(1-$B$5)*L3075&lt;$C$10,1,0)</f>
        <v>0</v>
      </c>
      <c r="Q3075" s="108" t="n">
        <f aca="false">IF(SQRT($B$5)*$I3075+SQRT(1-$B$5)*M3075&lt;$C$11,1,0)</f>
        <v>0</v>
      </c>
      <c r="R3075" s="110" t="n">
        <f aca="false">N3075*$D$8+O3075*$D$9+P3075*$D$10+Q3075*$D$11</f>
        <v>0</v>
      </c>
      <c r="S3075" s="108" t="n">
        <f aca="false">SUM(N3075:Q3075)</f>
        <v>0</v>
      </c>
    </row>
    <row r="3076" customFormat="false" ht="15" hidden="false" customHeight="false" outlineLevel="0" collapsed="false">
      <c r="H3076" s="108" t="n">
        <v>3068</v>
      </c>
      <c r="I3076" s="109" t="n">
        <v>-1.0752</v>
      </c>
      <c r="J3076" s="109" t="n">
        <v>-0.023</v>
      </c>
      <c r="K3076" s="109" t="n">
        <v>0.3918</v>
      </c>
      <c r="L3076" s="109" t="n">
        <v>0.5362</v>
      </c>
      <c r="M3076" s="109" t="n">
        <v>-0.0192</v>
      </c>
      <c r="N3076" s="108" t="n">
        <f aca="false">IF(SQRT($B$5)*$I3076+SQRT(1-$B$5)*J3076&lt;$C$8,1,0)</f>
        <v>0</v>
      </c>
      <c r="O3076" s="108" t="n">
        <f aca="false">IF(SQRT($B$5)*$I3076+SQRT(1-$B$5)*K3076&lt;$C$9,1,0)</f>
        <v>0</v>
      </c>
      <c r="P3076" s="108" t="n">
        <f aca="false">IF(SQRT($B$5)*$I3076+SQRT(1-$B$5)*L3076&lt;$C$10,1,0)</f>
        <v>0</v>
      </c>
      <c r="Q3076" s="108" t="n">
        <f aca="false">IF(SQRT($B$5)*$I3076+SQRT(1-$B$5)*M3076&lt;$C$11,1,0)</f>
        <v>0</v>
      </c>
      <c r="R3076" s="110" t="n">
        <f aca="false">N3076*$D$8+O3076*$D$9+P3076*$D$10+Q3076*$D$11</f>
        <v>0</v>
      </c>
      <c r="S3076" s="108" t="n">
        <f aca="false">SUM(N3076:Q3076)</f>
        <v>0</v>
      </c>
    </row>
    <row r="3077" customFormat="false" ht="15" hidden="false" customHeight="false" outlineLevel="0" collapsed="false">
      <c r="H3077" s="108" t="n">
        <v>3069</v>
      </c>
      <c r="I3077" s="109" t="n">
        <v>1.1084</v>
      </c>
      <c r="J3077" s="109" t="n">
        <v>-0.098</v>
      </c>
      <c r="K3077" s="109" t="n">
        <v>-0.2062</v>
      </c>
      <c r="L3077" s="109" t="n">
        <v>1.9966</v>
      </c>
      <c r="M3077" s="109" t="n">
        <v>1.1407</v>
      </c>
      <c r="N3077" s="108" t="n">
        <f aca="false">IF(SQRT($B$5)*$I3077+SQRT(1-$B$5)*J3077&lt;$C$8,1,0)</f>
        <v>0</v>
      </c>
      <c r="O3077" s="108" t="n">
        <f aca="false">IF(SQRT($B$5)*$I3077+SQRT(1-$B$5)*K3077&lt;$C$9,1,0)</f>
        <v>0</v>
      </c>
      <c r="P3077" s="108" t="n">
        <f aca="false">IF(SQRT($B$5)*$I3077+SQRT(1-$B$5)*L3077&lt;$C$10,1,0)</f>
        <v>0</v>
      </c>
      <c r="Q3077" s="108" t="n">
        <f aca="false">IF(SQRT($B$5)*$I3077+SQRT(1-$B$5)*M3077&lt;$C$11,1,0)</f>
        <v>0</v>
      </c>
      <c r="R3077" s="110" t="n">
        <f aca="false">N3077*$D$8+O3077*$D$9+P3077*$D$10+Q3077*$D$11</f>
        <v>0</v>
      </c>
      <c r="S3077" s="108" t="n">
        <f aca="false">SUM(N3077:Q3077)</f>
        <v>0</v>
      </c>
    </row>
    <row r="3078" customFormat="false" ht="15" hidden="false" customHeight="false" outlineLevel="0" collapsed="false">
      <c r="H3078" s="108" t="n">
        <v>3070</v>
      </c>
      <c r="I3078" s="109" t="n">
        <v>2.1037</v>
      </c>
      <c r="J3078" s="109" t="n">
        <v>0.4248</v>
      </c>
      <c r="K3078" s="109" t="n">
        <v>1.3996</v>
      </c>
      <c r="L3078" s="109" t="n">
        <v>0.0431</v>
      </c>
      <c r="M3078" s="109" t="n">
        <v>-1.268</v>
      </c>
      <c r="N3078" s="108" t="n">
        <f aca="false">IF(SQRT($B$5)*$I3078+SQRT(1-$B$5)*J3078&lt;$C$8,1,0)</f>
        <v>0</v>
      </c>
      <c r="O3078" s="108" t="n">
        <f aca="false">IF(SQRT($B$5)*$I3078+SQRT(1-$B$5)*K3078&lt;$C$9,1,0)</f>
        <v>0</v>
      </c>
      <c r="P3078" s="108" t="n">
        <f aca="false">IF(SQRT($B$5)*$I3078+SQRT(1-$B$5)*L3078&lt;$C$10,1,0)</f>
        <v>0</v>
      </c>
      <c r="Q3078" s="108" t="n">
        <f aca="false">IF(SQRT($B$5)*$I3078+SQRT(1-$B$5)*M3078&lt;$C$11,1,0)</f>
        <v>0</v>
      </c>
      <c r="R3078" s="110" t="n">
        <f aca="false">N3078*$D$8+O3078*$D$9+P3078*$D$10+Q3078*$D$11</f>
        <v>0</v>
      </c>
      <c r="S3078" s="108" t="n">
        <f aca="false">SUM(N3078:Q3078)</f>
        <v>0</v>
      </c>
    </row>
    <row r="3079" customFormat="false" ht="15" hidden="false" customHeight="false" outlineLevel="0" collapsed="false">
      <c r="H3079" s="108" t="n">
        <v>3071</v>
      </c>
      <c r="I3079" s="109" t="n">
        <v>-0.4373</v>
      </c>
      <c r="J3079" s="109" t="n">
        <v>0.5676</v>
      </c>
      <c r="K3079" s="109" t="n">
        <v>0.0288</v>
      </c>
      <c r="L3079" s="109" t="n">
        <v>-0.3341</v>
      </c>
      <c r="M3079" s="109" t="n">
        <v>-1.0767</v>
      </c>
      <c r="N3079" s="108" t="n">
        <f aca="false">IF(SQRT($B$5)*$I3079+SQRT(1-$B$5)*J3079&lt;$C$8,1,0)</f>
        <v>0</v>
      </c>
      <c r="O3079" s="108" t="n">
        <f aca="false">IF(SQRT($B$5)*$I3079+SQRT(1-$B$5)*K3079&lt;$C$9,1,0)</f>
        <v>0</v>
      </c>
      <c r="P3079" s="108" t="n">
        <f aca="false">IF(SQRT($B$5)*$I3079+SQRT(1-$B$5)*L3079&lt;$C$10,1,0)</f>
        <v>0</v>
      </c>
      <c r="Q3079" s="108" t="n">
        <f aca="false">IF(SQRT($B$5)*$I3079+SQRT(1-$B$5)*M3079&lt;$C$11,1,0)</f>
        <v>0</v>
      </c>
      <c r="R3079" s="110" t="n">
        <f aca="false">N3079*$D$8+O3079*$D$9+P3079*$D$10+Q3079*$D$11</f>
        <v>0</v>
      </c>
      <c r="S3079" s="108" t="n">
        <f aca="false">SUM(N3079:Q3079)</f>
        <v>0</v>
      </c>
    </row>
    <row r="3080" customFormat="false" ht="15" hidden="false" customHeight="false" outlineLevel="0" collapsed="false">
      <c r="H3080" s="108" t="n">
        <v>3072</v>
      </c>
      <c r="I3080" s="109" t="n">
        <v>-1.4294</v>
      </c>
      <c r="J3080" s="109" t="n">
        <v>2.1708</v>
      </c>
      <c r="K3080" s="109" t="n">
        <v>-0.3844</v>
      </c>
      <c r="L3080" s="109" t="n">
        <v>-0.989</v>
      </c>
      <c r="M3080" s="109" t="n">
        <v>0.9668</v>
      </c>
      <c r="N3080" s="108" t="n">
        <f aca="false">IF(SQRT($B$5)*$I3080+SQRT(1-$B$5)*J3080&lt;$C$8,1,0)</f>
        <v>0</v>
      </c>
      <c r="O3080" s="108" t="n">
        <f aca="false">IF(SQRT($B$5)*$I3080+SQRT(1-$B$5)*K3080&lt;$C$9,1,0)</f>
        <v>0</v>
      </c>
      <c r="P3080" s="108" t="n">
        <f aca="false">IF(SQRT($B$5)*$I3080+SQRT(1-$B$5)*L3080&lt;$C$10,1,0)</f>
        <v>0</v>
      </c>
      <c r="Q3080" s="108" t="n">
        <f aca="false">IF(SQRT($B$5)*$I3080+SQRT(1-$B$5)*M3080&lt;$C$11,1,0)</f>
        <v>0</v>
      </c>
      <c r="R3080" s="110" t="n">
        <f aca="false">N3080*$D$8+O3080*$D$9+P3080*$D$10+Q3080*$D$11</f>
        <v>0</v>
      </c>
      <c r="S3080" s="108" t="n">
        <f aca="false">SUM(N3080:Q3080)</f>
        <v>0</v>
      </c>
    </row>
    <row r="3081" customFormat="false" ht="15" hidden="false" customHeight="false" outlineLevel="0" collapsed="false">
      <c r="H3081" s="108" t="n">
        <v>3073</v>
      </c>
      <c r="I3081" s="109" t="n">
        <v>-0.4342</v>
      </c>
      <c r="J3081" s="109" t="n">
        <v>-0.9689</v>
      </c>
      <c r="K3081" s="109" t="n">
        <v>0.5914</v>
      </c>
      <c r="L3081" s="109" t="n">
        <v>-0.6638</v>
      </c>
      <c r="M3081" s="109" t="n">
        <v>0.691</v>
      </c>
      <c r="N3081" s="108" t="n">
        <f aca="false">IF(SQRT($B$5)*$I3081+SQRT(1-$B$5)*J3081&lt;$C$8,1,0)</f>
        <v>0</v>
      </c>
      <c r="O3081" s="108" t="n">
        <f aca="false">IF(SQRT($B$5)*$I3081+SQRT(1-$B$5)*K3081&lt;$C$9,1,0)</f>
        <v>0</v>
      </c>
      <c r="P3081" s="108" t="n">
        <f aca="false">IF(SQRT($B$5)*$I3081+SQRT(1-$B$5)*L3081&lt;$C$10,1,0)</f>
        <v>0</v>
      </c>
      <c r="Q3081" s="108" t="n">
        <f aca="false">IF(SQRT($B$5)*$I3081+SQRT(1-$B$5)*M3081&lt;$C$11,1,0)</f>
        <v>0</v>
      </c>
      <c r="R3081" s="110" t="n">
        <f aca="false">N3081*$D$8+O3081*$D$9+P3081*$D$10+Q3081*$D$11</f>
        <v>0</v>
      </c>
      <c r="S3081" s="108" t="n">
        <f aca="false">SUM(N3081:Q3081)</f>
        <v>0</v>
      </c>
    </row>
    <row r="3082" customFormat="false" ht="15" hidden="false" customHeight="false" outlineLevel="0" collapsed="false">
      <c r="H3082" s="108" t="n">
        <v>3074</v>
      </c>
      <c r="I3082" s="109" t="n">
        <v>1.8125</v>
      </c>
      <c r="J3082" s="109" t="n">
        <v>-0.0963</v>
      </c>
      <c r="K3082" s="109" t="n">
        <v>-0.1839</v>
      </c>
      <c r="L3082" s="109" t="n">
        <v>1.8158</v>
      </c>
      <c r="M3082" s="109" t="n">
        <v>0.9617</v>
      </c>
      <c r="N3082" s="108" t="n">
        <f aca="false">IF(SQRT($B$5)*$I3082+SQRT(1-$B$5)*J3082&lt;$C$8,1,0)</f>
        <v>0</v>
      </c>
      <c r="O3082" s="108" t="n">
        <f aca="false">IF(SQRT($B$5)*$I3082+SQRT(1-$B$5)*K3082&lt;$C$9,1,0)</f>
        <v>0</v>
      </c>
      <c r="P3082" s="108" t="n">
        <f aca="false">IF(SQRT($B$5)*$I3082+SQRT(1-$B$5)*L3082&lt;$C$10,1,0)</f>
        <v>0</v>
      </c>
      <c r="Q3082" s="108" t="n">
        <f aca="false">IF(SQRT($B$5)*$I3082+SQRT(1-$B$5)*M3082&lt;$C$11,1,0)</f>
        <v>0</v>
      </c>
      <c r="R3082" s="110" t="n">
        <f aca="false">N3082*$D$8+O3082*$D$9+P3082*$D$10+Q3082*$D$11</f>
        <v>0</v>
      </c>
      <c r="S3082" s="108" t="n">
        <f aca="false">SUM(N3082:Q3082)</f>
        <v>0</v>
      </c>
    </row>
    <row r="3083" customFormat="false" ht="15" hidden="false" customHeight="false" outlineLevel="0" collapsed="false">
      <c r="H3083" s="108" t="n">
        <v>3075</v>
      </c>
      <c r="I3083" s="109" t="n">
        <v>-2.0446</v>
      </c>
      <c r="J3083" s="109" t="n">
        <v>-0.0429</v>
      </c>
      <c r="K3083" s="109" t="n">
        <v>-0.5532</v>
      </c>
      <c r="L3083" s="109" t="n">
        <v>-0.1735</v>
      </c>
      <c r="M3083" s="109" t="n">
        <v>-2.4542</v>
      </c>
      <c r="N3083" s="108" t="n">
        <f aca="false">IF(SQRT($B$5)*$I3083+SQRT(1-$B$5)*J3083&lt;$C$8,1,0)</f>
        <v>0</v>
      </c>
      <c r="O3083" s="108" t="n">
        <f aca="false">IF(SQRT($B$5)*$I3083+SQRT(1-$B$5)*K3083&lt;$C$9,1,0)</f>
        <v>0</v>
      </c>
      <c r="P3083" s="108" t="n">
        <f aca="false">IF(SQRT($B$5)*$I3083+SQRT(1-$B$5)*L3083&lt;$C$10,1,0)</f>
        <v>0</v>
      </c>
      <c r="Q3083" s="108" t="n">
        <f aca="false">IF(SQRT($B$5)*$I3083+SQRT(1-$B$5)*M3083&lt;$C$11,1,0)</f>
        <v>1</v>
      </c>
      <c r="R3083" s="110" t="n">
        <f aca="false">N3083*$D$8+O3083*$D$9+P3083*$D$10+Q3083*$D$11</f>
        <v>17.5</v>
      </c>
      <c r="S3083" s="108" t="n">
        <f aca="false">SUM(N3083:Q3083)</f>
        <v>1</v>
      </c>
    </row>
    <row r="3084" customFormat="false" ht="15" hidden="false" customHeight="false" outlineLevel="0" collapsed="false">
      <c r="H3084" s="108" t="n">
        <v>3076</v>
      </c>
      <c r="I3084" s="109" t="n">
        <v>-0.3323</v>
      </c>
      <c r="J3084" s="109" t="n">
        <v>0.6195</v>
      </c>
      <c r="K3084" s="109" t="n">
        <v>1.7955</v>
      </c>
      <c r="L3084" s="109" t="n">
        <v>-0.8822</v>
      </c>
      <c r="M3084" s="109" t="n">
        <v>0.8401</v>
      </c>
      <c r="N3084" s="108" t="n">
        <f aca="false">IF(SQRT($B$5)*$I3084+SQRT(1-$B$5)*J3084&lt;$C$8,1,0)</f>
        <v>0</v>
      </c>
      <c r="O3084" s="108" t="n">
        <f aca="false">IF(SQRT($B$5)*$I3084+SQRT(1-$B$5)*K3084&lt;$C$9,1,0)</f>
        <v>0</v>
      </c>
      <c r="P3084" s="108" t="n">
        <f aca="false">IF(SQRT($B$5)*$I3084+SQRT(1-$B$5)*L3084&lt;$C$10,1,0)</f>
        <v>0</v>
      </c>
      <c r="Q3084" s="108" t="n">
        <f aca="false">IF(SQRT($B$5)*$I3084+SQRT(1-$B$5)*M3084&lt;$C$11,1,0)</f>
        <v>0</v>
      </c>
      <c r="R3084" s="110" t="n">
        <f aca="false">N3084*$D$8+O3084*$D$9+P3084*$D$10+Q3084*$D$11</f>
        <v>0</v>
      </c>
      <c r="S3084" s="108" t="n">
        <f aca="false">SUM(N3084:Q3084)</f>
        <v>0</v>
      </c>
    </row>
    <row r="3085" customFormat="false" ht="15" hidden="false" customHeight="false" outlineLevel="0" collapsed="false">
      <c r="H3085" s="108" t="n">
        <v>3077</v>
      </c>
      <c r="I3085" s="109" t="n">
        <v>-0.8394</v>
      </c>
      <c r="J3085" s="109" t="n">
        <v>0.2316</v>
      </c>
      <c r="K3085" s="109" t="n">
        <v>0.3683</v>
      </c>
      <c r="L3085" s="109" t="n">
        <v>-0.3216</v>
      </c>
      <c r="M3085" s="109" t="n">
        <v>0.6286</v>
      </c>
      <c r="N3085" s="108" t="n">
        <f aca="false">IF(SQRT($B$5)*$I3085+SQRT(1-$B$5)*J3085&lt;$C$8,1,0)</f>
        <v>0</v>
      </c>
      <c r="O3085" s="108" t="n">
        <f aca="false">IF(SQRT($B$5)*$I3085+SQRT(1-$B$5)*K3085&lt;$C$9,1,0)</f>
        <v>0</v>
      </c>
      <c r="P3085" s="108" t="n">
        <f aca="false">IF(SQRT($B$5)*$I3085+SQRT(1-$B$5)*L3085&lt;$C$10,1,0)</f>
        <v>0</v>
      </c>
      <c r="Q3085" s="108" t="n">
        <f aca="false">IF(SQRT($B$5)*$I3085+SQRT(1-$B$5)*M3085&lt;$C$11,1,0)</f>
        <v>0</v>
      </c>
      <c r="R3085" s="110" t="n">
        <f aca="false">N3085*$D$8+O3085*$D$9+P3085*$D$10+Q3085*$D$11</f>
        <v>0</v>
      </c>
      <c r="S3085" s="108" t="n">
        <f aca="false">SUM(N3085:Q3085)</f>
        <v>0</v>
      </c>
    </row>
    <row r="3086" customFormat="false" ht="15" hidden="false" customHeight="false" outlineLevel="0" collapsed="false">
      <c r="H3086" s="108" t="n">
        <v>3078</v>
      </c>
      <c r="I3086" s="109" t="n">
        <v>-0.3048</v>
      </c>
      <c r="J3086" s="109" t="n">
        <v>-0.1728</v>
      </c>
      <c r="K3086" s="109" t="n">
        <v>-0.9289</v>
      </c>
      <c r="L3086" s="109" t="n">
        <v>0.8942</v>
      </c>
      <c r="M3086" s="109" t="n">
        <v>-1.171</v>
      </c>
      <c r="N3086" s="108" t="n">
        <f aca="false">IF(SQRT($B$5)*$I3086+SQRT(1-$B$5)*J3086&lt;$C$8,1,0)</f>
        <v>0</v>
      </c>
      <c r="O3086" s="108" t="n">
        <f aca="false">IF(SQRT($B$5)*$I3086+SQRT(1-$B$5)*K3086&lt;$C$9,1,0)</f>
        <v>0</v>
      </c>
      <c r="P3086" s="108" t="n">
        <f aca="false">IF(SQRT($B$5)*$I3086+SQRT(1-$B$5)*L3086&lt;$C$10,1,0)</f>
        <v>0</v>
      </c>
      <c r="Q3086" s="108" t="n">
        <f aca="false">IF(SQRT($B$5)*$I3086+SQRT(1-$B$5)*M3086&lt;$C$11,1,0)</f>
        <v>0</v>
      </c>
      <c r="R3086" s="110" t="n">
        <f aca="false">N3086*$D$8+O3086*$D$9+P3086*$D$10+Q3086*$D$11</f>
        <v>0</v>
      </c>
      <c r="S3086" s="108" t="n">
        <f aca="false">SUM(N3086:Q3086)</f>
        <v>0</v>
      </c>
    </row>
    <row r="3087" customFormat="false" ht="15" hidden="false" customHeight="false" outlineLevel="0" collapsed="false">
      <c r="H3087" s="108" t="n">
        <v>3079</v>
      </c>
      <c r="I3087" s="109" t="n">
        <v>-0.2955</v>
      </c>
      <c r="J3087" s="109" t="n">
        <v>3.1556</v>
      </c>
      <c r="K3087" s="109" t="n">
        <v>-0.4811</v>
      </c>
      <c r="L3087" s="109" t="n">
        <v>-0.179</v>
      </c>
      <c r="M3087" s="109" t="n">
        <v>-2.7947</v>
      </c>
      <c r="N3087" s="108" t="n">
        <f aca="false">IF(SQRT($B$5)*$I3087+SQRT(1-$B$5)*J3087&lt;$C$8,1,0)</f>
        <v>0</v>
      </c>
      <c r="O3087" s="108" t="n">
        <f aca="false">IF(SQRT($B$5)*$I3087+SQRT(1-$B$5)*K3087&lt;$C$9,1,0)</f>
        <v>0</v>
      </c>
      <c r="P3087" s="108" t="n">
        <f aca="false">IF(SQRT($B$5)*$I3087+SQRT(1-$B$5)*L3087&lt;$C$10,1,0)</f>
        <v>0</v>
      </c>
      <c r="Q3087" s="108" t="n">
        <f aca="false">IF(SQRT($B$5)*$I3087+SQRT(1-$B$5)*M3087&lt;$C$11,1,0)</f>
        <v>1</v>
      </c>
      <c r="R3087" s="110" t="n">
        <f aca="false">N3087*$D$8+O3087*$D$9+P3087*$D$10+Q3087*$D$11</f>
        <v>17.5</v>
      </c>
      <c r="S3087" s="108" t="n">
        <f aca="false">SUM(N3087:Q3087)</f>
        <v>1</v>
      </c>
    </row>
    <row r="3088" customFormat="false" ht="15" hidden="false" customHeight="false" outlineLevel="0" collapsed="false">
      <c r="H3088" s="108" t="n">
        <v>3080</v>
      </c>
      <c r="I3088" s="109" t="n">
        <v>-0.3853</v>
      </c>
      <c r="J3088" s="109" t="n">
        <v>-0.8236</v>
      </c>
      <c r="K3088" s="109" t="n">
        <v>-0.5577</v>
      </c>
      <c r="L3088" s="109" t="n">
        <v>-1.3156</v>
      </c>
      <c r="M3088" s="109" t="n">
        <v>-2.1258</v>
      </c>
      <c r="N3088" s="108" t="n">
        <f aca="false">IF(SQRT($B$5)*$I3088+SQRT(1-$B$5)*J3088&lt;$C$8,1,0)</f>
        <v>0</v>
      </c>
      <c r="O3088" s="108" t="n">
        <f aca="false">IF(SQRT($B$5)*$I3088+SQRT(1-$B$5)*K3088&lt;$C$9,1,0)</f>
        <v>0</v>
      </c>
      <c r="P3088" s="108" t="n">
        <f aca="false">IF(SQRT($B$5)*$I3088+SQRT(1-$B$5)*L3088&lt;$C$10,1,0)</f>
        <v>0</v>
      </c>
      <c r="Q3088" s="108" t="n">
        <f aca="false">IF(SQRT($B$5)*$I3088+SQRT(1-$B$5)*M3088&lt;$C$11,1,0)</f>
        <v>1</v>
      </c>
      <c r="R3088" s="110" t="n">
        <f aca="false">N3088*$D$8+O3088*$D$9+P3088*$D$10+Q3088*$D$11</f>
        <v>17.5</v>
      </c>
      <c r="S3088" s="108" t="n">
        <f aca="false">SUM(N3088:Q3088)</f>
        <v>1</v>
      </c>
    </row>
    <row r="3089" customFormat="false" ht="15" hidden="false" customHeight="false" outlineLevel="0" collapsed="false">
      <c r="H3089" s="108" t="n">
        <v>3081</v>
      </c>
      <c r="I3089" s="109" t="n">
        <v>0.7788</v>
      </c>
      <c r="J3089" s="109" t="n">
        <v>-0.5219</v>
      </c>
      <c r="K3089" s="109" t="n">
        <v>0.3705</v>
      </c>
      <c r="L3089" s="109" t="n">
        <v>-0.8594</v>
      </c>
      <c r="M3089" s="109" t="n">
        <v>0.1613</v>
      </c>
      <c r="N3089" s="108" t="n">
        <f aca="false">IF(SQRT($B$5)*$I3089+SQRT(1-$B$5)*J3089&lt;$C$8,1,0)</f>
        <v>0</v>
      </c>
      <c r="O3089" s="108" t="n">
        <f aca="false">IF(SQRT($B$5)*$I3089+SQRT(1-$B$5)*K3089&lt;$C$9,1,0)</f>
        <v>0</v>
      </c>
      <c r="P3089" s="108" t="n">
        <f aca="false">IF(SQRT($B$5)*$I3089+SQRT(1-$B$5)*L3089&lt;$C$10,1,0)</f>
        <v>0</v>
      </c>
      <c r="Q3089" s="108" t="n">
        <f aca="false">IF(SQRT($B$5)*$I3089+SQRT(1-$B$5)*M3089&lt;$C$11,1,0)</f>
        <v>0</v>
      </c>
      <c r="R3089" s="110" t="n">
        <f aca="false">N3089*$D$8+O3089*$D$9+P3089*$D$10+Q3089*$D$11</f>
        <v>0</v>
      </c>
      <c r="S3089" s="108" t="n">
        <f aca="false">SUM(N3089:Q3089)</f>
        <v>0</v>
      </c>
    </row>
    <row r="3090" customFormat="false" ht="15" hidden="false" customHeight="false" outlineLevel="0" collapsed="false">
      <c r="H3090" s="108" t="n">
        <v>3082</v>
      </c>
      <c r="I3090" s="109" t="n">
        <v>-1.2741</v>
      </c>
      <c r="J3090" s="109" t="n">
        <v>0.517</v>
      </c>
      <c r="K3090" s="109" t="n">
        <v>1.4425</v>
      </c>
      <c r="L3090" s="109" t="n">
        <v>0.1666</v>
      </c>
      <c r="M3090" s="109" t="n">
        <v>0.405</v>
      </c>
      <c r="N3090" s="108" t="n">
        <f aca="false">IF(SQRT($B$5)*$I3090+SQRT(1-$B$5)*J3090&lt;$C$8,1,0)</f>
        <v>0</v>
      </c>
      <c r="O3090" s="108" t="n">
        <f aca="false">IF(SQRT($B$5)*$I3090+SQRT(1-$B$5)*K3090&lt;$C$9,1,0)</f>
        <v>0</v>
      </c>
      <c r="P3090" s="108" t="n">
        <f aca="false">IF(SQRT($B$5)*$I3090+SQRT(1-$B$5)*L3090&lt;$C$10,1,0)</f>
        <v>0</v>
      </c>
      <c r="Q3090" s="108" t="n">
        <f aca="false">IF(SQRT($B$5)*$I3090+SQRT(1-$B$5)*M3090&lt;$C$11,1,0)</f>
        <v>0</v>
      </c>
      <c r="R3090" s="110" t="n">
        <f aca="false">N3090*$D$8+O3090*$D$9+P3090*$D$10+Q3090*$D$11</f>
        <v>0</v>
      </c>
      <c r="S3090" s="108" t="n">
        <f aca="false">SUM(N3090:Q3090)</f>
        <v>0</v>
      </c>
    </row>
    <row r="3091" customFormat="false" ht="15" hidden="false" customHeight="false" outlineLevel="0" collapsed="false">
      <c r="H3091" s="108" t="n">
        <v>3083</v>
      </c>
      <c r="I3091" s="109" t="n">
        <v>0.0461</v>
      </c>
      <c r="J3091" s="109" t="n">
        <v>-0.6241</v>
      </c>
      <c r="K3091" s="109" t="n">
        <v>0.9179</v>
      </c>
      <c r="L3091" s="109" t="n">
        <v>-0.2488</v>
      </c>
      <c r="M3091" s="109" t="n">
        <v>-0.2599</v>
      </c>
      <c r="N3091" s="108" t="n">
        <f aca="false">IF(SQRT($B$5)*$I3091+SQRT(1-$B$5)*J3091&lt;$C$8,1,0)</f>
        <v>0</v>
      </c>
      <c r="O3091" s="108" t="n">
        <f aca="false">IF(SQRT($B$5)*$I3091+SQRT(1-$B$5)*K3091&lt;$C$9,1,0)</f>
        <v>0</v>
      </c>
      <c r="P3091" s="108" t="n">
        <f aca="false">IF(SQRT($B$5)*$I3091+SQRT(1-$B$5)*L3091&lt;$C$10,1,0)</f>
        <v>0</v>
      </c>
      <c r="Q3091" s="108" t="n">
        <f aca="false">IF(SQRT($B$5)*$I3091+SQRT(1-$B$5)*M3091&lt;$C$11,1,0)</f>
        <v>0</v>
      </c>
      <c r="R3091" s="110" t="n">
        <f aca="false">N3091*$D$8+O3091*$D$9+P3091*$D$10+Q3091*$D$11</f>
        <v>0</v>
      </c>
      <c r="S3091" s="108" t="n">
        <f aca="false">SUM(N3091:Q3091)</f>
        <v>0</v>
      </c>
    </row>
    <row r="3092" customFormat="false" ht="15" hidden="false" customHeight="false" outlineLevel="0" collapsed="false">
      <c r="H3092" s="108" t="n">
        <v>3084</v>
      </c>
      <c r="I3092" s="109" t="n">
        <v>-0.6485</v>
      </c>
      <c r="J3092" s="109" t="n">
        <v>-1.2525</v>
      </c>
      <c r="K3092" s="109" t="n">
        <v>1.0854</v>
      </c>
      <c r="L3092" s="109" t="n">
        <v>-0.0543</v>
      </c>
      <c r="M3092" s="109" t="n">
        <v>0.2457</v>
      </c>
      <c r="N3092" s="108" t="n">
        <f aca="false">IF(SQRT($B$5)*$I3092+SQRT(1-$B$5)*J3092&lt;$C$8,1,0)</f>
        <v>0</v>
      </c>
      <c r="O3092" s="108" t="n">
        <f aca="false">IF(SQRT($B$5)*$I3092+SQRT(1-$B$5)*K3092&lt;$C$9,1,0)</f>
        <v>0</v>
      </c>
      <c r="P3092" s="108" t="n">
        <f aca="false">IF(SQRT($B$5)*$I3092+SQRT(1-$B$5)*L3092&lt;$C$10,1,0)</f>
        <v>0</v>
      </c>
      <c r="Q3092" s="108" t="n">
        <f aca="false">IF(SQRT($B$5)*$I3092+SQRT(1-$B$5)*M3092&lt;$C$11,1,0)</f>
        <v>0</v>
      </c>
      <c r="R3092" s="110" t="n">
        <f aca="false">N3092*$D$8+O3092*$D$9+P3092*$D$10+Q3092*$D$11</f>
        <v>0</v>
      </c>
      <c r="S3092" s="108" t="n">
        <f aca="false">SUM(N3092:Q3092)</f>
        <v>0</v>
      </c>
    </row>
    <row r="3093" customFormat="false" ht="15" hidden="false" customHeight="false" outlineLevel="0" collapsed="false">
      <c r="H3093" s="108" t="n">
        <v>3085</v>
      </c>
      <c r="I3093" s="109" t="n">
        <v>1.7431</v>
      </c>
      <c r="J3093" s="109" t="n">
        <v>-0.3632</v>
      </c>
      <c r="K3093" s="109" t="n">
        <v>1.5534</v>
      </c>
      <c r="L3093" s="109" t="n">
        <v>-0.757</v>
      </c>
      <c r="M3093" s="109" t="n">
        <v>-0.286</v>
      </c>
      <c r="N3093" s="108" t="n">
        <f aca="false">IF(SQRT($B$5)*$I3093+SQRT(1-$B$5)*J3093&lt;$C$8,1,0)</f>
        <v>0</v>
      </c>
      <c r="O3093" s="108" t="n">
        <f aca="false">IF(SQRT($B$5)*$I3093+SQRT(1-$B$5)*K3093&lt;$C$9,1,0)</f>
        <v>0</v>
      </c>
      <c r="P3093" s="108" t="n">
        <f aca="false">IF(SQRT($B$5)*$I3093+SQRT(1-$B$5)*L3093&lt;$C$10,1,0)</f>
        <v>0</v>
      </c>
      <c r="Q3093" s="108" t="n">
        <f aca="false">IF(SQRT($B$5)*$I3093+SQRT(1-$B$5)*M3093&lt;$C$11,1,0)</f>
        <v>0</v>
      </c>
      <c r="R3093" s="110" t="n">
        <f aca="false">N3093*$D$8+O3093*$D$9+P3093*$D$10+Q3093*$D$11</f>
        <v>0</v>
      </c>
      <c r="S3093" s="108" t="n">
        <f aca="false">SUM(N3093:Q3093)</f>
        <v>0</v>
      </c>
    </row>
    <row r="3094" customFormat="false" ht="15" hidden="false" customHeight="false" outlineLevel="0" collapsed="false">
      <c r="H3094" s="108" t="n">
        <v>3086</v>
      </c>
      <c r="I3094" s="109" t="n">
        <v>1.0723</v>
      </c>
      <c r="J3094" s="109" t="n">
        <v>0.4861</v>
      </c>
      <c r="K3094" s="109" t="n">
        <v>0.9719</v>
      </c>
      <c r="L3094" s="109" t="n">
        <v>0.2202</v>
      </c>
      <c r="M3094" s="109" t="n">
        <v>-1.3386</v>
      </c>
      <c r="N3094" s="108" t="n">
        <f aca="false">IF(SQRT($B$5)*$I3094+SQRT(1-$B$5)*J3094&lt;$C$8,1,0)</f>
        <v>0</v>
      </c>
      <c r="O3094" s="108" t="n">
        <f aca="false">IF(SQRT($B$5)*$I3094+SQRT(1-$B$5)*K3094&lt;$C$9,1,0)</f>
        <v>0</v>
      </c>
      <c r="P3094" s="108" t="n">
        <f aca="false">IF(SQRT($B$5)*$I3094+SQRT(1-$B$5)*L3094&lt;$C$10,1,0)</f>
        <v>0</v>
      </c>
      <c r="Q3094" s="108" t="n">
        <f aca="false">IF(SQRT($B$5)*$I3094+SQRT(1-$B$5)*M3094&lt;$C$11,1,0)</f>
        <v>0</v>
      </c>
      <c r="R3094" s="110" t="n">
        <f aca="false">N3094*$D$8+O3094*$D$9+P3094*$D$10+Q3094*$D$11</f>
        <v>0</v>
      </c>
      <c r="S3094" s="108" t="n">
        <f aca="false">SUM(N3094:Q3094)</f>
        <v>0</v>
      </c>
    </row>
    <row r="3095" customFormat="false" ht="15" hidden="false" customHeight="false" outlineLevel="0" collapsed="false">
      <c r="H3095" s="108" t="n">
        <v>3087</v>
      </c>
      <c r="I3095" s="109" t="n">
        <v>0.3083</v>
      </c>
      <c r="J3095" s="109" t="n">
        <v>1.5993</v>
      </c>
      <c r="K3095" s="109" t="n">
        <v>0.0527</v>
      </c>
      <c r="L3095" s="109" t="n">
        <v>1.3362</v>
      </c>
      <c r="M3095" s="109" t="n">
        <v>1.4798</v>
      </c>
      <c r="N3095" s="108" t="n">
        <f aca="false">IF(SQRT($B$5)*$I3095+SQRT(1-$B$5)*J3095&lt;$C$8,1,0)</f>
        <v>0</v>
      </c>
      <c r="O3095" s="108" t="n">
        <f aca="false">IF(SQRT($B$5)*$I3095+SQRT(1-$B$5)*K3095&lt;$C$9,1,0)</f>
        <v>0</v>
      </c>
      <c r="P3095" s="108" t="n">
        <f aca="false">IF(SQRT($B$5)*$I3095+SQRT(1-$B$5)*L3095&lt;$C$10,1,0)</f>
        <v>0</v>
      </c>
      <c r="Q3095" s="108" t="n">
        <f aca="false">IF(SQRT($B$5)*$I3095+SQRT(1-$B$5)*M3095&lt;$C$11,1,0)</f>
        <v>0</v>
      </c>
      <c r="R3095" s="110" t="n">
        <f aca="false">N3095*$D$8+O3095*$D$9+P3095*$D$10+Q3095*$D$11</f>
        <v>0</v>
      </c>
      <c r="S3095" s="108" t="n">
        <f aca="false">SUM(N3095:Q3095)</f>
        <v>0</v>
      </c>
    </row>
    <row r="3096" customFormat="false" ht="15" hidden="false" customHeight="false" outlineLevel="0" collapsed="false">
      <c r="H3096" s="108" t="n">
        <v>3088</v>
      </c>
      <c r="I3096" s="109" t="n">
        <v>-1.6404</v>
      </c>
      <c r="J3096" s="109" t="n">
        <v>1.3766</v>
      </c>
      <c r="K3096" s="109" t="n">
        <v>-0.2845</v>
      </c>
      <c r="L3096" s="109" t="n">
        <v>0.3176</v>
      </c>
      <c r="M3096" s="109" t="n">
        <v>-0.6224</v>
      </c>
      <c r="N3096" s="108" t="n">
        <f aca="false">IF(SQRT($B$5)*$I3096+SQRT(1-$B$5)*J3096&lt;$C$8,1,0)</f>
        <v>0</v>
      </c>
      <c r="O3096" s="108" t="n">
        <f aca="false">IF(SQRT($B$5)*$I3096+SQRT(1-$B$5)*K3096&lt;$C$9,1,0)</f>
        <v>0</v>
      </c>
      <c r="P3096" s="108" t="n">
        <f aca="false">IF(SQRT($B$5)*$I3096+SQRT(1-$B$5)*L3096&lt;$C$10,1,0)</f>
        <v>0</v>
      </c>
      <c r="Q3096" s="108" t="n">
        <f aca="false">IF(SQRT($B$5)*$I3096+SQRT(1-$B$5)*M3096&lt;$C$11,1,0)</f>
        <v>0</v>
      </c>
      <c r="R3096" s="110" t="n">
        <f aca="false">N3096*$D$8+O3096*$D$9+P3096*$D$10+Q3096*$D$11</f>
        <v>0</v>
      </c>
      <c r="S3096" s="108" t="n">
        <f aca="false">SUM(N3096:Q3096)</f>
        <v>0</v>
      </c>
    </row>
    <row r="3097" customFormat="false" ht="15" hidden="false" customHeight="false" outlineLevel="0" collapsed="false">
      <c r="H3097" s="108" t="n">
        <v>3089</v>
      </c>
      <c r="I3097" s="109" t="n">
        <v>-0.7515</v>
      </c>
      <c r="J3097" s="109" t="n">
        <v>-0.4381</v>
      </c>
      <c r="K3097" s="109" t="n">
        <v>0.6231</v>
      </c>
      <c r="L3097" s="109" t="n">
        <v>-0.9486</v>
      </c>
      <c r="M3097" s="109" t="n">
        <v>1.2019</v>
      </c>
      <c r="N3097" s="108" t="n">
        <f aca="false">IF(SQRT($B$5)*$I3097+SQRT(1-$B$5)*J3097&lt;$C$8,1,0)</f>
        <v>0</v>
      </c>
      <c r="O3097" s="108" t="n">
        <f aca="false">IF(SQRT($B$5)*$I3097+SQRT(1-$B$5)*K3097&lt;$C$9,1,0)</f>
        <v>0</v>
      </c>
      <c r="P3097" s="108" t="n">
        <f aca="false">IF(SQRT($B$5)*$I3097+SQRT(1-$B$5)*L3097&lt;$C$10,1,0)</f>
        <v>0</v>
      </c>
      <c r="Q3097" s="108" t="n">
        <f aca="false">IF(SQRT($B$5)*$I3097+SQRT(1-$B$5)*M3097&lt;$C$11,1,0)</f>
        <v>0</v>
      </c>
      <c r="R3097" s="110" t="n">
        <f aca="false">N3097*$D$8+O3097*$D$9+P3097*$D$10+Q3097*$D$11</f>
        <v>0</v>
      </c>
      <c r="S3097" s="108" t="n">
        <f aca="false">SUM(N3097:Q3097)</f>
        <v>0</v>
      </c>
    </row>
    <row r="3098" customFormat="false" ht="15" hidden="false" customHeight="false" outlineLevel="0" collapsed="false">
      <c r="H3098" s="108" t="n">
        <v>3090</v>
      </c>
      <c r="I3098" s="109" t="n">
        <v>-1.3033</v>
      </c>
      <c r="J3098" s="109" t="n">
        <v>0.5007</v>
      </c>
      <c r="K3098" s="109" t="n">
        <v>0.4632</v>
      </c>
      <c r="L3098" s="109" t="n">
        <v>0.6086</v>
      </c>
      <c r="M3098" s="109" t="n">
        <v>1.3791</v>
      </c>
      <c r="N3098" s="108" t="n">
        <f aca="false">IF(SQRT($B$5)*$I3098+SQRT(1-$B$5)*J3098&lt;$C$8,1,0)</f>
        <v>0</v>
      </c>
      <c r="O3098" s="108" t="n">
        <f aca="false">IF(SQRT($B$5)*$I3098+SQRT(1-$B$5)*K3098&lt;$C$9,1,0)</f>
        <v>0</v>
      </c>
      <c r="P3098" s="108" t="n">
        <f aca="false">IF(SQRT($B$5)*$I3098+SQRT(1-$B$5)*L3098&lt;$C$10,1,0)</f>
        <v>0</v>
      </c>
      <c r="Q3098" s="108" t="n">
        <f aca="false">IF(SQRT($B$5)*$I3098+SQRT(1-$B$5)*M3098&lt;$C$11,1,0)</f>
        <v>0</v>
      </c>
      <c r="R3098" s="110" t="n">
        <f aca="false">N3098*$D$8+O3098*$D$9+P3098*$D$10+Q3098*$D$11</f>
        <v>0</v>
      </c>
      <c r="S3098" s="108" t="n">
        <f aca="false">SUM(N3098:Q3098)</f>
        <v>0</v>
      </c>
    </row>
    <row r="3099" customFormat="false" ht="15" hidden="false" customHeight="false" outlineLevel="0" collapsed="false">
      <c r="H3099" s="108" t="n">
        <v>3091</v>
      </c>
      <c r="I3099" s="109" t="n">
        <v>0.2981</v>
      </c>
      <c r="J3099" s="109" t="n">
        <v>-1.3744</v>
      </c>
      <c r="K3099" s="109" t="n">
        <v>-0.3802</v>
      </c>
      <c r="L3099" s="109" t="n">
        <v>0.256</v>
      </c>
      <c r="M3099" s="109" t="n">
        <v>-0.4399</v>
      </c>
      <c r="N3099" s="108" t="n">
        <f aca="false">IF(SQRT($B$5)*$I3099+SQRT(1-$B$5)*J3099&lt;$C$8,1,0)</f>
        <v>0</v>
      </c>
      <c r="O3099" s="108" t="n">
        <f aca="false">IF(SQRT($B$5)*$I3099+SQRT(1-$B$5)*K3099&lt;$C$9,1,0)</f>
        <v>0</v>
      </c>
      <c r="P3099" s="108" t="n">
        <f aca="false">IF(SQRT($B$5)*$I3099+SQRT(1-$B$5)*L3099&lt;$C$10,1,0)</f>
        <v>0</v>
      </c>
      <c r="Q3099" s="108" t="n">
        <f aca="false">IF(SQRT($B$5)*$I3099+SQRT(1-$B$5)*M3099&lt;$C$11,1,0)</f>
        <v>0</v>
      </c>
      <c r="R3099" s="110" t="n">
        <f aca="false">N3099*$D$8+O3099*$D$9+P3099*$D$10+Q3099*$D$11</f>
        <v>0</v>
      </c>
      <c r="S3099" s="108" t="n">
        <f aca="false">SUM(N3099:Q3099)</f>
        <v>0</v>
      </c>
    </row>
    <row r="3100" customFormat="false" ht="15" hidden="false" customHeight="false" outlineLevel="0" collapsed="false">
      <c r="H3100" s="108" t="n">
        <v>3092</v>
      </c>
      <c r="I3100" s="109" t="n">
        <v>1.0447</v>
      </c>
      <c r="J3100" s="109" t="n">
        <v>0.8452</v>
      </c>
      <c r="K3100" s="109" t="n">
        <v>-0.2324</v>
      </c>
      <c r="L3100" s="109" t="n">
        <v>-0.7869</v>
      </c>
      <c r="M3100" s="109" t="n">
        <v>0.1631</v>
      </c>
      <c r="N3100" s="108" t="n">
        <f aca="false">IF(SQRT($B$5)*$I3100+SQRT(1-$B$5)*J3100&lt;$C$8,1,0)</f>
        <v>0</v>
      </c>
      <c r="O3100" s="108" t="n">
        <f aca="false">IF(SQRT($B$5)*$I3100+SQRT(1-$B$5)*K3100&lt;$C$9,1,0)</f>
        <v>0</v>
      </c>
      <c r="P3100" s="108" t="n">
        <f aca="false">IF(SQRT($B$5)*$I3100+SQRT(1-$B$5)*L3100&lt;$C$10,1,0)</f>
        <v>0</v>
      </c>
      <c r="Q3100" s="108" t="n">
        <f aca="false">IF(SQRT($B$5)*$I3100+SQRT(1-$B$5)*M3100&lt;$C$11,1,0)</f>
        <v>0</v>
      </c>
      <c r="R3100" s="110" t="n">
        <f aca="false">N3100*$D$8+O3100*$D$9+P3100*$D$10+Q3100*$D$11</f>
        <v>0</v>
      </c>
      <c r="S3100" s="108" t="n">
        <f aca="false">SUM(N3100:Q3100)</f>
        <v>0</v>
      </c>
    </row>
    <row r="3101" customFormat="false" ht="15" hidden="false" customHeight="false" outlineLevel="0" collapsed="false">
      <c r="H3101" s="108" t="n">
        <v>3093</v>
      </c>
      <c r="I3101" s="109" t="n">
        <v>0.0848</v>
      </c>
      <c r="J3101" s="109" t="n">
        <v>0.0745</v>
      </c>
      <c r="K3101" s="109" t="n">
        <v>-2.1159</v>
      </c>
      <c r="L3101" s="109" t="n">
        <v>0.2804</v>
      </c>
      <c r="M3101" s="109" t="n">
        <v>-1.1111</v>
      </c>
      <c r="N3101" s="108" t="n">
        <f aca="false">IF(SQRT($B$5)*$I3101+SQRT(1-$B$5)*J3101&lt;$C$8,1,0)</f>
        <v>0</v>
      </c>
      <c r="O3101" s="108" t="n">
        <f aca="false">IF(SQRT($B$5)*$I3101+SQRT(1-$B$5)*K3101&lt;$C$9,1,0)</f>
        <v>0</v>
      </c>
      <c r="P3101" s="108" t="n">
        <f aca="false">IF(SQRT($B$5)*$I3101+SQRT(1-$B$5)*L3101&lt;$C$10,1,0)</f>
        <v>0</v>
      </c>
      <c r="Q3101" s="108" t="n">
        <f aca="false">IF(SQRT($B$5)*$I3101+SQRT(1-$B$5)*M3101&lt;$C$11,1,0)</f>
        <v>0</v>
      </c>
      <c r="R3101" s="110" t="n">
        <f aca="false">N3101*$D$8+O3101*$D$9+P3101*$D$10+Q3101*$D$11</f>
        <v>0</v>
      </c>
      <c r="S3101" s="108" t="n">
        <f aca="false">SUM(N3101:Q3101)</f>
        <v>0</v>
      </c>
    </row>
    <row r="3102" customFormat="false" ht="15" hidden="false" customHeight="false" outlineLevel="0" collapsed="false">
      <c r="H3102" s="108" t="n">
        <v>3094</v>
      </c>
      <c r="I3102" s="109" t="n">
        <v>1.8933</v>
      </c>
      <c r="J3102" s="109" t="n">
        <v>-0.5383</v>
      </c>
      <c r="K3102" s="109" t="n">
        <v>-2.7962</v>
      </c>
      <c r="L3102" s="109" t="n">
        <v>-1.262</v>
      </c>
      <c r="M3102" s="109" t="n">
        <v>2.4357</v>
      </c>
      <c r="N3102" s="108" t="n">
        <f aca="false">IF(SQRT($B$5)*$I3102+SQRT(1-$B$5)*J3102&lt;$C$8,1,0)</f>
        <v>0</v>
      </c>
      <c r="O3102" s="108" t="n">
        <f aca="false">IF(SQRT($B$5)*$I3102+SQRT(1-$B$5)*K3102&lt;$C$9,1,0)</f>
        <v>0</v>
      </c>
      <c r="P3102" s="108" t="n">
        <f aca="false">IF(SQRT($B$5)*$I3102+SQRT(1-$B$5)*L3102&lt;$C$10,1,0)</f>
        <v>0</v>
      </c>
      <c r="Q3102" s="108" t="n">
        <f aca="false">IF(SQRT($B$5)*$I3102+SQRT(1-$B$5)*M3102&lt;$C$11,1,0)</f>
        <v>0</v>
      </c>
      <c r="R3102" s="110" t="n">
        <f aca="false">N3102*$D$8+O3102*$D$9+P3102*$D$10+Q3102*$D$11</f>
        <v>0</v>
      </c>
      <c r="S3102" s="108" t="n">
        <f aca="false">SUM(N3102:Q3102)</f>
        <v>0</v>
      </c>
    </row>
    <row r="3103" customFormat="false" ht="15" hidden="false" customHeight="false" outlineLevel="0" collapsed="false">
      <c r="H3103" s="108" t="n">
        <v>3095</v>
      </c>
      <c r="I3103" s="109" t="n">
        <v>-0.0704</v>
      </c>
      <c r="J3103" s="109" t="n">
        <v>-1.0272</v>
      </c>
      <c r="K3103" s="109" t="n">
        <v>1.4002</v>
      </c>
      <c r="L3103" s="109" t="n">
        <v>0.9558</v>
      </c>
      <c r="M3103" s="109" t="n">
        <v>-0.4058</v>
      </c>
      <c r="N3103" s="108" t="n">
        <f aca="false">IF(SQRT($B$5)*$I3103+SQRT(1-$B$5)*J3103&lt;$C$8,1,0)</f>
        <v>0</v>
      </c>
      <c r="O3103" s="108" t="n">
        <f aca="false">IF(SQRT($B$5)*$I3103+SQRT(1-$B$5)*K3103&lt;$C$9,1,0)</f>
        <v>0</v>
      </c>
      <c r="P3103" s="108" t="n">
        <f aca="false">IF(SQRT($B$5)*$I3103+SQRT(1-$B$5)*L3103&lt;$C$10,1,0)</f>
        <v>0</v>
      </c>
      <c r="Q3103" s="108" t="n">
        <f aca="false">IF(SQRT($B$5)*$I3103+SQRT(1-$B$5)*M3103&lt;$C$11,1,0)</f>
        <v>0</v>
      </c>
      <c r="R3103" s="110" t="n">
        <f aca="false">N3103*$D$8+O3103*$D$9+P3103*$D$10+Q3103*$D$11</f>
        <v>0</v>
      </c>
      <c r="S3103" s="108" t="n">
        <f aca="false">SUM(N3103:Q3103)</f>
        <v>0</v>
      </c>
    </row>
    <row r="3104" customFormat="false" ht="15" hidden="false" customHeight="false" outlineLevel="0" collapsed="false">
      <c r="H3104" s="108" t="n">
        <v>3096</v>
      </c>
      <c r="I3104" s="109" t="n">
        <v>-0.9301</v>
      </c>
      <c r="J3104" s="109" t="n">
        <v>-1.2161</v>
      </c>
      <c r="K3104" s="109" t="n">
        <v>0.0695</v>
      </c>
      <c r="L3104" s="109" t="n">
        <v>0.7218</v>
      </c>
      <c r="M3104" s="109" t="n">
        <v>-1.5124</v>
      </c>
      <c r="N3104" s="108" t="n">
        <f aca="false">IF(SQRT($B$5)*$I3104+SQRT(1-$B$5)*J3104&lt;$C$8,1,0)</f>
        <v>0</v>
      </c>
      <c r="O3104" s="108" t="n">
        <f aca="false">IF(SQRT($B$5)*$I3104+SQRT(1-$B$5)*K3104&lt;$C$9,1,0)</f>
        <v>0</v>
      </c>
      <c r="P3104" s="108" t="n">
        <f aca="false">IF(SQRT($B$5)*$I3104+SQRT(1-$B$5)*L3104&lt;$C$10,1,0)</f>
        <v>0</v>
      </c>
      <c r="Q3104" s="108" t="n">
        <f aca="false">IF(SQRT($B$5)*$I3104+SQRT(1-$B$5)*M3104&lt;$C$11,1,0)</f>
        <v>0</v>
      </c>
      <c r="R3104" s="110" t="n">
        <f aca="false">N3104*$D$8+O3104*$D$9+P3104*$D$10+Q3104*$D$11</f>
        <v>0</v>
      </c>
      <c r="S3104" s="108" t="n">
        <f aca="false">SUM(N3104:Q3104)</f>
        <v>0</v>
      </c>
    </row>
    <row r="3105" customFormat="false" ht="15" hidden="false" customHeight="false" outlineLevel="0" collapsed="false">
      <c r="H3105" s="108" t="n">
        <v>3097</v>
      </c>
      <c r="I3105" s="109" t="n">
        <v>-1.5352</v>
      </c>
      <c r="J3105" s="109" t="n">
        <v>1.8621</v>
      </c>
      <c r="K3105" s="109" t="n">
        <v>-0.1178</v>
      </c>
      <c r="L3105" s="109" t="n">
        <v>0.4309</v>
      </c>
      <c r="M3105" s="109" t="n">
        <v>0.1796</v>
      </c>
      <c r="N3105" s="108" t="n">
        <f aca="false">IF(SQRT($B$5)*$I3105+SQRT(1-$B$5)*J3105&lt;$C$8,1,0)</f>
        <v>0</v>
      </c>
      <c r="O3105" s="108" t="n">
        <f aca="false">IF(SQRT($B$5)*$I3105+SQRT(1-$B$5)*K3105&lt;$C$9,1,0)</f>
        <v>0</v>
      </c>
      <c r="P3105" s="108" t="n">
        <f aca="false">IF(SQRT($B$5)*$I3105+SQRT(1-$B$5)*L3105&lt;$C$10,1,0)</f>
        <v>0</v>
      </c>
      <c r="Q3105" s="108" t="n">
        <f aca="false">IF(SQRT($B$5)*$I3105+SQRT(1-$B$5)*M3105&lt;$C$11,1,0)</f>
        <v>0</v>
      </c>
      <c r="R3105" s="110" t="n">
        <f aca="false">N3105*$D$8+O3105*$D$9+P3105*$D$10+Q3105*$D$11</f>
        <v>0</v>
      </c>
      <c r="S3105" s="108" t="n">
        <f aca="false">SUM(N3105:Q3105)</f>
        <v>0</v>
      </c>
    </row>
    <row r="3106" customFormat="false" ht="15" hidden="false" customHeight="false" outlineLevel="0" collapsed="false">
      <c r="H3106" s="108" t="n">
        <v>3098</v>
      </c>
      <c r="I3106" s="109" t="n">
        <v>0.1835</v>
      </c>
      <c r="J3106" s="109" t="n">
        <v>1.0442</v>
      </c>
      <c r="K3106" s="109" t="n">
        <v>1.025</v>
      </c>
      <c r="L3106" s="109" t="n">
        <v>0.614</v>
      </c>
      <c r="M3106" s="109" t="n">
        <v>-1.4587</v>
      </c>
      <c r="N3106" s="108" t="n">
        <f aca="false">IF(SQRT($B$5)*$I3106+SQRT(1-$B$5)*J3106&lt;$C$8,1,0)</f>
        <v>0</v>
      </c>
      <c r="O3106" s="108" t="n">
        <f aca="false">IF(SQRT($B$5)*$I3106+SQRT(1-$B$5)*K3106&lt;$C$9,1,0)</f>
        <v>0</v>
      </c>
      <c r="P3106" s="108" t="n">
        <f aca="false">IF(SQRT($B$5)*$I3106+SQRT(1-$B$5)*L3106&lt;$C$10,1,0)</f>
        <v>0</v>
      </c>
      <c r="Q3106" s="108" t="n">
        <f aca="false">IF(SQRT($B$5)*$I3106+SQRT(1-$B$5)*M3106&lt;$C$11,1,0)</f>
        <v>0</v>
      </c>
      <c r="R3106" s="110" t="n">
        <f aca="false">N3106*$D$8+O3106*$D$9+P3106*$D$10+Q3106*$D$11</f>
        <v>0</v>
      </c>
      <c r="S3106" s="108" t="n">
        <f aca="false">SUM(N3106:Q3106)</f>
        <v>0</v>
      </c>
    </row>
    <row r="3107" customFormat="false" ht="15" hidden="false" customHeight="false" outlineLevel="0" collapsed="false">
      <c r="H3107" s="108" t="n">
        <v>3099</v>
      </c>
      <c r="I3107" s="109" t="n">
        <v>-0.3687</v>
      </c>
      <c r="J3107" s="109" t="n">
        <v>1.4066</v>
      </c>
      <c r="K3107" s="109" t="n">
        <v>-1.0096</v>
      </c>
      <c r="L3107" s="109" t="n">
        <v>0.1346</v>
      </c>
      <c r="M3107" s="109" t="n">
        <v>-0.2479</v>
      </c>
      <c r="N3107" s="108" t="n">
        <f aca="false">IF(SQRT($B$5)*$I3107+SQRT(1-$B$5)*J3107&lt;$C$8,1,0)</f>
        <v>0</v>
      </c>
      <c r="O3107" s="108" t="n">
        <f aca="false">IF(SQRT($B$5)*$I3107+SQRT(1-$B$5)*K3107&lt;$C$9,1,0)</f>
        <v>0</v>
      </c>
      <c r="P3107" s="108" t="n">
        <f aca="false">IF(SQRT($B$5)*$I3107+SQRT(1-$B$5)*L3107&lt;$C$10,1,0)</f>
        <v>0</v>
      </c>
      <c r="Q3107" s="108" t="n">
        <f aca="false">IF(SQRT($B$5)*$I3107+SQRT(1-$B$5)*M3107&lt;$C$11,1,0)</f>
        <v>0</v>
      </c>
      <c r="R3107" s="110" t="n">
        <f aca="false">N3107*$D$8+O3107*$D$9+P3107*$D$10+Q3107*$D$11</f>
        <v>0</v>
      </c>
      <c r="S3107" s="108" t="n">
        <f aca="false">SUM(N3107:Q3107)</f>
        <v>0</v>
      </c>
    </row>
    <row r="3108" customFormat="false" ht="15" hidden="false" customHeight="false" outlineLevel="0" collapsed="false">
      <c r="H3108" s="108" t="n">
        <v>3100</v>
      </c>
      <c r="I3108" s="109" t="n">
        <v>0.4146</v>
      </c>
      <c r="J3108" s="109" t="n">
        <v>-0.9713</v>
      </c>
      <c r="K3108" s="109" t="n">
        <v>-0.4012</v>
      </c>
      <c r="L3108" s="109" t="n">
        <v>0.7438</v>
      </c>
      <c r="M3108" s="109" t="n">
        <v>0.7612</v>
      </c>
      <c r="N3108" s="108" t="n">
        <f aca="false">IF(SQRT($B$5)*$I3108+SQRT(1-$B$5)*J3108&lt;$C$8,1,0)</f>
        <v>0</v>
      </c>
      <c r="O3108" s="108" t="n">
        <f aca="false">IF(SQRT($B$5)*$I3108+SQRT(1-$B$5)*K3108&lt;$C$9,1,0)</f>
        <v>0</v>
      </c>
      <c r="P3108" s="108" t="n">
        <f aca="false">IF(SQRT($B$5)*$I3108+SQRT(1-$B$5)*L3108&lt;$C$10,1,0)</f>
        <v>0</v>
      </c>
      <c r="Q3108" s="108" t="n">
        <f aca="false">IF(SQRT($B$5)*$I3108+SQRT(1-$B$5)*M3108&lt;$C$11,1,0)</f>
        <v>0</v>
      </c>
      <c r="R3108" s="110" t="n">
        <f aca="false">N3108*$D$8+O3108*$D$9+P3108*$D$10+Q3108*$D$11</f>
        <v>0</v>
      </c>
      <c r="S3108" s="108" t="n">
        <f aca="false">SUM(N3108:Q3108)</f>
        <v>0</v>
      </c>
    </row>
    <row r="3109" customFormat="false" ht="15" hidden="false" customHeight="false" outlineLevel="0" collapsed="false">
      <c r="H3109" s="108" t="n">
        <v>3101</v>
      </c>
      <c r="I3109" s="109" t="n">
        <v>0.8073</v>
      </c>
      <c r="J3109" s="109" t="n">
        <v>-1.908</v>
      </c>
      <c r="K3109" s="109" t="n">
        <v>0.7913</v>
      </c>
      <c r="L3109" s="109" t="n">
        <v>-1.6544</v>
      </c>
      <c r="M3109" s="109" t="n">
        <v>0.2323</v>
      </c>
      <c r="N3109" s="108" t="n">
        <f aca="false">IF(SQRT($B$5)*$I3109+SQRT(1-$B$5)*J3109&lt;$C$8,1,0)</f>
        <v>0</v>
      </c>
      <c r="O3109" s="108" t="n">
        <f aca="false">IF(SQRT($B$5)*$I3109+SQRT(1-$B$5)*K3109&lt;$C$9,1,0)</f>
        <v>0</v>
      </c>
      <c r="P3109" s="108" t="n">
        <f aca="false">IF(SQRT($B$5)*$I3109+SQRT(1-$B$5)*L3109&lt;$C$10,1,0)</f>
        <v>0</v>
      </c>
      <c r="Q3109" s="108" t="n">
        <f aca="false">IF(SQRT($B$5)*$I3109+SQRT(1-$B$5)*M3109&lt;$C$11,1,0)</f>
        <v>0</v>
      </c>
      <c r="R3109" s="110" t="n">
        <f aca="false">N3109*$D$8+O3109*$D$9+P3109*$D$10+Q3109*$D$11</f>
        <v>0</v>
      </c>
      <c r="S3109" s="108" t="n">
        <f aca="false">SUM(N3109:Q3109)</f>
        <v>0</v>
      </c>
    </row>
    <row r="3110" customFormat="false" ht="15" hidden="false" customHeight="false" outlineLevel="0" collapsed="false">
      <c r="H3110" s="108" t="n">
        <v>3102</v>
      </c>
      <c r="I3110" s="109" t="n">
        <v>-0.6046</v>
      </c>
      <c r="J3110" s="109" t="n">
        <v>-0.224</v>
      </c>
      <c r="K3110" s="109" t="n">
        <v>-1.9643</v>
      </c>
      <c r="L3110" s="109" t="n">
        <v>-0.487</v>
      </c>
      <c r="M3110" s="109" t="n">
        <v>-0.0266</v>
      </c>
      <c r="N3110" s="108" t="n">
        <f aca="false">IF(SQRT($B$5)*$I3110+SQRT(1-$B$5)*J3110&lt;$C$8,1,0)</f>
        <v>0</v>
      </c>
      <c r="O3110" s="108" t="n">
        <f aca="false">IF(SQRT($B$5)*$I3110+SQRT(1-$B$5)*K3110&lt;$C$9,1,0)</f>
        <v>0</v>
      </c>
      <c r="P3110" s="108" t="n">
        <f aca="false">IF(SQRT($B$5)*$I3110+SQRT(1-$B$5)*L3110&lt;$C$10,1,0)</f>
        <v>0</v>
      </c>
      <c r="Q3110" s="108" t="n">
        <f aca="false">IF(SQRT($B$5)*$I3110+SQRT(1-$B$5)*M3110&lt;$C$11,1,0)</f>
        <v>0</v>
      </c>
      <c r="R3110" s="110" t="n">
        <f aca="false">N3110*$D$8+O3110*$D$9+P3110*$D$10+Q3110*$D$11</f>
        <v>0</v>
      </c>
      <c r="S3110" s="108" t="n">
        <f aca="false">SUM(N3110:Q3110)</f>
        <v>0</v>
      </c>
    </row>
    <row r="3111" customFormat="false" ht="15" hidden="false" customHeight="false" outlineLevel="0" collapsed="false">
      <c r="H3111" s="108" t="n">
        <v>3103</v>
      </c>
      <c r="I3111" s="109" t="n">
        <v>0.3932</v>
      </c>
      <c r="J3111" s="109" t="n">
        <v>-0.8047</v>
      </c>
      <c r="K3111" s="109" t="n">
        <v>0.1352</v>
      </c>
      <c r="L3111" s="109" t="n">
        <v>-0.4015</v>
      </c>
      <c r="M3111" s="109" t="n">
        <v>-0.1194</v>
      </c>
      <c r="N3111" s="108" t="n">
        <f aca="false">IF(SQRT($B$5)*$I3111+SQRT(1-$B$5)*J3111&lt;$C$8,1,0)</f>
        <v>0</v>
      </c>
      <c r="O3111" s="108" t="n">
        <f aca="false">IF(SQRT($B$5)*$I3111+SQRT(1-$B$5)*K3111&lt;$C$9,1,0)</f>
        <v>0</v>
      </c>
      <c r="P3111" s="108" t="n">
        <f aca="false">IF(SQRT($B$5)*$I3111+SQRT(1-$B$5)*L3111&lt;$C$10,1,0)</f>
        <v>0</v>
      </c>
      <c r="Q3111" s="108" t="n">
        <f aca="false">IF(SQRT($B$5)*$I3111+SQRT(1-$B$5)*M3111&lt;$C$11,1,0)</f>
        <v>0</v>
      </c>
      <c r="R3111" s="110" t="n">
        <f aca="false">N3111*$D$8+O3111*$D$9+P3111*$D$10+Q3111*$D$11</f>
        <v>0</v>
      </c>
      <c r="S3111" s="108" t="n">
        <f aca="false">SUM(N3111:Q3111)</f>
        <v>0</v>
      </c>
    </row>
    <row r="3112" customFormat="false" ht="15" hidden="false" customHeight="false" outlineLevel="0" collapsed="false">
      <c r="H3112" s="108" t="n">
        <v>3104</v>
      </c>
      <c r="I3112" s="109" t="n">
        <v>1.5239</v>
      </c>
      <c r="J3112" s="109" t="n">
        <v>1.0339</v>
      </c>
      <c r="K3112" s="109" t="n">
        <v>-0.596</v>
      </c>
      <c r="L3112" s="109" t="n">
        <v>1.3631</v>
      </c>
      <c r="M3112" s="109" t="n">
        <v>0.591</v>
      </c>
      <c r="N3112" s="108" t="n">
        <f aca="false">IF(SQRT($B$5)*$I3112+SQRT(1-$B$5)*J3112&lt;$C$8,1,0)</f>
        <v>0</v>
      </c>
      <c r="O3112" s="108" t="n">
        <f aca="false">IF(SQRT($B$5)*$I3112+SQRT(1-$B$5)*K3112&lt;$C$9,1,0)</f>
        <v>0</v>
      </c>
      <c r="P3112" s="108" t="n">
        <f aca="false">IF(SQRT($B$5)*$I3112+SQRT(1-$B$5)*L3112&lt;$C$10,1,0)</f>
        <v>0</v>
      </c>
      <c r="Q3112" s="108" t="n">
        <f aca="false">IF(SQRT($B$5)*$I3112+SQRT(1-$B$5)*M3112&lt;$C$11,1,0)</f>
        <v>0</v>
      </c>
      <c r="R3112" s="110" t="n">
        <f aca="false">N3112*$D$8+O3112*$D$9+P3112*$D$10+Q3112*$D$11</f>
        <v>0</v>
      </c>
      <c r="S3112" s="108" t="n">
        <f aca="false">SUM(N3112:Q3112)</f>
        <v>0</v>
      </c>
    </row>
    <row r="3113" customFormat="false" ht="15" hidden="false" customHeight="false" outlineLevel="0" collapsed="false">
      <c r="H3113" s="108" t="n">
        <v>3105</v>
      </c>
      <c r="I3113" s="109" t="n">
        <v>0.7774</v>
      </c>
      <c r="J3113" s="109" t="n">
        <v>1.2417</v>
      </c>
      <c r="K3113" s="109" t="n">
        <v>-0.3642</v>
      </c>
      <c r="L3113" s="109" t="n">
        <v>-0.9233</v>
      </c>
      <c r="M3113" s="109" t="n">
        <v>-1.069</v>
      </c>
      <c r="N3113" s="108" t="n">
        <f aca="false">IF(SQRT($B$5)*$I3113+SQRT(1-$B$5)*J3113&lt;$C$8,1,0)</f>
        <v>0</v>
      </c>
      <c r="O3113" s="108" t="n">
        <f aca="false">IF(SQRT($B$5)*$I3113+SQRT(1-$B$5)*K3113&lt;$C$9,1,0)</f>
        <v>0</v>
      </c>
      <c r="P3113" s="108" t="n">
        <f aca="false">IF(SQRT($B$5)*$I3113+SQRT(1-$B$5)*L3113&lt;$C$10,1,0)</f>
        <v>0</v>
      </c>
      <c r="Q3113" s="108" t="n">
        <f aca="false">IF(SQRT($B$5)*$I3113+SQRT(1-$B$5)*M3113&lt;$C$11,1,0)</f>
        <v>0</v>
      </c>
      <c r="R3113" s="110" t="n">
        <f aca="false">N3113*$D$8+O3113*$D$9+P3113*$D$10+Q3113*$D$11</f>
        <v>0</v>
      </c>
      <c r="S3113" s="108" t="n">
        <f aca="false">SUM(N3113:Q3113)</f>
        <v>0</v>
      </c>
    </row>
    <row r="3114" customFormat="false" ht="15" hidden="false" customHeight="false" outlineLevel="0" collapsed="false">
      <c r="H3114" s="108" t="n">
        <v>3106</v>
      </c>
      <c r="I3114" s="109" t="n">
        <v>1.4906</v>
      </c>
      <c r="J3114" s="109" t="n">
        <v>-0.0053</v>
      </c>
      <c r="K3114" s="109" t="n">
        <v>1.4628</v>
      </c>
      <c r="L3114" s="109" t="n">
        <v>-0.469</v>
      </c>
      <c r="M3114" s="109" t="n">
        <v>0.4996</v>
      </c>
      <c r="N3114" s="108" t="n">
        <f aca="false">IF(SQRT($B$5)*$I3114+SQRT(1-$B$5)*J3114&lt;$C$8,1,0)</f>
        <v>0</v>
      </c>
      <c r="O3114" s="108" t="n">
        <f aca="false">IF(SQRT($B$5)*$I3114+SQRT(1-$B$5)*K3114&lt;$C$9,1,0)</f>
        <v>0</v>
      </c>
      <c r="P3114" s="108" t="n">
        <f aca="false">IF(SQRT($B$5)*$I3114+SQRT(1-$B$5)*L3114&lt;$C$10,1,0)</f>
        <v>0</v>
      </c>
      <c r="Q3114" s="108" t="n">
        <f aca="false">IF(SQRT($B$5)*$I3114+SQRT(1-$B$5)*M3114&lt;$C$11,1,0)</f>
        <v>0</v>
      </c>
      <c r="R3114" s="110" t="n">
        <f aca="false">N3114*$D$8+O3114*$D$9+P3114*$D$10+Q3114*$D$11</f>
        <v>0</v>
      </c>
      <c r="S3114" s="108" t="n">
        <f aca="false">SUM(N3114:Q3114)</f>
        <v>0</v>
      </c>
    </row>
    <row r="3115" customFormat="false" ht="15" hidden="false" customHeight="false" outlineLevel="0" collapsed="false">
      <c r="H3115" s="108" t="n">
        <v>3107</v>
      </c>
      <c r="I3115" s="109" t="n">
        <v>-1.1786</v>
      </c>
      <c r="J3115" s="109" t="n">
        <v>-1.3554</v>
      </c>
      <c r="K3115" s="109" t="n">
        <v>1.6736</v>
      </c>
      <c r="L3115" s="109" t="n">
        <v>-1.8456</v>
      </c>
      <c r="M3115" s="109" t="n">
        <v>-0.6656</v>
      </c>
      <c r="N3115" s="108" t="n">
        <f aca="false">IF(SQRT($B$5)*$I3115+SQRT(1-$B$5)*J3115&lt;$C$8,1,0)</f>
        <v>0</v>
      </c>
      <c r="O3115" s="108" t="n">
        <f aca="false">IF(SQRT($B$5)*$I3115+SQRT(1-$B$5)*K3115&lt;$C$9,1,0)</f>
        <v>0</v>
      </c>
      <c r="P3115" s="108" t="n">
        <f aca="false">IF(SQRT($B$5)*$I3115+SQRT(1-$B$5)*L3115&lt;$C$10,1,0)</f>
        <v>1</v>
      </c>
      <c r="Q3115" s="108" t="n">
        <f aca="false">IF(SQRT($B$5)*$I3115+SQRT(1-$B$5)*M3115&lt;$C$11,1,0)</f>
        <v>0</v>
      </c>
      <c r="R3115" s="110" t="n">
        <f aca="false">N3115*$D$8+O3115*$D$9+P3115*$D$10+Q3115*$D$11</f>
        <v>14</v>
      </c>
      <c r="S3115" s="108" t="n">
        <f aca="false">SUM(N3115:Q3115)</f>
        <v>1</v>
      </c>
    </row>
    <row r="3116" customFormat="false" ht="15" hidden="false" customHeight="false" outlineLevel="0" collapsed="false">
      <c r="H3116" s="108" t="n">
        <v>3108</v>
      </c>
      <c r="I3116" s="109" t="n">
        <v>-0.4603</v>
      </c>
      <c r="J3116" s="109" t="n">
        <v>-1.1222</v>
      </c>
      <c r="K3116" s="109" t="n">
        <v>0.0628</v>
      </c>
      <c r="L3116" s="109" t="n">
        <v>-0.5468</v>
      </c>
      <c r="M3116" s="109" t="n">
        <v>-0.7192</v>
      </c>
      <c r="N3116" s="108" t="n">
        <f aca="false">IF(SQRT($B$5)*$I3116+SQRT(1-$B$5)*J3116&lt;$C$8,1,0)</f>
        <v>0</v>
      </c>
      <c r="O3116" s="108" t="n">
        <f aca="false">IF(SQRT($B$5)*$I3116+SQRT(1-$B$5)*K3116&lt;$C$9,1,0)</f>
        <v>0</v>
      </c>
      <c r="P3116" s="108" t="n">
        <f aca="false">IF(SQRT($B$5)*$I3116+SQRT(1-$B$5)*L3116&lt;$C$10,1,0)</f>
        <v>0</v>
      </c>
      <c r="Q3116" s="108" t="n">
        <f aca="false">IF(SQRT($B$5)*$I3116+SQRT(1-$B$5)*M3116&lt;$C$11,1,0)</f>
        <v>0</v>
      </c>
      <c r="R3116" s="110" t="n">
        <f aca="false">N3116*$D$8+O3116*$D$9+P3116*$D$10+Q3116*$D$11</f>
        <v>0</v>
      </c>
      <c r="S3116" s="108" t="n">
        <f aca="false">SUM(N3116:Q3116)</f>
        <v>0</v>
      </c>
    </row>
    <row r="3117" customFormat="false" ht="15" hidden="false" customHeight="false" outlineLevel="0" collapsed="false">
      <c r="H3117" s="108" t="n">
        <v>3109</v>
      </c>
      <c r="I3117" s="109" t="n">
        <v>0.14</v>
      </c>
      <c r="J3117" s="109" t="n">
        <v>1.4995</v>
      </c>
      <c r="K3117" s="109" t="n">
        <v>-0.084</v>
      </c>
      <c r="L3117" s="109" t="n">
        <v>-0.6386</v>
      </c>
      <c r="M3117" s="109" t="n">
        <v>0.5574</v>
      </c>
      <c r="N3117" s="108" t="n">
        <f aca="false">IF(SQRT($B$5)*$I3117+SQRT(1-$B$5)*J3117&lt;$C$8,1,0)</f>
        <v>0</v>
      </c>
      <c r="O3117" s="108" t="n">
        <f aca="false">IF(SQRT($B$5)*$I3117+SQRT(1-$B$5)*K3117&lt;$C$9,1,0)</f>
        <v>0</v>
      </c>
      <c r="P3117" s="108" t="n">
        <f aca="false">IF(SQRT($B$5)*$I3117+SQRT(1-$B$5)*L3117&lt;$C$10,1,0)</f>
        <v>0</v>
      </c>
      <c r="Q3117" s="108" t="n">
        <f aca="false">IF(SQRT($B$5)*$I3117+SQRT(1-$B$5)*M3117&lt;$C$11,1,0)</f>
        <v>0</v>
      </c>
      <c r="R3117" s="110" t="n">
        <f aca="false">N3117*$D$8+O3117*$D$9+P3117*$D$10+Q3117*$D$11</f>
        <v>0</v>
      </c>
      <c r="S3117" s="108" t="n">
        <f aca="false">SUM(N3117:Q3117)</f>
        <v>0</v>
      </c>
    </row>
    <row r="3118" customFormat="false" ht="15" hidden="false" customHeight="false" outlineLevel="0" collapsed="false">
      <c r="H3118" s="108" t="n">
        <v>3110</v>
      </c>
      <c r="I3118" s="109" t="n">
        <v>-0.5111</v>
      </c>
      <c r="J3118" s="109" t="n">
        <v>-0.8002</v>
      </c>
      <c r="K3118" s="109" t="n">
        <v>1.3551</v>
      </c>
      <c r="L3118" s="109" t="n">
        <v>1.0438</v>
      </c>
      <c r="M3118" s="109" t="n">
        <v>0.3037</v>
      </c>
      <c r="N3118" s="108" t="n">
        <f aca="false">IF(SQRT($B$5)*$I3118+SQRT(1-$B$5)*J3118&lt;$C$8,1,0)</f>
        <v>0</v>
      </c>
      <c r="O3118" s="108" t="n">
        <f aca="false">IF(SQRT($B$5)*$I3118+SQRT(1-$B$5)*K3118&lt;$C$9,1,0)</f>
        <v>0</v>
      </c>
      <c r="P3118" s="108" t="n">
        <f aca="false">IF(SQRT($B$5)*$I3118+SQRT(1-$B$5)*L3118&lt;$C$10,1,0)</f>
        <v>0</v>
      </c>
      <c r="Q3118" s="108" t="n">
        <f aca="false">IF(SQRT($B$5)*$I3118+SQRT(1-$B$5)*M3118&lt;$C$11,1,0)</f>
        <v>0</v>
      </c>
      <c r="R3118" s="110" t="n">
        <f aca="false">N3118*$D$8+O3118*$D$9+P3118*$D$10+Q3118*$D$11</f>
        <v>0</v>
      </c>
      <c r="S3118" s="108" t="n">
        <f aca="false">SUM(N3118:Q3118)</f>
        <v>0</v>
      </c>
    </row>
    <row r="3119" customFormat="false" ht="15" hidden="false" customHeight="false" outlineLevel="0" collapsed="false">
      <c r="H3119" s="108" t="n">
        <v>3111</v>
      </c>
      <c r="I3119" s="109" t="n">
        <v>-0.9123</v>
      </c>
      <c r="J3119" s="109" t="n">
        <v>1.6463</v>
      </c>
      <c r="K3119" s="109" t="n">
        <v>-0.9875</v>
      </c>
      <c r="L3119" s="109" t="n">
        <v>-0.5007</v>
      </c>
      <c r="M3119" s="109" t="n">
        <v>-1.1827</v>
      </c>
      <c r="N3119" s="108" t="n">
        <f aca="false">IF(SQRT($B$5)*$I3119+SQRT(1-$B$5)*J3119&lt;$C$8,1,0)</f>
        <v>0</v>
      </c>
      <c r="O3119" s="108" t="n">
        <f aca="false">IF(SQRT($B$5)*$I3119+SQRT(1-$B$5)*K3119&lt;$C$9,1,0)</f>
        <v>0</v>
      </c>
      <c r="P3119" s="108" t="n">
        <f aca="false">IF(SQRT($B$5)*$I3119+SQRT(1-$B$5)*L3119&lt;$C$10,1,0)</f>
        <v>0</v>
      </c>
      <c r="Q3119" s="108" t="n">
        <f aca="false">IF(SQRT($B$5)*$I3119+SQRT(1-$B$5)*M3119&lt;$C$11,1,0)</f>
        <v>0</v>
      </c>
      <c r="R3119" s="110" t="n">
        <f aca="false">N3119*$D$8+O3119*$D$9+P3119*$D$10+Q3119*$D$11</f>
        <v>0</v>
      </c>
      <c r="S3119" s="108" t="n">
        <f aca="false">SUM(N3119:Q3119)</f>
        <v>0</v>
      </c>
    </row>
    <row r="3120" customFormat="false" ht="15" hidden="false" customHeight="false" outlineLevel="0" collapsed="false">
      <c r="H3120" s="108" t="n">
        <v>3112</v>
      </c>
      <c r="I3120" s="109" t="n">
        <v>0.7446</v>
      </c>
      <c r="J3120" s="109" t="n">
        <v>0.2801</v>
      </c>
      <c r="K3120" s="109" t="n">
        <v>-0.0875</v>
      </c>
      <c r="L3120" s="109" t="n">
        <v>1.4627</v>
      </c>
      <c r="M3120" s="109" t="n">
        <v>0.4666</v>
      </c>
      <c r="N3120" s="108" t="n">
        <f aca="false">IF(SQRT($B$5)*$I3120+SQRT(1-$B$5)*J3120&lt;$C$8,1,0)</f>
        <v>0</v>
      </c>
      <c r="O3120" s="108" t="n">
        <f aca="false">IF(SQRT($B$5)*$I3120+SQRT(1-$B$5)*K3120&lt;$C$9,1,0)</f>
        <v>0</v>
      </c>
      <c r="P3120" s="108" t="n">
        <f aca="false">IF(SQRT($B$5)*$I3120+SQRT(1-$B$5)*L3120&lt;$C$10,1,0)</f>
        <v>0</v>
      </c>
      <c r="Q3120" s="108" t="n">
        <f aca="false">IF(SQRT($B$5)*$I3120+SQRT(1-$B$5)*M3120&lt;$C$11,1,0)</f>
        <v>0</v>
      </c>
      <c r="R3120" s="110" t="n">
        <f aca="false">N3120*$D$8+O3120*$D$9+P3120*$D$10+Q3120*$D$11</f>
        <v>0</v>
      </c>
      <c r="S3120" s="108" t="n">
        <f aca="false">SUM(N3120:Q3120)</f>
        <v>0</v>
      </c>
    </row>
    <row r="3121" customFormat="false" ht="15" hidden="false" customHeight="false" outlineLevel="0" collapsed="false">
      <c r="H3121" s="108" t="n">
        <v>3113</v>
      </c>
      <c r="I3121" s="109" t="n">
        <v>0.5891</v>
      </c>
      <c r="J3121" s="109" t="n">
        <v>-0.2114</v>
      </c>
      <c r="K3121" s="109" t="n">
        <v>-0.0117</v>
      </c>
      <c r="L3121" s="109" t="n">
        <v>-1.7816</v>
      </c>
      <c r="M3121" s="109" t="n">
        <v>-0.4168</v>
      </c>
      <c r="N3121" s="108" t="n">
        <f aca="false">IF(SQRT($B$5)*$I3121+SQRT(1-$B$5)*J3121&lt;$C$8,1,0)</f>
        <v>0</v>
      </c>
      <c r="O3121" s="108" t="n">
        <f aca="false">IF(SQRT($B$5)*$I3121+SQRT(1-$B$5)*K3121&lt;$C$9,1,0)</f>
        <v>0</v>
      </c>
      <c r="P3121" s="108" t="n">
        <f aca="false">IF(SQRT($B$5)*$I3121+SQRT(1-$B$5)*L3121&lt;$C$10,1,0)</f>
        <v>0</v>
      </c>
      <c r="Q3121" s="108" t="n">
        <f aca="false">IF(SQRT($B$5)*$I3121+SQRT(1-$B$5)*M3121&lt;$C$11,1,0)</f>
        <v>0</v>
      </c>
      <c r="R3121" s="110" t="n">
        <f aca="false">N3121*$D$8+O3121*$D$9+P3121*$D$10+Q3121*$D$11</f>
        <v>0</v>
      </c>
      <c r="S3121" s="108" t="n">
        <f aca="false">SUM(N3121:Q3121)</f>
        <v>0</v>
      </c>
    </row>
    <row r="3122" customFormat="false" ht="15" hidden="false" customHeight="false" outlineLevel="0" collapsed="false">
      <c r="H3122" s="108" t="n">
        <v>3114</v>
      </c>
      <c r="I3122" s="109" t="n">
        <v>1.3306</v>
      </c>
      <c r="J3122" s="109" t="n">
        <v>-0.7345</v>
      </c>
      <c r="K3122" s="109" t="n">
        <v>1.1144</v>
      </c>
      <c r="L3122" s="109" t="n">
        <v>0.6176</v>
      </c>
      <c r="M3122" s="109" t="n">
        <v>0.1777</v>
      </c>
      <c r="N3122" s="108" t="n">
        <f aca="false">IF(SQRT($B$5)*$I3122+SQRT(1-$B$5)*J3122&lt;$C$8,1,0)</f>
        <v>0</v>
      </c>
      <c r="O3122" s="108" t="n">
        <f aca="false">IF(SQRT($B$5)*$I3122+SQRT(1-$B$5)*K3122&lt;$C$9,1,0)</f>
        <v>0</v>
      </c>
      <c r="P3122" s="108" t="n">
        <f aca="false">IF(SQRT($B$5)*$I3122+SQRT(1-$B$5)*L3122&lt;$C$10,1,0)</f>
        <v>0</v>
      </c>
      <c r="Q3122" s="108" t="n">
        <f aca="false">IF(SQRT($B$5)*$I3122+SQRT(1-$B$5)*M3122&lt;$C$11,1,0)</f>
        <v>0</v>
      </c>
      <c r="R3122" s="110" t="n">
        <f aca="false">N3122*$D$8+O3122*$D$9+P3122*$D$10+Q3122*$D$11</f>
        <v>0</v>
      </c>
      <c r="S3122" s="108" t="n">
        <f aca="false">SUM(N3122:Q3122)</f>
        <v>0</v>
      </c>
    </row>
    <row r="3123" customFormat="false" ht="15" hidden="false" customHeight="false" outlineLevel="0" collapsed="false">
      <c r="H3123" s="108" t="n">
        <v>3115</v>
      </c>
      <c r="I3123" s="109" t="n">
        <v>-0.5739</v>
      </c>
      <c r="J3123" s="109" t="n">
        <v>0.3389</v>
      </c>
      <c r="K3123" s="109" t="n">
        <v>0.826</v>
      </c>
      <c r="L3123" s="109" t="n">
        <v>-0.9907</v>
      </c>
      <c r="M3123" s="109" t="n">
        <v>-0.8564</v>
      </c>
      <c r="N3123" s="108" t="n">
        <f aca="false">IF(SQRT($B$5)*$I3123+SQRT(1-$B$5)*J3123&lt;$C$8,1,0)</f>
        <v>0</v>
      </c>
      <c r="O3123" s="108" t="n">
        <f aca="false">IF(SQRT($B$5)*$I3123+SQRT(1-$B$5)*K3123&lt;$C$9,1,0)</f>
        <v>0</v>
      </c>
      <c r="P3123" s="108" t="n">
        <f aca="false">IF(SQRT($B$5)*$I3123+SQRT(1-$B$5)*L3123&lt;$C$10,1,0)</f>
        <v>0</v>
      </c>
      <c r="Q3123" s="108" t="n">
        <f aca="false">IF(SQRT($B$5)*$I3123+SQRT(1-$B$5)*M3123&lt;$C$11,1,0)</f>
        <v>0</v>
      </c>
      <c r="R3123" s="110" t="n">
        <f aca="false">N3123*$D$8+O3123*$D$9+P3123*$D$10+Q3123*$D$11</f>
        <v>0</v>
      </c>
      <c r="S3123" s="108" t="n">
        <f aca="false">SUM(N3123:Q3123)</f>
        <v>0</v>
      </c>
    </row>
    <row r="3124" customFormat="false" ht="15" hidden="false" customHeight="false" outlineLevel="0" collapsed="false">
      <c r="H3124" s="108" t="n">
        <v>3116</v>
      </c>
      <c r="I3124" s="109" t="n">
        <v>1.5026</v>
      </c>
      <c r="J3124" s="109" t="n">
        <v>-0.1672</v>
      </c>
      <c r="K3124" s="109" t="n">
        <v>0.6735</v>
      </c>
      <c r="L3124" s="109" t="n">
        <v>-1.0078</v>
      </c>
      <c r="M3124" s="109" t="n">
        <v>0.5173</v>
      </c>
      <c r="N3124" s="108" t="n">
        <f aca="false">IF(SQRT($B$5)*$I3124+SQRT(1-$B$5)*J3124&lt;$C$8,1,0)</f>
        <v>0</v>
      </c>
      <c r="O3124" s="108" t="n">
        <f aca="false">IF(SQRT($B$5)*$I3124+SQRT(1-$B$5)*K3124&lt;$C$9,1,0)</f>
        <v>0</v>
      </c>
      <c r="P3124" s="108" t="n">
        <f aca="false">IF(SQRT($B$5)*$I3124+SQRT(1-$B$5)*L3124&lt;$C$10,1,0)</f>
        <v>0</v>
      </c>
      <c r="Q3124" s="108" t="n">
        <f aca="false">IF(SQRT($B$5)*$I3124+SQRT(1-$B$5)*M3124&lt;$C$11,1,0)</f>
        <v>0</v>
      </c>
      <c r="R3124" s="110" t="n">
        <f aca="false">N3124*$D$8+O3124*$D$9+P3124*$D$10+Q3124*$D$11</f>
        <v>0</v>
      </c>
      <c r="S3124" s="108" t="n">
        <f aca="false">SUM(N3124:Q3124)</f>
        <v>0</v>
      </c>
    </row>
    <row r="3125" customFormat="false" ht="15" hidden="false" customHeight="false" outlineLevel="0" collapsed="false">
      <c r="H3125" s="108" t="n">
        <v>3117</v>
      </c>
      <c r="I3125" s="109" t="n">
        <v>-1.051</v>
      </c>
      <c r="J3125" s="109" t="n">
        <v>0.8024</v>
      </c>
      <c r="K3125" s="109" t="n">
        <v>-0.376</v>
      </c>
      <c r="L3125" s="109" t="n">
        <v>0.8457</v>
      </c>
      <c r="M3125" s="109" t="n">
        <v>1.4712</v>
      </c>
      <c r="N3125" s="108" t="n">
        <f aca="false">IF(SQRT($B$5)*$I3125+SQRT(1-$B$5)*J3125&lt;$C$8,1,0)</f>
        <v>0</v>
      </c>
      <c r="O3125" s="108" t="n">
        <f aca="false">IF(SQRT($B$5)*$I3125+SQRT(1-$B$5)*K3125&lt;$C$9,1,0)</f>
        <v>0</v>
      </c>
      <c r="P3125" s="108" t="n">
        <f aca="false">IF(SQRT($B$5)*$I3125+SQRT(1-$B$5)*L3125&lt;$C$10,1,0)</f>
        <v>0</v>
      </c>
      <c r="Q3125" s="108" t="n">
        <f aca="false">IF(SQRT($B$5)*$I3125+SQRT(1-$B$5)*M3125&lt;$C$11,1,0)</f>
        <v>0</v>
      </c>
      <c r="R3125" s="110" t="n">
        <f aca="false">N3125*$D$8+O3125*$D$9+P3125*$D$10+Q3125*$D$11</f>
        <v>0</v>
      </c>
      <c r="S3125" s="108" t="n">
        <f aca="false">SUM(N3125:Q3125)</f>
        <v>0</v>
      </c>
    </row>
    <row r="3126" customFormat="false" ht="15" hidden="false" customHeight="false" outlineLevel="0" collapsed="false">
      <c r="H3126" s="108" t="n">
        <v>3118</v>
      </c>
      <c r="I3126" s="109" t="n">
        <v>-0.2938</v>
      </c>
      <c r="J3126" s="109" t="n">
        <v>-2.2629</v>
      </c>
      <c r="K3126" s="109" t="n">
        <v>-0.5322</v>
      </c>
      <c r="L3126" s="109" t="n">
        <v>0.4093</v>
      </c>
      <c r="M3126" s="109" t="n">
        <v>1.1739</v>
      </c>
      <c r="N3126" s="108" t="n">
        <f aca="false">IF(SQRT($B$5)*$I3126+SQRT(1-$B$5)*J3126&lt;$C$8,1,0)</f>
        <v>0</v>
      </c>
      <c r="O3126" s="108" t="n">
        <f aca="false">IF(SQRT($B$5)*$I3126+SQRT(1-$B$5)*K3126&lt;$C$9,1,0)</f>
        <v>0</v>
      </c>
      <c r="P3126" s="108" t="n">
        <f aca="false">IF(SQRT($B$5)*$I3126+SQRT(1-$B$5)*L3126&lt;$C$10,1,0)</f>
        <v>0</v>
      </c>
      <c r="Q3126" s="108" t="n">
        <f aca="false">IF(SQRT($B$5)*$I3126+SQRT(1-$B$5)*M3126&lt;$C$11,1,0)</f>
        <v>0</v>
      </c>
      <c r="R3126" s="110" t="n">
        <f aca="false">N3126*$D$8+O3126*$D$9+P3126*$D$10+Q3126*$D$11</f>
        <v>0</v>
      </c>
      <c r="S3126" s="108" t="n">
        <f aca="false">SUM(N3126:Q3126)</f>
        <v>0</v>
      </c>
    </row>
    <row r="3127" customFormat="false" ht="15" hidden="false" customHeight="false" outlineLevel="0" collapsed="false">
      <c r="H3127" s="108" t="n">
        <v>3119</v>
      </c>
      <c r="I3127" s="109" t="n">
        <v>0.4947</v>
      </c>
      <c r="J3127" s="109" t="n">
        <v>0.6383</v>
      </c>
      <c r="K3127" s="109" t="n">
        <v>1.4453</v>
      </c>
      <c r="L3127" s="109" t="n">
        <v>1.5026</v>
      </c>
      <c r="M3127" s="109" t="n">
        <v>1.8526</v>
      </c>
      <c r="N3127" s="108" t="n">
        <f aca="false">IF(SQRT($B$5)*$I3127+SQRT(1-$B$5)*J3127&lt;$C$8,1,0)</f>
        <v>0</v>
      </c>
      <c r="O3127" s="108" t="n">
        <f aca="false">IF(SQRT($B$5)*$I3127+SQRT(1-$B$5)*K3127&lt;$C$9,1,0)</f>
        <v>0</v>
      </c>
      <c r="P3127" s="108" t="n">
        <f aca="false">IF(SQRT($B$5)*$I3127+SQRT(1-$B$5)*L3127&lt;$C$10,1,0)</f>
        <v>0</v>
      </c>
      <c r="Q3127" s="108" t="n">
        <f aca="false">IF(SQRT($B$5)*$I3127+SQRT(1-$B$5)*M3127&lt;$C$11,1,0)</f>
        <v>0</v>
      </c>
      <c r="R3127" s="110" t="n">
        <f aca="false">N3127*$D$8+O3127*$D$9+P3127*$D$10+Q3127*$D$11</f>
        <v>0</v>
      </c>
      <c r="S3127" s="108" t="n">
        <f aca="false">SUM(N3127:Q3127)</f>
        <v>0</v>
      </c>
    </row>
    <row r="3128" customFormat="false" ht="15" hidden="false" customHeight="false" outlineLevel="0" collapsed="false">
      <c r="H3128" s="108" t="n">
        <v>3120</v>
      </c>
      <c r="I3128" s="109" t="n">
        <v>-1.4581</v>
      </c>
      <c r="J3128" s="109" t="n">
        <v>-0.3025</v>
      </c>
      <c r="K3128" s="109" t="n">
        <v>0.6055</v>
      </c>
      <c r="L3128" s="109" t="n">
        <v>-0.7611</v>
      </c>
      <c r="M3128" s="109" t="n">
        <v>-1.4862</v>
      </c>
      <c r="N3128" s="108" t="n">
        <f aca="false">IF(SQRT($B$5)*$I3128+SQRT(1-$B$5)*J3128&lt;$C$8,1,0)</f>
        <v>0</v>
      </c>
      <c r="O3128" s="108" t="n">
        <f aca="false">IF(SQRT($B$5)*$I3128+SQRT(1-$B$5)*K3128&lt;$C$9,1,0)</f>
        <v>0</v>
      </c>
      <c r="P3128" s="108" t="n">
        <f aca="false">IF(SQRT($B$5)*$I3128+SQRT(1-$B$5)*L3128&lt;$C$10,1,0)</f>
        <v>0</v>
      </c>
      <c r="Q3128" s="108" t="n">
        <f aca="false">IF(SQRT($B$5)*$I3128+SQRT(1-$B$5)*M3128&lt;$C$11,1,0)</f>
        <v>1</v>
      </c>
      <c r="R3128" s="110" t="n">
        <f aca="false">N3128*$D$8+O3128*$D$9+P3128*$D$10+Q3128*$D$11</f>
        <v>17.5</v>
      </c>
      <c r="S3128" s="108" t="n">
        <f aca="false">SUM(N3128:Q3128)</f>
        <v>1</v>
      </c>
    </row>
    <row r="3129" customFormat="false" ht="15" hidden="false" customHeight="false" outlineLevel="0" collapsed="false">
      <c r="H3129" s="108" t="n">
        <v>3121</v>
      </c>
      <c r="I3129" s="109" t="n">
        <v>0.8052</v>
      </c>
      <c r="J3129" s="109" t="n">
        <v>-1.2744</v>
      </c>
      <c r="K3129" s="109" t="n">
        <v>0.7157</v>
      </c>
      <c r="L3129" s="109" t="n">
        <v>-0.1559</v>
      </c>
      <c r="M3129" s="109" t="n">
        <v>-1.4252</v>
      </c>
      <c r="N3129" s="108" t="n">
        <f aca="false">IF(SQRT($B$5)*$I3129+SQRT(1-$B$5)*J3129&lt;$C$8,1,0)</f>
        <v>0</v>
      </c>
      <c r="O3129" s="108" t="n">
        <f aca="false">IF(SQRT($B$5)*$I3129+SQRT(1-$B$5)*K3129&lt;$C$9,1,0)</f>
        <v>0</v>
      </c>
      <c r="P3129" s="108" t="n">
        <f aca="false">IF(SQRT($B$5)*$I3129+SQRT(1-$B$5)*L3129&lt;$C$10,1,0)</f>
        <v>0</v>
      </c>
      <c r="Q3129" s="108" t="n">
        <f aca="false">IF(SQRT($B$5)*$I3129+SQRT(1-$B$5)*M3129&lt;$C$11,1,0)</f>
        <v>0</v>
      </c>
      <c r="R3129" s="110" t="n">
        <f aca="false">N3129*$D$8+O3129*$D$9+P3129*$D$10+Q3129*$D$11</f>
        <v>0</v>
      </c>
      <c r="S3129" s="108" t="n">
        <f aca="false">SUM(N3129:Q3129)</f>
        <v>0</v>
      </c>
    </row>
    <row r="3130" customFormat="false" ht="15" hidden="false" customHeight="false" outlineLevel="0" collapsed="false">
      <c r="H3130" s="108" t="n">
        <v>3122</v>
      </c>
      <c r="I3130" s="109" t="n">
        <v>2.4566</v>
      </c>
      <c r="J3130" s="109" t="n">
        <v>-0.2979</v>
      </c>
      <c r="K3130" s="109" t="n">
        <v>-1.2328</v>
      </c>
      <c r="L3130" s="109" t="n">
        <v>-1.2706</v>
      </c>
      <c r="M3130" s="109" t="n">
        <v>-0.1246</v>
      </c>
      <c r="N3130" s="108" t="n">
        <f aca="false">IF(SQRT($B$5)*$I3130+SQRT(1-$B$5)*J3130&lt;$C$8,1,0)</f>
        <v>0</v>
      </c>
      <c r="O3130" s="108" t="n">
        <f aca="false">IF(SQRT($B$5)*$I3130+SQRT(1-$B$5)*K3130&lt;$C$9,1,0)</f>
        <v>0</v>
      </c>
      <c r="P3130" s="108" t="n">
        <f aca="false">IF(SQRT($B$5)*$I3130+SQRT(1-$B$5)*L3130&lt;$C$10,1,0)</f>
        <v>0</v>
      </c>
      <c r="Q3130" s="108" t="n">
        <f aca="false">IF(SQRT($B$5)*$I3130+SQRT(1-$B$5)*M3130&lt;$C$11,1,0)</f>
        <v>0</v>
      </c>
      <c r="R3130" s="110" t="n">
        <f aca="false">N3130*$D$8+O3130*$D$9+P3130*$D$10+Q3130*$D$11</f>
        <v>0</v>
      </c>
      <c r="S3130" s="108" t="n">
        <f aca="false">SUM(N3130:Q3130)</f>
        <v>0</v>
      </c>
    </row>
    <row r="3131" customFormat="false" ht="15" hidden="false" customHeight="false" outlineLevel="0" collapsed="false">
      <c r="H3131" s="108" t="n">
        <v>3123</v>
      </c>
      <c r="I3131" s="109" t="n">
        <v>-0.999</v>
      </c>
      <c r="J3131" s="109" t="n">
        <v>0.3223</v>
      </c>
      <c r="K3131" s="109" t="n">
        <v>-1.4341</v>
      </c>
      <c r="L3131" s="109" t="n">
        <v>-0.2471</v>
      </c>
      <c r="M3131" s="109" t="n">
        <v>1.1157</v>
      </c>
      <c r="N3131" s="108" t="n">
        <f aca="false">IF(SQRT($B$5)*$I3131+SQRT(1-$B$5)*J3131&lt;$C$8,1,0)</f>
        <v>0</v>
      </c>
      <c r="O3131" s="108" t="n">
        <f aca="false">IF(SQRT($B$5)*$I3131+SQRT(1-$B$5)*K3131&lt;$C$9,1,0)</f>
        <v>0</v>
      </c>
      <c r="P3131" s="108" t="n">
        <f aca="false">IF(SQRT($B$5)*$I3131+SQRT(1-$B$5)*L3131&lt;$C$10,1,0)</f>
        <v>0</v>
      </c>
      <c r="Q3131" s="108" t="n">
        <f aca="false">IF(SQRT($B$5)*$I3131+SQRT(1-$B$5)*M3131&lt;$C$11,1,0)</f>
        <v>0</v>
      </c>
      <c r="R3131" s="110" t="n">
        <f aca="false">N3131*$D$8+O3131*$D$9+P3131*$D$10+Q3131*$D$11</f>
        <v>0</v>
      </c>
      <c r="S3131" s="108" t="n">
        <f aca="false">SUM(N3131:Q3131)</f>
        <v>0</v>
      </c>
    </row>
    <row r="3132" customFormat="false" ht="15" hidden="false" customHeight="false" outlineLevel="0" collapsed="false">
      <c r="H3132" s="108" t="n">
        <v>3124</v>
      </c>
      <c r="I3132" s="109" t="n">
        <v>0.625</v>
      </c>
      <c r="J3132" s="109" t="n">
        <v>0.3664</v>
      </c>
      <c r="K3132" s="109" t="n">
        <v>0.6659</v>
      </c>
      <c r="L3132" s="109" t="n">
        <v>-0.252</v>
      </c>
      <c r="M3132" s="109" t="n">
        <v>-0.154</v>
      </c>
      <c r="N3132" s="108" t="n">
        <f aca="false">IF(SQRT($B$5)*$I3132+SQRT(1-$B$5)*J3132&lt;$C$8,1,0)</f>
        <v>0</v>
      </c>
      <c r="O3132" s="108" t="n">
        <f aca="false">IF(SQRT($B$5)*$I3132+SQRT(1-$B$5)*K3132&lt;$C$9,1,0)</f>
        <v>0</v>
      </c>
      <c r="P3132" s="108" t="n">
        <f aca="false">IF(SQRT($B$5)*$I3132+SQRT(1-$B$5)*L3132&lt;$C$10,1,0)</f>
        <v>0</v>
      </c>
      <c r="Q3132" s="108" t="n">
        <f aca="false">IF(SQRT($B$5)*$I3132+SQRT(1-$B$5)*M3132&lt;$C$11,1,0)</f>
        <v>0</v>
      </c>
      <c r="R3132" s="110" t="n">
        <f aca="false">N3132*$D$8+O3132*$D$9+P3132*$D$10+Q3132*$D$11</f>
        <v>0</v>
      </c>
      <c r="S3132" s="108" t="n">
        <f aca="false">SUM(N3132:Q3132)</f>
        <v>0</v>
      </c>
    </row>
    <row r="3133" customFormat="false" ht="15" hidden="false" customHeight="false" outlineLevel="0" collapsed="false">
      <c r="H3133" s="108" t="n">
        <v>3125</v>
      </c>
      <c r="I3133" s="109" t="n">
        <v>-0.0335</v>
      </c>
      <c r="J3133" s="109" t="n">
        <v>-0.5548</v>
      </c>
      <c r="K3133" s="109" t="n">
        <v>0.1273</v>
      </c>
      <c r="L3133" s="109" t="n">
        <v>-0.2737</v>
      </c>
      <c r="M3133" s="109" t="n">
        <v>0.5461</v>
      </c>
      <c r="N3133" s="108" t="n">
        <f aca="false">IF(SQRT($B$5)*$I3133+SQRT(1-$B$5)*J3133&lt;$C$8,1,0)</f>
        <v>0</v>
      </c>
      <c r="O3133" s="108" t="n">
        <f aca="false">IF(SQRT($B$5)*$I3133+SQRT(1-$B$5)*K3133&lt;$C$9,1,0)</f>
        <v>0</v>
      </c>
      <c r="P3133" s="108" t="n">
        <f aca="false">IF(SQRT($B$5)*$I3133+SQRT(1-$B$5)*L3133&lt;$C$10,1,0)</f>
        <v>0</v>
      </c>
      <c r="Q3133" s="108" t="n">
        <f aca="false">IF(SQRT($B$5)*$I3133+SQRT(1-$B$5)*M3133&lt;$C$11,1,0)</f>
        <v>0</v>
      </c>
      <c r="R3133" s="110" t="n">
        <f aca="false">N3133*$D$8+O3133*$D$9+P3133*$D$10+Q3133*$D$11</f>
        <v>0</v>
      </c>
      <c r="S3133" s="108" t="n">
        <f aca="false">SUM(N3133:Q3133)</f>
        <v>0</v>
      </c>
    </row>
    <row r="3134" customFormat="false" ht="15" hidden="false" customHeight="false" outlineLevel="0" collapsed="false">
      <c r="H3134" s="108" t="n">
        <v>3126</v>
      </c>
      <c r="I3134" s="109" t="n">
        <v>1.4207</v>
      </c>
      <c r="J3134" s="109" t="n">
        <v>-0.5152</v>
      </c>
      <c r="K3134" s="109" t="n">
        <v>0.4324</v>
      </c>
      <c r="L3134" s="109" t="n">
        <v>-0.8216</v>
      </c>
      <c r="M3134" s="109" t="n">
        <v>-0.2026</v>
      </c>
      <c r="N3134" s="108" t="n">
        <f aca="false">IF(SQRT($B$5)*$I3134+SQRT(1-$B$5)*J3134&lt;$C$8,1,0)</f>
        <v>0</v>
      </c>
      <c r="O3134" s="108" t="n">
        <f aca="false">IF(SQRT($B$5)*$I3134+SQRT(1-$B$5)*K3134&lt;$C$9,1,0)</f>
        <v>0</v>
      </c>
      <c r="P3134" s="108" t="n">
        <f aca="false">IF(SQRT($B$5)*$I3134+SQRT(1-$B$5)*L3134&lt;$C$10,1,0)</f>
        <v>0</v>
      </c>
      <c r="Q3134" s="108" t="n">
        <f aca="false">IF(SQRT($B$5)*$I3134+SQRT(1-$B$5)*M3134&lt;$C$11,1,0)</f>
        <v>0</v>
      </c>
      <c r="R3134" s="110" t="n">
        <f aca="false">N3134*$D$8+O3134*$D$9+P3134*$D$10+Q3134*$D$11</f>
        <v>0</v>
      </c>
      <c r="S3134" s="108" t="n">
        <f aca="false">SUM(N3134:Q3134)</f>
        <v>0</v>
      </c>
    </row>
    <row r="3135" customFormat="false" ht="15" hidden="false" customHeight="false" outlineLevel="0" collapsed="false">
      <c r="H3135" s="108" t="n">
        <v>3127</v>
      </c>
      <c r="I3135" s="109" t="n">
        <v>0.9185</v>
      </c>
      <c r="J3135" s="109" t="n">
        <v>-2.0469</v>
      </c>
      <c r="K3135" s="109" t="n">
        <v>1.2801</v>
      </c>
      <c r="L3135" s="109" t="n">
        <v>-0.0516</v>
      </c>
      <c r="M3135" s="109" t="n">
        <v>-0.3171</v>
      </c>
      <c r="N3135" s="108" t="n">
        <f aca="false">IF(SQRT($B$5)*$I3135+SQRT(1-$B$5)*J3135&lt;$C$8,1,0)</f>
        <v>0</v>
      </c>
      <c r="O3135" s="108" t="n">
        <f aca="false">IF(SQRT($B$5)*$I3135+SQRT(1-$B$5)*K3135&lt;$C$9,1,0)</f>
        <v>0</v>
      </c>
      <c r="P3135" s="108" t="n">
        <f aca="false">IF(SQRT($B$5)*$I3135+SQRT(1-$B$5)*L3135&lt;$C$10,1,0)</f>
        <v>0</v>
      </c>
      <c r="Q3135" s="108" t="n">
        <f aca="false">IF(SQRT($B$5)*$I3135+SQRT(1-$B$5)*M3135&lt;$C$11,1,0)</f>
        <v>0</v>
      </c>
      <c r="R3135" s="110" t="n">
        <f aca="false">N3135*$D$8+O3135*$D$9+P3135*$D$10+Q3135*$D$11</f>
        <v>0</v>
      </c>
      <c r="S3135" s="108" t="n">
        <f aca="false">SUM(N3135:Q3135)</f>
        <v>0</v>
      </c>
    </row>
    <row r="3136" customFormat="false" ht="15" hidden="false" customHeight="false" outlineLevel="0" collapsed="false">
      <c r="H3136" s="108" t="n">
        <v>3128</v>
      </c>
      <c r="I3136" s="109" t="n">
        <v>-1.1852</v>
      </c>
      <c r="J3136" s="109" t="n">
        <v>-0.3161</v>
      </c>
      <c r="K3136" s="109" t="n">
        <v>-1.1883</v>
      </c>
      <c r="L3136" s="109" t="n">
        <v>1.5749</v>
      </c>
      <c r="M3136" s="109" t="n">
        <v>-0.4423</v>
      </c>
      <c r="N3136" s="108" t="n">
        <f aca="false">IF(SQRT($B$5)*$I3136+SQRT(1-$B$5)*J3136&lt;$C$8,1,0)</f>
        <v>0</v>
      </c>
      <c r="O3136" s="108" t="n">
        <f aca="false">IF(SQRT($B$5)*$I3136+SQRT(1-$B$5)*K3136&lt;$C$9,1,0)</f>
        <v>0</v>
      </c>
      <c r="P3136" s="108" t="n">
        <f aca="false">IF(SQRT($B$5)*$I3136+SQRT(1-$B$5)*L3136&lt;$C$10,1,0)</f>
        <v>0</v>
      </c>
      <c r="Q3136" s="108" t="n">
        <f aca="false">IF(SQRT($B$5)*$I3136+SQRT(1-$B$5)*M3136&lt;$C$11,1,0)</f>
        <v>0</v>
      </c>
      <c r="R3136" s="110" t="n">
        <f aca="false">N3136*$D$8+O3136*$D$9+P3136*$D$10+Q3136*$D$11</f>
        <v>0</v>
      </c>
      <c r="S3136" s="108" t="n">
        <f aca="false">SUM(N3136:Q3136)</f>
        <v>0</v>
      </c>
    </row>
    <row r="3137" customFormat="false" ht="15" hidden="false" customHeight="false" outlineLevel="0" collapsed="false">
      <c r="H3137" s="108" t="n">
        <v>3129</v>
      </c>
      <c r="I3137" s="109" t="n">
        <v>-0.4291</v>
      </c>
      <c r="J3137" s="109" t="n">
        <v>0.6934</v>
      </c>
      <c r="K3137" s="109" t="n">
        <v>0.0296</v>
      </c>
      <c r="L3137" s="109" t="n">
        <v>0.4084</v>
      </c>
      <c r="M3137" s="109" t="n">
        <v>-0.4074</v>
      </c>
      <c r="N3137" s="108" t="n">
        <f aca="false">IF(SQRT($B$5)*$I3137+SQRT(1-$B$5)*J3137&lt;$C$8,1,0)</f>
        <v>0</v>
      </c>
      <c r="O3137" s="108" t="n">
        <f aca="false">IF(SQRT($B$5)*$I3137+SQRT(1-$B$5)*K3137&lt;$C$9,1,0)</f>
        <v>0</v>
      </c>
      <c r="P3137" s="108" t="n">
        <f aca="false">IF(SQRT($B$5)*$I3137+SQRT(1-$B$5)*L3137&lt;$C$10,1,0)</f>
        <v>0</v>
      </c>
      <c r="Q3137" s="108" t="n">
        <f aca="false">IF(SQRT($B$5)*$I3137+SQRT(1-$B$5)*M3137&lt;$C$11,1,0)</f>
        <v>0</v>
      </c>
      <c r="R3137" s="110" t="n">
        <f aca="false">N3137*$D$8+O3137*$D$9+P3137*$D$10+Q3137*$D$11</f>
        <v>0</v>
      </c>
      <c r="S3137" s="108" t="n">
        <f aca="false">SUM(N3137:Q3137)</f>
        <v>0</v>
      </c>
    </row>
    <row r="3138" customFormat="false" ht="15" hidden="false" customHeight="false" outlineLevel="0" collapsed="false">
      <c r="H3138" s="108" t="n">
        <v>3130</v>
      </c>
      <c r="I3138" s="109" t="n">
        <v>1.6369</v>
      </c>
      <c r="J3138" s="109" t="n">
        <v>0.8836</v>
      </c>
      <c r="K3138" s="109" t="n">
        <v>0.7246</v>
      </c>
      <c r="L3138" s="109" t="n">
        <v>0.5121</v>
      </c>
      <c r="M3138" s="109" t="n">
        <v>-0.7452</v>
      </c>
      <c r="N3138" s="108" t="n">
        <f aca="false">IF(SQRT($B$5)*$I3138+SQRT(1-$B$5)*J3138&lt;$C$8,1,0)</f>
        <v>0</v>
      </c>
      <c r="O3138" s="108" t="n">
        <f aca="false">IF(SQRT($B$5)*$I3138+SQRT(1-$B$5)*K3138&lt;$C$9,1,0)</f>
        <v>0</v>
      </c>
      <c r="P3138" s="108" t="n">
        <f aca="false">IF(SQRT($B$5)*$I3138+SQRT(1-$B$5)*L3138&lt;$C$10,1,0)</f>
        <v>0</v>
      </c>
      <c r="Q3138" s="108" t="n">
        <f aca="false">IF(SQRT($B$5)*$I3138+SQRT(1-$B$5)*M3138&lt;$C$11,1,0)</f>
        <v>0</v>
      </c>
      <c r="R3138" s="110" t="n">
        <f aca="false">N3138*$D$8+O3138*$D$9+P3138*$D$10+Q3138*$D$11</f>
        <v>0</v>
      </c>
      <c r="S3138" s="108" t="n">
        <f aca="false">SUM(N3138:Q3138)</f>
        <v>0</v>
      </c>
    </row>
    <row r="3139" customFormat="false" ht="15" hidden="false" customHeight="false" outlineLevel="0" collapsed="false">
      <c r="H3139" s="108" t="n">
        <v>3131</v>
      </c>
      <c r="I3139" s="109" t="n">
        <v>-0.217</v>
      </c>
      <c r="J3139" s="109" t="n">
        <v>0.7622</v>
      </c>
      <c r="K3139" s="109" t="n">
        <v>0.9384</v>
      </c>
      <c r="L3139" s="109" t="n">
        <v>-1.411</v>
      </c>
      <c r="M3139" s="109" t="n">
        <v>0.0863</v>
      </c>
      <c r="N3139" s="108" t="n">
        <f aca="false">IF(SQRT($B$5)*$I3139+SQRT(1-$B$5)*J3139&lt;$C$8,1,0)</f>
        <v>0</v>
      </c>
      <c r="O3139" s="108" t="n">
        <f aca="false">IF(SQRT($B$5)*$I3139+SQRT(1-$B$5)*K3139&lt;$C$9,1,0)</f>
        <v>0</v>
      </c>
      <c r="P3139" s="108" t="n">
        <f aca="false">IF(SQRT($B$5)*$I3139+SQRT(1-$B$5)*L3139&lt;$C$10,1,0)</f>
        <v>0</v>
      </c>
      <c r="Q3139" s="108" t="n">
        <f aca="false">IF(SQRT($B$5)*$I3139+SQRT(1-$B$5)*M3139&lt;$C$11,1,0)</f>
        <v>0</v>
      </c>
      <c r="R3139" s="110" t="n">
        <f aca="false">N3139*$D$8+O3139*$D$9+P3139*$D$10+Q3139*$D$11</f>
        <v>0</v>
      </c>
      <c r="S3139" s="108" t="n">
        <f aca="false">SUM(N3139:Q3139)</f>
        <v>0</v>
      </c>
    </row>
    <row r="3140" customFormat="false" ht="15" hidden="false" customHeight="false" outlineLevel="0" collapsed="false">
      <c r="H3140" s="108" t="n">
        <v>3132</v>
      </c>
      <c r="I3140" s="109" t="n">
        <v>-1.7473</v>
      </c>
      <c r="J3140" s="109" t="n">
        <v>0.618</v>
      </c>
      <c r="K3140" s="109" t="n">
        <v>0.7126</v>
      </c>
      <c r="L3140" s="109" t="n">
        <v>1.1298</v>
      </c>
      <c r="M3140" s="109" t="n">
        <v>0.4173</v>
      </c>
      <c r="N3140" s="108" t="n">
        <f aca="false">IF(SQRT($B$5)*$I3140+SQRT(1-$B$5)*J3140&lt;$C$8,1,0)</f>
        <v>0</v>
      </c>
      <c r="O3140" s="108" t="n">
        <f aca="false">IF(SQRT($B$5)*$I3140+SQRT(1-$B$5)*K3140&lt;$C$9,1,0)</f>
        <v>0</v>
      </c>
      <c r="P3140" s="108" t="n">
        <f aca="false">IF(SQRT($B$5)*$I3140+SQRT(1-$B$5)*L3140&lt;$C$10,1,0)</f>
        <v>0</v>
      </c>
      <c r="Q3140" s="108" t="n">
        <f aca="false">IF(SQRT($B$5)*$I3140+SQRT(1-$B$5)*M3140&lt;$C$11,1,0)</f>
        <v>0</v>
      </c>
      <c r="R3140" s="110" t="n">
        <f aca="false">N3140*$D$8+O3140*$D$9+P3140*$D$10+Q3140*$D$11</f>
        <v>0</v>
      </c>
      <c r="S3140" s="108" t="n">
        <f aca="false">SUM(N3140:Q3140)</f>
        <v>0</v>
      </c>
    </row>
    <row r="3141" customFormat="false" ht="15" hidden="false" customHeight="false" outlineLevel="0" collapsed="false">
      <c r="H3141" s="108" t="n">
        <v>3133</v>
      </c>
      <c r="I3141" s="109" t="n">
        <v>-0.3562</v>
      </c>
      <c r="J3141" s="109" t="n">
        <v>2.087</v>
      </c>
      <c r="K3141" s="109" t="n">
        <v>1.3056</v>
      </c>
      <c r="L3141" s="109" t="n">
        <v>0.0467</v>
      </c>
      <c r="M3141" s="109" t="n">
        <v>-0.8559</v>
      </c>
      <c r="N3141" s="108" t="n">
        <f aca="false">IF(SQRT($B$5)*$I3141+SQRT(1-$B$5)*J3141&lt;$C$8,1,0)</f>
        <v>0</v>
      </c>
      <c r="O3141" s="108" t="n">
        <f aca="false">IF(SQRT($B$5)*$I3141+SQRT(1-$B$5)*K3141&lt;$C$9,1,0)</f>
        <v>0</v>
      </c>
      <c r="P3141" s="108" t="n">
        <f aca="false">IF(SQRT($B$5)*$I3141+SQRT(1-$B$5)*L3141&lt;$C$10,1,0)</f>
        <v>0</v>
      </c>
      <c r="Q3141" s="108" t="n">
        <f aca="false">IF(SQRT($B$5)*$I3141+SQRT(1-$B$5)*M3141&lt;$C$11,1,0)</f>
        <v>0</v>
      </c>
      <c r="R3141" s="110" t="n">
        <f aca="false">N3141*$D$8+O3141*$D$9+P3141*$D$10+Q3141*$D$11</f>
        <v>0</v>
      </c>
      <c r="S3141" s="108" t="n">
        <f aca="false">SUM(N3141:Q3141)</f>
        <v>0</v>
      </c>
    </row>
    <row r="3142" customFormat="false" ht="15" hidden="false" customHeight="false" outlineLevel="0" collapsed="false">
      <c r="H3142" s="108" t="n">
        <v>3134</v>
      </c>
      <c r="I3142" s="109" t="n">
        <v>-1.6418</v>
      </c>
      <c r="J3142" s="109" t="n">
        <v>0.698</v>
      </c>
      <c r="K3142" s="109" t="n">
        <v>-0.5516</v>
      </c>
      <c r="L3142" s="109" t="n">
        <v>-2.5799</v>
      </c>
      <c r="M3142" s="109" t="n">
        <v>-1.4156</v>
      </c>
      <c r="N3142" s="108" t="n">
        <f aca="false">IF(SQRT($B$5)*$I3142+SQRT(1-$B$5)*J3142&lt;$C$8,1,0)</f>
        <v>0</v>
      </c>
      <c r="O3142" s="108" t="n">
        <f aca="false">IF(SQRT($B$5)*$I3142+SQRT(1-$B$5)*K3142&lt;$C$9,1,0)</f>
        <v>0</v>
      </c>
      <c r="P3142" s="108" t="n">
        <f aca="false">IF(SQRT($B$5)*$I3142+SQRT(1-$B$5)*L3142&lt;$C$10,1,0)</f>
        <v>1</v>
      </c>
      <c r="Q3142" s="108" t="n">
        <f aca="false">IF(SQRT($B$5)*$I3142+SQRT(1-$B$5)*M3142&lt;$C$11,1,0)</f>
        <v>1</v>
      </c>
      <c r="R3142" s="110" t="n">
        <f aca="false">N3142*$D$8+O3142*$D$9+P3142*$D$10+Q3142*$D$11</f>
        <v>31.5</v>
      </c>
      <c r="S3142" s="108" t="n">
        <f aca="false">SUM(N3142:Q3142)</f>
        <v>2</v>
      </c>
    </row>
    <row r="3143" customFormat="false" ht="15" hidden="false" customHeight="false" outlineLevel="0" collapsed="false">
      <c r="H3143" s="108" t="n">
        <v>3135</v>
      </c>
      <c r="I3143" s="109" t="n">
        <v>0.8409</v>
      </c>
      <c r="J3143" s="109" t="n">
        <v>0.6286</v>
      </c>
      <c r="K3143" s="109" t="n">
        <v>-0.7519</v>
      </c>
      <c r="L3143" s="109" t="n">
        <v>0.6393</v>
      </c>
      <c r="M3143" s="109" t="n">
        <v>-1.0278</v>
      </c>
      <c r="N3143" s="108" t="n">
        <f aca="false">IF(SQRT($B$5)*$I3143+SQRT(1-$B$5)*J3143&lt;$C$8,1,0)</f>
        <v>0</v>
      </c>
      <c r="O3143" s="108" t="n">
        <f aca="false">IF(SQRT($B$5)*$I3143+SQRT(1-$B$5)*K3143&lt;$C$9,1,0)</f>
        <v>0</v>
      </c>
      <c r="P3143" s="108" t="n">
        <f aca="false">IF(SQRT($B$5)*$I3143+SQRT(1-$B$5)*L3143&lt;$C$10,1,0)</f>
        <v>0</v>
      </c>
      <c r="Q3143" s="108" t="n">
        <f aca="false">IF(SQRT($B$5)*$I3143+SQRT(1-$B$5)*M3143&lt;$C$11,1,0)</f>
        <v>0</v>
      </c>
      <c r="R3143" s="110" t="n">
        <f aca="false">N3143*$D$8+O3143*$D$9+P3143*$D$10+Q3143*$D$11</f>
        <v>0</v>
      </c>
      <c r="S3143" s="108" t="n">
        <f aca="false">SUM(N3143:Q3143)</f>
        <v>0</v>
      </c>
    </row>
    <row r="3144" customFormat="false" ht="15" hidden="false" customHeight="false" outlineLevel="0" collapsed="false">
      <c r="H3144" s="108" t="n">
        <v>3136</v>
      </c>
      <c r="I3144" s="109" t="n">
        <v>0.0359</v>
      </c>
      <c r="J3144" s="109" t="n">
        <v>0.132</v>
      </c>
      <c r="K3144" s="109" t="n">
        <v>-1.1338</v>
      </c>
      <c r="L3144" s="109" t="n">
        <v>-1.145</v>
      </c>
      <c r="M3144" s="109" t="n">
        <v>-2.2995</v>
      </c>
      <c r="N3144" s="108" t="n">
        <f aca="false">IF(SQRT($B$5)*$I3144+SQRT(1-$B$5)*J3144&lt;$C$8,1,0)</f>
        <v>0</v>
      </c>
      <c r="O3144" s="108" t="n">
        <f aca="false">IF(SQRT($B$5)*$I3144+SQRT(1-$B$5)*K3144&lt;$C$9,1,0)</f>
        <v>0</v>
      </c>
      <c r="P3144" s="108" t="n">
        <f aca="false">IF(SQRT($B$5)*$I3144+SQRT(1-$B$5)*L3144&lt;$C$10,1,0)</f>
        <v>0</v>
      </c>
      <c r="Q3144" s="108" t="n">
        <f aca="false">IF(SQRT($B$5)*$I3144+SQRT(1-$B$5)*M3144&lt;$C$11,1,0)</f>
        <v>1</v>
      </c>
      <c r="R3144" s="110" t="n">
        <f aca="false">N3144*$D$8+O3144*$D$9+P3144*$D$10+Q3144*$D$11</f>
        <v>17.5</v>
      </c>
      <c r="S3144" s="108" t="n">
        <f aca="false">SUM(N3144:Q3144)</f>
        <v>1</v>
      </c>
    </row>
    <row r="3145" customFormat="false" ht="15" hidden="false" customHeight="false" outlineLevel="0" collapsed="false">
      <c r="H3145" s="108" t="n">
        <v>3137</v>
      </c>
      <c r="I3145" s="109" t="n">
        <v>0.7756</v>
      </c>
      <c r="J3145" s="109" t="n">
        <v>-1.3038</v>
      </c>
      <c r="K3145" s="109" t="n">
        <v>0.6616</v>
      </c>
      <c r="L3145" s="109" t="n">
        <v>-0.1647</v>
      </c>
      <c r="M3145" s="109" t="n">
        <v>-0.2149</v>
      </c>
      <c r="N3145" s="108" t="n">
        <f aca="false">IF(SQRT($B$5)*$I3145+SQRT(1-$B$5)*J3145&lt;$C$8,1,0)</f>
        <v>0</v>
      </c>
      <c r="O3145" s="108" t="n">
        <f aca="false">IF(SQRT($B$5)*$I3145+SQRT(1-$B$5)*K3145&lt;$C$9,1,0)</f>
        <v>0</v>
      </c>
      <c r="P3145" s="108" t="n">
        <f aca="false">IF(SQRT($B$5)*$I3145+SQRT(1-$B$5)*L3145&lt;$C$10,1,0)</f>
        <v>0</v>
      </c>
      <c r="Q3145" s="108" t="n">
        <f aca="false">IF(SQRT($B$5)*$I3145+SQRT(1-$B$5)*M3145&lt;$C$11,1,0)</f>
        <v>0</v>
      </c>
      <c r="R3145" s="110" t="n">
        <f aca="false">N3145*$D$8+O3145*$D$9+P3145*$D$10+Q3145*$D$11</f>
        <v>0</v>
      </c>
      <c r="S3145" s="108" t="n">
        <f aca="false">SUM(N3145:Q3145)</f>
        <v>0</v>
      </c>
    </row>
    <row r="3146" customFormat="false" ht="15" hidden="false" customHeight="false" outlineLevel="0" collapsed="false">
      <c r="H3146" s="108" t="n">
        <v>3138</v>
      </c>
      <c r="I3146" s="109" t="n">
        <v>-0.8133</v>
      </c>
      <c r="J3146" s="109" t="n">
        <v>-1.5514</v>
      </c>
      <c r="K3146" s="109" t="n">
        <v>-0.3971</v>
      </c>
      <c r="L3146" s="109" t="n">
        <v>-0.8899</v>
      </c>
      <c r="M3146" s="109" t="n">
        <v>0.5389</v>
      </c>
      <c r="N3146" s="108" t="n">
        <f aca="false">IF(SQRT($B$5)*$I3146+SQRT(1-$B$5)*J3146&lt;$C$8,1,0)</f>
        <v>0</v>
      </c>
      <c r="O3146" s="108" t="n">
        <f aca="false">IF(SQRT($B$5)*$I3146+SQRT(1-$B$5)*K3146&lt;$C$9,1,0)</f>
        <v>0</v>
      </c>
      <c r="P3146" s="108" t="n">
        <f aca="false">IF(SQRT($B$5)*$I3146+SQRT(1-$B$5)*L3146&lt;$C$10,1,0)</f>
        <v>0</v>
      </c>
      <c r="Q3146" s="108" t="n">
        <f aca="false">IF(SQRT($B$5)*$I3146+SQRT(1-$B$5)*M3146&lt;$C$11,1,0)</f>
        <v>0</v>
      </c>
      <c r="R3146" s="110" t="n">
        <f aca="false">N3146*$D$8+O3146*$D$9+P3146*$D$10+Q3146*$D$11</f>
        <v>0</v>
      </c>
      <c r="S3146" s="108" t="n">
        <f aca="false">SUM(N3146:Q3146)</f>
        <v>0</v>
      </c>
    </row>
    <row r="3147" customFormat="false" ht="15" hidden="false" customHeight="false" outlineLevel="0" collapsed="false">
      <c r="H3147" s="108" t="n">
        <v>3139</v>
      </c>
      <c r="I3147" s="109" t="n">
        <v>-0.3837</v>
      </c>
      <c r="J3147" s="109" t="n">
        <v>-1.0713</v>
      </c>
      <c r="K3147" s="109" t="n">
        <v>-0.2704</v>
      </c>
      <c r="L3147" s="109" t="n">
        <v>0.5323</v>
      </c>
      <c r="M3147" s="109" t="n">
        <v>-1.1907</v>
      </c>
      <c r="N3147" s="108" t="n">
        <f aca="false">IF(SQRT($B$5)*$I3147+SQRT(1-$B$5)*J3147&lt;$C$8,1,0)</f>
        <v>0</v>
      </c>
      <c r="O3147" s="108" t="n">
        <f aca="false">IF(SQRT($B$5)*$I3147+SQRT(1-$B$5)*K3147&lt;$C$9,1,0)</f>
        <v>0</v>
      </c>
      <c r="P3147" s="108" t="n">
        <f aca="false">IF(SQRT($B$5)*$I3147+SQRT(1-$B$5)*L3147&lt;$C$10,1,0)</f>
        <v>0</v>
      </c>
      <c r="Q3147" s="108" t="n">
        <f aca="false">IF(SQRT($B$5)*$I3147+SQRT(1-$B$5)*M3147&lt;$C$11,1,0)</f>
        <v>0</v>
      </c>
      <c r="R3147" s="110" t="n">
        <f aca="false">N3147*$D$8+O3147*$D$9+P3147*$D$10+Q3147*$D$11</f>
        <v>0</v>
      </c>
      <c r="S3147" s="108" t="n">
        <f aca="false">SUM(N3147:Q3147)</f>
        <v>0</v>
      </c>
    </row>
    <row r="3148" customFormat="false" ht="15" hidden="false" customHeight="false" outlineLevel="0" collapsed="false">
      <c r="H3148" s="108" t="n">
        <v>3140</v>
      </c>
      <c r="I3148" s="109" t="n">
        <v>0.2146</v>
      </c>
      <c r="J3148" s="109" t="n">
        <v>2.2771</v>
      </c>
      <c r="K3148" s="109" t="n">
        <v>0.5219</v>
      </c>
      <c r="L3148" s="109" t="n">
        <v>1.0094</v>
      </c>
      <c r="M3148" s="109" t="n">
        <v>-0.1847</v>
      </c>
      <c r="N3148" s="108" t="n">
        <f aca="false">IF(SQRT($B$5)*$I3148+SQRT(1-$B$5)*J3148&lt;$C$8,1,0)</f>
        <v>0</v>
      </c>
      <c r="O3148" s="108" t="n">
        <f aca="false">IF(SQRT($B$5)*$I3148+SQRT(1-$B$5)*K3148&lt;$C$9,1,0)</f>
        <v>0</v>
      </c>
      <c r="P3148" s="108" t="n">
        <f aca="false">IF(SQRT($B$5)*$I3148+SQRT(1-$B$5)*L3148&lt;$C$10,1,0)</f>
        <v>0</v>
      </c>
      <c r="Q3148" s="108" t="n">
        <f aca="false">IF(SQRT($B$5)*$I3148+SQRT(1-$B$5)*M3148&lt;$C$11,1,0)</f>
        <v>0</v>
      </c>
      <c r="R3148" s="110" t="n">
        <f aca="false">N3148*$D$8+O3148*$D$9+P3148*$D$10+Q3148*$D$11</f>
        <v>0</v>
      </c>
      <c r="S3148" s="108" t="n">
        <f aca="false">SUM(N3148:Q3148)</f>
        <v>0</v>
      </c>
    </row>
    <row r="3149" customFormat="false" ht="15" hidden="false" customHeight="false" outlineLevel="0" collapsed="false">
      <c r="H3149" s="108" t="n">
        <v>3141</v>
      </c>
      <c r="I3149" s="109" t="n">
        <v>-1.6225</v>
      </c>
      <c r="J3149" s="109" t="n">
        <v>-1.1074</v>
      </c>
      <c r="K3149" s="109" t="n">
        <v>0.4549</v>
      </c>
      <c r="L3149" s="109" t="n">
        <v>-0.8601</v>
      </c>
      <c r="M3149" s="109" t="n">
        <v>0.5023</v>
      </c>
      <c r="N3149" s="108" t="n">
        <f aca="false">IF(SQRT($B$5)*$I3149+SQRT(1-$B$5)*J3149&lt;$C$8,1,0)</f>
        <v>0</v>
      </c>
      <c r="O3149" s="108" t="n">
        <f aca="false">IF(SQRT($B$5)*$I3149+SQRT(1-$B$5)*K3149&lt;$C$9,1,0)</f>
        <v>0</v>
      </c>
      <c r="P3149" s="108" t="n">
        <f aca="false">IF(SQRT($B$5)*$I3149+SQRT(1-$B$5)*L3149&lt;$C$10,1,0)</f>
        <v>0</v>
      </c>
      <c r="Q3149" s="108" t="n">
        <f aca="false">IF(SQRT($B$5)*$I3149+SQRT(1-$B$5)*M3149&lt;$C$11,1,0)</f>
        <v>0</v>
      </c>
      <c r="R3149" s="110" t="n">
        <f aca="false">N3149*$D$8+O3149*$D$9+P3149*$D$10+Q3149*$D$11</f>
        <v>0</v>
      </c>
      <c r="S3149" s="108" t="n">
        <f aca="false">SUM(N3149:Q3149)</f>
        <v>0</v>
      </c>
    </row>
    <row r="3150" customFormat="false" ht="15" hidden="false" customHeight="false" outlineLevel="0" collapsed="false">
      <c r="H3150" s="108" t="n">
        <v>3142</v>
      </c>
      <c r="I3150" s="109" t="n">
        <v>-0.7299</v>
      </c>
      <c r="J3150" s="109" t="n">
        <v>-1.0052</v>
      </c>
      <c r="K3150" s="109" t="n">
        <v>0.5291</v>
      </c>
      <c r="L3150" s="109" t="n">
        <v>0.0807</v>
      </c>
      <c r="M3150" s="109" t="n">
        <v>-0.0742</v>
      </c>
      <c r="N3150" s="108" t="n">
        <f aca="false">IF(SQRT($B$5)*$I3150+SQRT(1-$B$5)*J3150&lt;$C$8,1,0)</f>
        <v>0</v>
      </c>
      <c r="O3150" s="108" t="n">
        <f aca="false">IF(SQRT($B$5)*$I3150+SQRT(1-$B$5)*K3150&lt;$C$9,1,0)</f>
        <v>0</v>
      </c>
      <c r="P3150" s="108" t="n">
        <f aca="false">IF(SQRT($B$5)*$I3150+SQRT(1-$B$5)*L3150&lt;$C$10,1,0)</f>
        <v>0</v>
      </c>
      <c r="Q3150" s="108" t="n">
        <f aca="false">IF(SQRT($B$5)*$I3150+SQRT(1-$B$5)*M3150&lt;$C$11,1,0)</f>
        <v>0</v>
      </c>
      <c r="R3150" s="110" t="n">
        <f aca="false">N3150*$D$8+O3150*$D$9+P3150*$D$10+Q3150*$D$11</f>
        <v>0</v>
      </c>
      <c r="S3150" s="108" t="n">
        <f aca="false">SUM(N3150:Q3150)</f>
        <v>0</v>
      </c>
    </row>
    <row r="3151" customFormat="false" ht="15" hidden="false" customHeight="false" outlineLevel="0" collapsed="false">
      <c r="H3151" s="108" t="n">
        <v>3143</v>
      </c>
      <c r="I3151" s="109" t="n">
        <v>-1.508</v>
      </c>
      <c r="J3151" s="109" t="n">
        <v>0.1482</v>
      </c>
      <c r="K3151" s="109" t="n">
        <v>0.5001</v>
      </c>
      <c r="L3151" s="109" t="n">
        <v>-0.7682</v>
      </c>
      <c r="M3151" s="109" t="n">
        <v>1.115</v>
      </c>
      <c r="N3151" s="108" t="n">
        <f aca="false">IF(SQRT($B$5)*$I3151+SQRT(1-$B$5)*J3151&lt;$C$8,1,0)</f>
        <v>0</v>
      </c>
      <c r="O3151" s="108" t="n">
        <f aca="false">IF(SQRT($B$5)*$I3151+SQRT(1-$B$5)*K3151&lt;$C$9,1,0)</f>
        <v>0</v>
      </c>
      <c r="P3151" s="108" t="n">
        <f aca="false">IF(SQRT($B$5)*$I3151+SQRT(1-$B$5)*L3151&lt;$C$10,1,0)</f>
        <v>0</v>
      </c>
      <c r="Q3151" s="108" t="n">
        <f aca="false">IF(SQRT($B$5)*$I3151+SQRT(1-$B$5)*M3151&lt;$C$11,1,0)</f>
        <v>0</v>
      </c>
      <c r="R3151" s="110" t="n">
        <f aca="false">N3151*$D$8+O3151*$D$9+P3151*$D$10+Q3151*$D$11</f>
        <v>0</v>
      </c>
      <c r="S3151" s="108" t="n">
        <f aca="false">SUM(N3151:Q3151)</f>
        <v>0</v>
      </c>
    </row>
    <row r="3152" customFormat="false" ht="15" hidden="false" customHeight="false" outlineLevel="0" collapsed="false">
      <c r="H3152" s="108" t="n">
        <v>3144</v>
      </c>
      <c r="I3152" s="109" t="n">
        <v>1.0042</v>
      </c>
      <c r="J3152" s="109" t="n">
        <v>-0.8245</v>
      </c>
      <c r="K3152" s="109" t="n">
        <v>1.4422</v>
      </c>
      <c r="L3152" s="109" t="n">
        <v>-0.6839</v>
      </c>
      <c r="M3152" s="109" t="n">
        <v>1.262</v>
      </c>
      <c r="N3152" s="108" t="n">
        <f aca="false">IF(SQRT($B$5)*$I3152+SQRT(1-$B$5)*J3152&lt;$C$8,1,0)</f>
        <v>0</v>
      </c>
      <c r="O3152" s="108" t="n">
        <f aca="false">IF(SQRT($B$5)*$I3152+SQRT(1-$B$5)*K3152&lt;$C$9,1,0)</f>
        <v>0</v>
      </c>
      <c r="P3152" s="108" t="n">
        <f aca="false">IF(SQRT($B$5)*$I3152+SQRT(1-$B$5)*L3152&lt;$C$10,1,0)</f>
        <v>0</v>
      </c>
      <c r="Q3152" s="108" t="n">
        <f aca="false">IF(SQRT($B$5)*$I3152+SQRT(1-$B$5)*M3152&lt;$C$11,1,0)</f>
        <v>0</v>
      </c>
      <c r="R3152" s="110" t="n">
        <f aca="false">N3152*$D$8+O3152*$D$9+P3152*$D$10+Q3152*$D$11</f>
        <v>0</v>
      </c>
      <c r="S3152" s="108" t="n">
        <f aca="false">SUM(N3152:Q3152)</f>
        <v>0</v>
      </c>
    </row>
    <row r="3153" customFormat="false" ht="15" hidden="false" customHeight="false" outlineLevel="0" collapsed="false">
      <c r="H3153" s="108" t="n">
        <v>3145</v>
      </c>
      <c r="I3153" s="109" t="n">
        <v>-1.2992</v>
      </c>
      <c r="J3153" s="109" t="n">
        <v>-0.0671</v>
      </c>
      <c r="K3153" s="109" t="n">
        <v>0.4944</v>
      </c>
      <c r="L3153" s="109" t="n">
        <v>-1.1707</v>
      </c>
      <c r="M3153" s="109" t="n">
        <v>-0.7957</v>
      </c>
      <c r="N3153" s="108" t="n">
        <f aca="false">IF(SQRT($B$5)*$I3153+SQRT(1-$B$5)*J3153&lt;$C$8,1,0)</f>
        <v>0</v>
      </c>
      <c r="O3153" s="108" t="n">
        <f aca="false">IF(SQRT($B$5)*$I3153+SQRT(1-$B$5)*K3153&lt;$C$9,1,0)</f>
        <v>0</v>
      </c>
      <c r="P3153" s="108" t="n">
        <f aca="false">IF(SQRT($B$5)*$I3153+SQRT(1-$B$5)*L3153&lt;$C$10,1,0)</f>
        <v>0</v>
      </c>
      <c r="Q3153" s="108" t="n">
        <f aca="false">IF(SQRT($B$5)*$I3153+SQRT(1-$B$5)*M3153&lt;$C$11,1,0)</f>
        <v>0</v>
      </c>
      <c r="R3153" s="110" t="n">
        <f aca="false">N3153*$D$8+O3153*$D$9+P3153*$D$10+Q3153*$D$11</f>
        <v>0</v>
      </c>
      <c r="S3153" s="108" t="n">
        <f aca="false">SUM(N3153:Q3153)</f>
        <v>0</v>
      </c>
    </row>
    <row r="3154" customFormat="false" ht="15" hidden="false" customHeight="false" outlineLevel="0" collapsed="false">
      <c r="H3154" s="108" t="n">
        <v>3146</v>
      </c>
      <c r="I3154" s="109" t="n">
        <v>1.74</v>
      </c>
      <c r="J3154" s="109" t="n">
        <v>-0.739</v>
      </c>
      <c r="K3154" s="109" t="n">
        <v>-0.2025</v>
      </c>
      <c r="L3154" s="109" t="n">
        <v>0.2522</v>
      </c>
      <c r="M3154" s="109" t="n">
        <v>-1.4425</v>
      </c>
      <c r="N3154" s="108" t="n">
        <f aca="false">IF(SQRT($B$5)*$I3154+SQRT(1-$B$5)*J3154&lt;$C$8,1,0)</f>
        <v>0</v>
      </c>
      <c r="O3154" s="108" t="n">
        <f aca="false">IF(SQRT($B$5)*$I3154+SQRT(1-$B$5)*K3154&lt;$C$9,1,0)</f>
        <v>0</v>
      </c>
      <c r="P3154" s="108" t="n">
        <f aca="false">IF(SQRT($B$5)*$I3154+SQRT(1-$B$5)*L3154&lt;$C$10,1,0)</f>
        <v>0</v>
      </c>
      <c r="Q3154" s="108" t="n">
        <f aca="false">IF(SQRT($B$5)*$I3154+SQRT(1-$B$5)*M3154&lt;$C$11,1,0)</f>
        <v>0</v>
      </c>
      <c r="R3154" s="110" t="n">
        <f aca="false">N3154*$D$8+O3154*$D$9+P3154*$D$10+Q3154*$D$11</f>
        <v>0</v>
      </c>
      <c r="S3154" s="108" t="n">
        <f aca="false">SUM(N3154:Q3154)</f>
        <v>0</v>
      </c>
    </row>
    <row r="3155" customFormat="false" ht="15" hidden="false" customHeight="false" outlineLevel="0" collapsed="false">
      <c r="H3155" s="108" t="n">
        <v>3147</v>
      </c>
      <c r="I3155" s="109" t="n">
        <v>1.4955</v>
      </c>
      <c r="J3155" s="109" t="n">
        <v>0.9246</v>
      </c>
      <c r="K3155" s="109" t="n">
        <v>-0.6268</v>
      </c>
      <c r="L3155" s="109" t="n">
        <v>0.6567</v>
      </c>
      <c r="M3155" s="109" t="n">
        <v>1.1725</v>
      </c>
      <c r="N3155" s="108" t="n">
        <f aca="false">IF(SQRT($B$5)*$I3155+SQRT(1-$B$5)*J3155&lt;$C$8,1,0)</f>
        <v>0</v>
      </c>
      <c r="O3155" s="108" t="n">
        <f aca="false">IF(SQRT($B$5)*$I3155+SQRT(1-$B$5)*K3155&lt;$C$9,1,0)</f>
        <v>0</v>
      </c>
      <c r="P3155" s="108" t="n">
        <f aca="false">IF(SQRT($B$5)*$I3155+SQRT(1-$B$5)*L3155&lt;$C$10,1,0)</f>
        <v>0</v>
      </c>
      <c r="Q3155" s="108" t="n">
        <f aca="false">IF(SQRT($B$5)*$I3155+SQRT(1-$B$5)*M3155&lt;$C$11,1,0)</f>
        <v>0</v>
      </c>
      <c r="R3155" s="110" t="n">
        <f aca="false">N3155*$D$8+O3155*$D$9+P3155*$D$10+Q3155*$D$11</f>
        <v>0</v>
      </c>
      <c r="S3155" s="108" t="n">
        <f aca="false">SUM(N3155:Q3155)</f>
        <v>0</v>
      </c>
    </row>
    <row r="3156" customFormat="false" ht="15" hidden="false" customHeight="false" outlineLevel="0" collapsed="false">
      <c r="H3156" s="108" t="n">
        <v>3148</v>
      </c>
      <c r="I3156" s="109" t="n">
        <v>0.9587</v>
      </c>
      <c r="J3156" s="109" t="n">
        <v>-0.3975</v>
      </c>
      <c r="K3156" s="109" t="n">
        <v>-0.1432</v>
      </c>
      <c r="L3156" s="109" t="n">
        <v>0.6863</v>
      </c>
      <c r="M3156" s="109" t="n">
        <v>1.0973</v>
      </c>
      <c r="N3156" s="108" t="n">
        <f aca="false">IF(SQRT($B$5)*$I3156+SQRT(1-$B$5)*J3156&lt;$C$8,1,0)</f>
        <v>0</v>
      </c>
      <c r="O3156" s="108" t="n">
        <f aca="false">IF(SQRT($B$5)*$I3156+SQRT(1-$B$5)*K3156&lt;$C$9,1,0)</f>
        <v>0</v>
      </c>
      <c r="P3156" s="108" t="n">
        <f aca="false">IF(SQRT($B$5)*$I3156+SQRT(1-$B$5)*L3156&lt;$C$10,1,0)</f>
        <v>0</v>
      </c>
      <c r="Q3156" s="108" t="n">
        <f aca="false">IF(SQRT($B$5)*$I3156+SQRT(1-$B$5)*M3156&lt;$C$11,1,0)</f>
        <v>0</v>
      </c>
      <c r="R3156" s="110" t="n">
        <f aca="false">N3156*$D$8+O3156*$D$9+P3156*$D$10+Q3156*$D$11</f>
        <v>0</v>
      </c>
      <c r="S3156" s="108" t="n">
        <f aca="false">SUM(N3156:Q3156)</f>
        <v>0</v>
      </c>
    </row>
    <row r="3157" customFormat="false" ht="15" hidden="false" customHeight="false" outlineLevel="0" collapsed="false">
      <c r="H3157" s="108" t="n">
        <v>3149</v>
      </c>
      <c r="I3157" s="109" t="n">
        <v>2.6884</v>
      </c>
      <c r="J3157" s="109" t="n">
        <v>-0.6065</v>
      </c>
      <c r="K3157" s="109" t="n">
        <v>-0.3866</v>
      </c>
      <c r="L3157" s="109" t="n">
        <v>0.2865</v>
      </c>
      <c r="M3157" s="109" t="n">
        <v>-2.4937</v>
      </c>
      <c r="N3157" s="108" t="n">
        <f aca="false">IF(SQRT($B$5)*$I3157+SQRT(1-$B$5)*J3157&lt;$C$8,1,0)</f>
        <v>0</v>
      </c>
      <c r="O3157" s="108" t="n">
        <f aca="false">IF(SQRT($B$5)*$I3157+SQRT(1-$B$5)*K3157&lt;$C$9,1,0)</f>
        <v>0</v>
      </c>
      <c r="P3157" s="108" t="n">
        <f aca="false">IF(SQRT($B$5)*$I3157+SQRT(1-$B$5)*L3157&lt;$C$10,1,0)</f>
        <v>0</v>
      </c>
      <c r="Q3157" s="108" t="n">
        <f aca="false">IF(SQRT($B$5)*$I3157+SQRT(1-$B$5)*M3157&lt;$C$11,1,0)</f>
        <v>0</v>
      </c>
      <c r="R3157" s="110" t="n">
        <f aca="false">N3157*$D$8+O3157*$D$9+P3157*$D$10+Q3157*$D$11</f>
        <v>0</v>
      </c>
      <c r="S3157" s="108" t="n">
        <f aca="false">SUM(N3157:Q3157)</f>
        <v>0</v>
      </c>
    </row>
    <row r="3158" customFormat="false" ht="15" hidden="false" customHeight="false" outlineLevel="0" collapsed="false">
      <c r="H3158" s="108" t="n">
        <v>3150</v>
      </c>
      <c r="I3158" s="109" t="n">
        <v>-0.8052</v>
      </c>
      <c r="J3158" s="109" t="n">
        <v>-0.7605</v>
      </c>
      <c r="K3158" s="109" t="n">
        <v>0.1832</v>
      </c>
      <c r="L3158" s="109" t="n">
        <v>1.1634</v>
      </c>
      <c r="M3158" s="109" t="n">
        <v>-0.2598</v>
      </c>
      <c r="N3158" s="108" t="n">
        <f aca="false">IF(SQRT($B$5)*$I3158+SQRT(1-$B$5)*J3158&lt;$C$8,1,0)</f>
        <v>0</v>
      </c>
      <c r="O3158" s="108" t="n">
        <f aca="false">IF(SQRT($B$5)*$I3158+SQRT(1-$B$5)*K3158&lt;$C$9,1,0)</f>
        <v>0</v>
      </c>
      <c r="P3158" s="108" t="n">
        <f aca="false">IF(SQRT($B$5)*$I3158+SQRT(1-$B$5)*L3158&lt;$C$10,1,0)</f>
        <v>0</v>
      </c>
      <c r="Q3158" s="108" t="n">
        <f aca="false">IF(SQRT($B$5)*$I3158+SQRT(1-$B$5)*M3158&lt;$C$11,1,0)</f>
        <v>0</v>
      </c>
      <c r="R3158" s="110" t="n">
        <f aca="false">N3158*$D$8+O3158*$D$9+P3158*$D$10+Q3158*$D$11</f>
        <v>0</v>
      </c>
      <c r="S3158" s="108" t="n">
        <f aca="false">SUM(N3158:Q3158)</f>
        <v>0</v>
      </c>
    </row>
    <row r="3159" customFormat="false" ht="15" hidden="false" customHeight="false" outlineLevel="0" collapsed="false">
      <c r="H3159" s="108" t="n">
        <v>3151</v>
      </c>
      <c r="I3159" s="109" t="n">
        <v>0.4548</v>
      </c>
      <c r="J3159" s="109" t="n">
        <v>0.9229</v>
      </c>
      <c r="K3159" s="109" t="n">
        <v>1.613</v>
      </c>
      <c r="L3159" s="109" t="n">
        <v>-0.9456</v>
      </c>
      <c r="M3159" s="109" t="n">
        <v>-0.6333</v>
      </c>
      <c r="N3159" s="108" t="n">
        <f aca="false">IF(SQRT($B$5)*$I3159+SQRT(1-$B$5)*J3159&lt;$C$8,1,0)</f>
        <v>0</v>
      </c>
      <c r="O3159" s="108" t="n">
        <f aca="false">IF(SQRT($B$5)*$I3159+SQRT(1-$B$5)*K3159&lt;$C$9,1,0)</f>
        <v>0</v>
      </c>
      <c r="P3159" s="108" t="n">
        <f aca="false">IF(SQRT($B$5)*$I3159+SQRT(1-$B$5)*L3159&lt;$C$10,1,0)</f>
        <v>0</v>
      </c>
      <c r="Q3159" s="108" t="n">
        <f aca="false">IF(SQRT($B$5)*$I3159+SQRT(1-$B$5)*M3159&lt;$C$11,1,0)</f>
        <v>0</v>
      </c>
      <c r="R3159" s="110" t="n">
        <f aca="false">N3159*$D$8+O3159*$D$9+P3159*$D$10+Q3159*$D$11</f>
        <v>0</v>
      </c>
      <c r="S3159" s="108" t="n">
        <f aca="false">SUM(N3159:Q3159)</f>
        <v>0</v>
      </c>
    </row>
    <row r="3160" customFormat="false" ht="15" hidden="false" customHeight="false" outlineLevel="0" collapsed="false">
      <c r="H3160" s="108" t="n">
        <v>3152</v>
      </c>
      <c r="I3160" s="109" t="n">
        <v>-0.7577</v>
      </c>
      <c r="J3160" s="109" t="n">
        <v>0.5184</v>
      </c>
      <c r="K3160" s="109" t="n">
        <v>0.3389</v>
      </c>
      <c r="L3160" s="109" t="n">
        <v>0.7291</v>
      </c>
      <c r="M3160" s="109" t="n">
        <v>0.0647</v>
      </c>
      <c r="N3160" s="108" t="n">
        <f aca="false">IF(SQRT($B$5)*$I3160+SQRT(1-$B$5)*J3160&lt;$C$8,1,0)</f>
        <v>0</v>
      </c>
      <c r="O3160" s="108" t="n">
        <f aca="false">IF(SQRT($B$5)*$I3160+SQRT(1-$B$5)*K3160&lt;$C$9,1,0)</f>
        <v>0</v>
      </c>
      <c r="P3160" s="108" t="n">
        <f aca="false">IF(SQRT($B$5)*$I3160+SQRT(1-$B$5)*L3160&lt;$C$10,1,0)</f>
        <v>0</v>
      </c>
      <c r="Q3160" s="108" t="n">
        <f aca="false">IF(SQRT($B$5)*$I3160+SQRT(1-$B$5)*M3160&lt;$C$11,1,0)</f>
        <v>0</v>
      </c>
      <c r="R3160" s="110" t="n">
        <f aca="false">N3160*$D$8+O3160*$D$9+P3160*$D$10+Q3160*$D$11</f>
        <v>0</v>
      </c>
      <c r="S3160" s="108" t="n">
        <f aca="false">SUM(N3160:Q3160)</f>
        <v>0</v>
      </c>
    </row>
    <row r="3161" customFormat="false" ht="15" hidden="false" customHeight="false" outlineLevel="0" collapsed="false">
      <c r="H3161" s="108" t="n">
        <v>3153</v>
      </c>
      <c r="I3161" s="109" t="n">
        <v>-0.8015</v>
      </c>
      <c r="J3161" s="109" t="n">
        <v>-0.0393</v>
      </c>
      <c r="K3161" s="109" t="n">
        <v>-0.9182</v>
      </c>
      <c r="L3161" s="109" t="n">
        <v>1.4527</v>
      </c>
      <c r="M3161" s="109" t="n">
        <v>0.5911</v>
      </c>
      <c r="N3161" s="108" t="n">
        <f aca="false">IF(SQRT($B$5)*$I3161+SQRT(1-$B$5)*J3161&lt;$C$8,1,0)</f>
        <v>0</v>
      </c>
      <c r="O3161" s="108" t="n">
        <f aca="false">IF(SQRT($B$5)*$I3161+SQRT(1-$B$5)*K3161&lt;$C$9,1,0)</f>
        <v>0</v>
      </c>
      <c r="P3161" s="108" t="n">
        <f aca="false">IF(SQRT($B$5)*$I3161+SQRT(1-$B$5)*L3161&lt;$C$10,1,0)</f>
        <v>0</v>
      </c>
      <c r="Q3161" s="108" t="n">
        <f aca="false">IF(SQRT($B$5)*$I3161+SQRT(1-$B$5)*M3161&lt;$C$11,1,0)</f>
        <v>0</v>
      </c>
      <c r="R3161" s="110" t="n">
        <f aca="false">N3161*$D$8+O3161*$D$9+P3161*$D$10+Q3161*$D$11</f>
        <v>0</v>
      </c>
      <c r="S3161" s="108" t="n">
        <f aca="false">SUM(N3161:Q3161)</f>
        <v>0</v>
      </c>
    </row>
    <row r="3162" customFormat="false" ht="15" hidden="false" customHeight="false" outlineLevel="0" collapsed="false">
      <c r="H3162" s="108" t="n">
        <v>3154</v>
      </c>
      <c r="I3162" s="109" t="n">
        <v>-1.4174</v>
      </c>
      <c r="J3162" s="109" t="n">
        <v>-0.2989</v>
      </c>
      <c r="K3162" s="109" t="n">
        <v>-0.2157</v>
      </c>
      <c r="L3162" s="109" t="n">
        <v>1.0176</v>
      </c>
      <c r="M3162" s="109" t="n">
        <v>0.6021</v>
      </c>
      <c r="N3162" s="108" t="n">
        <f aca="false">IF(SQRT($B$5)*$I3162+SQRT(1-$B$5)*J3162&lt;$C$8,1,0)</f>
        <v>0</v>
      </c>
      <c r="O3162" s="108" t="n">
        <f aca="false">IF(SQRT($B$5)*$I3162+SQRT(1-$B$5)*K3162&lt;$C$9,1,0)</f>
        <v>0</v>
      </c>
      <c r="P3162" s="108" t="n">
        <f aca="false">IF(SQRT($B$5)*$I3162+SQRT(1-$B$5)*L3162&lt;$C$10,1,0)</f>
        <v>0</v>
      </c>
      <c r="Q3162" s="108" t="n">
        <f aca="false">IF(SQRT($B$5)*$I3162+SQRT(1-$B$5)*M3162&lt;$C$11,1,0)</f>
        <v>0</v>
      </c>
      <c r="R3162" s="110" t="n">
        <f aca="false">N3162*$D$8+O3162*$D$9+P3162*$D$10+Q3162*$D$11</f>
        <v>0</v>
      </c>
      <c r="S3162" s="108" t="n">
        <f aca="false">SUM(N3162:Q3162)</f>
        <v>0</v>
      </c>
    </row>
    <row r="3163" customFormat="false" ht="15" hidden="false" customHeight="false" outlineLevel="0" collapsed="false">
      <c r="H3163" s="108" t="n">
        <v>3155</v>
      </c>
      <c r="I3163" s="109" t="n">
        <v>-1.0177</v>
      </c>
      <c r="J3163" s="109" t="n">
        <v>-0.6828</v>
      </c>
      <c r="K3163" s="109" t="n">
        <v>-0.7845</v>
      </c>
      <c r="L3163" s="109" t="n">
        <v>-0.3414</v>
      </c>
      <c r="M3163" s="109" t="n">
        <v>-1.3384</v>
      </c>
      <c r="N3163" s="108" t="n">
        <f aca="false">IF(SQRT($B$5)*$I3163+SQRT(1-$B$5)*J3163&lt;$C$8,1,0)</f>
        <v>0</v>
      </c>
      <c r="O3163" s="108" t="n">
        <f aca="false">IF(SQRT($B$5)*$I3163+SQRT(1-$B$5)*K3163&lt;$C$9,1,0)</f>
        <v>0</v>
      </c>
      <c r="P3163" s="108" t="n">
        <f aca="false">IF(SQRT($B$5)*$I3163+SQRT(1-$B$5)*L3163&lt;$C$10,1,0)</f>
        <v>0</v>
      </c>
      <c r="Q3163" s="108" t="n">
        <f aca="false">IF(SQRT($B$5)*$I3163+SQRT(1-$B$5)*M3163&lt;$C$11,1,0)</f>
        <v>0</v>
      </c>
      <c r="R3163" s="110" t="n">
        <f aca="false">N3163*$D$8+O3163*$D$9+P3163*$D$10+Q3163*$D$11</f>
        <v>0</v>
      </c>
      <c r="S3163" s="108" t="n">
        <f aca="false">SUM(N3163:Q3163)</f>
        <v>0</v>
      </c>
    </row>
    <row r="3164" customFormat="false" ht="15" hidden="false" customHeight="false" outlineLevel="0" collapsed="false">
      <c r="H3164" s="108" t="n">
        <v>3156</v>
      </c>
      <c r="I3164" s="109" t="n">
        <v>0.9036</v>
      </c>
      <c r="J3164" s="109" t="n">
        <v>-0.169</v>
      </c>
      <c r="K3164" s="109" t="n">
        <v>0.9733</v>
      </c>
      <c r="L3164" s="109" t="n">
        <v>0.8777</v>
      </c>
      <c r="M3164" s="109" t="n">
        <v>0.6586</v>
      </c>
      <c r="N3164" s="108" t="n">
        <f aca="false">IF(SQRT($B$5)*$I3164+SQRT(1-$B$5)*J3164&lt;$C$8,1,0)</f>
        <v>0</v>
      </c>
      <c r="O3164" s="108" t="n">
        <f aca="false">IF(SQRT($B$5)*$I3164+SQRT(1-$B$5)*K3164&lt;$C$9,1,0)</f>
        <v>0</v>
      </c>
      <c r="P3164" s="108" t="n">
        <f aca="false">IF(SQRT($B$5)*$I3164+SQRT(1-$B$5)*L3164&lt;$C$10,1,0)</f>
        <v>0</v>
      </c>
      <c r="Q3164" s="108" t="n">
        <f aca="false">IF(SQRT($B$5)*$I3164+SQRT(1-$B$5)*M3164&lt;$C$11,1,0)</f>
        <v>0</v>
      </c>
      <c r="R3164" s="110" t="n">
        <f aca="false">N3164*$D$8+O3164*$D$9+P3164*$D$10+Q3164*$D$11</f>
        <v>0</v>
      </c>
      <c r="S3164" s="108" t="n">
        <f aca="false">SUM(N3164:Q3164)</f>
        <v>0</v>
      </c>
    </row>
    <row r="3165" customFormat="false" ht="15" hidden="false" customHeight="false" outlineLevel="0" collapsed="false">
      <c r="H3165" s="108" t="n">
        <v>3157</v>
      </c>
      <c r="I3165" s="109" t="n">
        <v>-1.1305</v>
      </c>
      <c r="J3165" s="109" t="n">
        <v>-0.536</v>
      </c>
      <c r="K3165" s="109" t="n">
        <v>-1.0813</v>
      </c>
      <c r="L3165" s="109" t="n">
        <v>-0.8515</v>
      </c>
      <c r="M3165" s="109" t="n">
        <v>0.3946</v>
      </c>
      <c r="N3165" s="108" t="n">
        <f aca="false">IF(SQRT($B$5)*$I3165+SQRT(1-$B$5)*J3165&lt;$C$8,1,0)</f>
        <v>0</v>
      </c>
      <c r="O3165" s="108" t="n">
        <f aca="false">IF(SQRT($B$5)*$I3165+SQRT(1-$B$5)*K3165&lt;$C$9,1,0)</f>
        <v>0</v>
      </c>
      <c r="P3165" s="108" t="n">
        <f aca="false">IF(SQRT($B$5)*$I3165+SQRT(1-$B$5)*L3165&lt;$C$10,1,0)</f>
        <v>0</v>
      </c>
      <c r="Q3165" s="108" t="n">
        <f aca="false">IF(SQRT($B$5)*$I3165+SQRT(1-$B$5)*M3165&lt;$C$11,1,0)</f>
        <v>0</v>
      </c>
      <c r="R3165" s="110" t="n">
        <f aca="false">N3165*$D$8+O3165*$D$9+P3165*$D$10+Q3165*$D$11</f>
        <v>0</v>
      </c>
      <c r="S3165" s="108" t="n">
        <f aca="false">SUM(N3165:Q3165)</f>
        <v>0</v>
      </c>
    </row>
    <row r="3166" customFormat="false" ht="15" hidden="false" customHeight="false" outlineLevel="0" collapsed="false">
      <c r="H3166" s="108" t="n">
        <v>3158</v>
      </c>
      <c r="I3166" s="109" t="n">
        <v>-0.1122</v>
      </c>
      <c r="J3166" s="109" t="n">
        <v>-0.0259</v>
      </c>
      <c r="K3166" s="109" t="n">
        <v>-1.5128</v>
      </c>
      <c r="L3166" s="109" t="n">
        <v>-0.7162</v>
      </c>
      <c r="M3166" s="109" t="n">
        <v>-0.1105</v>
      </c>
      <c r="N3166" s="108" t="n">
        <f aca="false">IF(SQRT($B$5)*$I3166+SQRT(1-$B$5)*J3166&lt;$C$8,1,0)</f>
        <v>0</v>
      </c>
      <c r="O3166" s="108" t="n">
        <f aca="false">IF(SQRT($B$5)*$I3166+SQRT(1-$B$5)*K3166&lt;$C$9,1,0)</f>
        <v>0</v>
      </c>
      <c r="P3166" s="108" t="n">
        <f aca="false">IF(SQRT($B$5)*$I3166+SQRT(1-$B$5)*L3166&lt;$C$10,1,0)</f>
        <v>0</v>
      </c>
      <c r="Q3166" s="108" t="n">
        <f aca="false">IF(SQRT($B$5)*$I3166+SQRT(1-$B$5)*M3166&lt;$C$11,1,0)</f>
        <v>0</v>
      </c>
      <c r="R3166" s="110" t="n">
        <f aca="false">N3166*$D$8+O3166*$D$9+P3166*$D$10+Q3166*$D$11</f>
        <v>0</v>
      </c>
      <c r="S3166" s="108" t="n">
        <f aca="false">SUM(N3166:Q3166)</f>
        <v>0</v>
      </c>
    </row>
    <row r="3167" customFormat="false" ht="15" hidden="false" customHeight="false" outlineLevel="0" collapsed="false">
      <c r="H3167" s="108" t="n">
        <v>3159</v>
      </c>
      <c r="I3167" s="109" t="n">
        <v>0.1655</v>
      </c>
      <c r="J3167" s="109" t="n">
        <v>-0.1516</v>
      </c>
      <c r="K3167" s="109" t="n">
        <v>-1.9016</v>
      </c>
      <c r="L3167" s="109" t="n">
        <v>0.5661</v>
      </c>
      <c r="M3167" s="109" t="n">
        <v>-1.6412</v>
      </c>
      <c r="N3167" s="108" t="n">
        <f aca="false">IF(SQRT($B$5)*$I3167+SQRT(1-$B$5)*J3167&lt;$C$8,1,0)</f>
        <v>0</v>
      </c>
      <c r="O3167" s="108" t="n">
        <f aca="false">IF(SQRT($B$5)*$I3167+SQRT(1-$B$5)*K3167&lt;$C$9,1,0)</f>
        <v>0</v>
      </c>
      <c r="P3167" s="108" t="n">
        <f aca="false">IF(SQRT($B$5)*$I3167+SQRT(1-$B$5)*L3167&lt;$C$10,1,0)</f>
        <v>0</v>
      </c>
      <c r="Q3167" s="108" t="n">
        <f aca="false">IF(SQRT($B$5)*$I3167+SQRT(1-$B$5)*M3167&lt;$C$11,1,0)</f>
        <v>0</v>
      </c>
      <c r="R3167" s="110" t="n">
        <f aca="false">N3167*$D$8+O3167*$D$9+P3167*$D$10+Q3167*$D$11</f>
        <v>0</v>
      </c>
      <c r="S3167" s="108" t="n">
        <f aca="false">SUM(N3167:Q3167)</f>
        <v>0</v>
      </c>
    </row>
    <row r="3168" customFormat="false" ht="15" hidden="false" customHeight="false" outlineLevel="0" collapsed="false">
      <c r="H3168" s="108" t="n">
        <v>3160</v>
      </c>
      <c r="I3168" s="109" t="n">
        <v>-1.0586</v>
      </c>
      <c r="J3168" s="109" t="n">
        <v>-1.7112</v>
      </c>
      <c r="K3168" s="109" t="n">
        <v>1.22</v>
      </c>
      <c r="L3168" s="109" t="n">
        <v>-1.4194</v>
      </c>
      <c r="M3168" s="109" t="n">
        <v>-0.0082</v>
      </c>
      <c r="N3168" s="108" t="n">
        <f aca="false">IF(SQRT($B$5)*$I3168+SQRT(1-$B$5)*J3168&lt;$C$8,1,0)</f>
        <v>0</v>
      </c>
      <c r="O3168" s="108" t="n">
        <f aca="false">IF(SQRT($B$5)*$I3168+SQRT(1-$B$5)*K3168&lt;$C$9,1,0)</f>
        <v>0</v>
      </c>
      <c r="P3168" s="108" t="n">
        <f aca="false">IF(SQRT($B$5)*$I3168+SQRT(1-$B$5)*L3168&lt;$C$10,1,0)</f>
        <v>0</v>
      </c>
      <c r="Q3168" s="108" t="n">
        <f aca="false">IF(SQRT($B$5)*$I3168+SQRT(1-$B$5)*M3168&lt;$C$11,1,0)</f>
        <v>0</v>
      </c>
      <c r="R3168" s="110" t="n">
        <f aca="false">N3168*$D$8+O3168*$D$9+P3168*$D$10+Q3168*$D$11</f>
        <v>0</v>
      </c>
      <c r="S3168" s="108" t="n">
        <f aca="false">SUM(N3168:Q3168)</f>
        <v>0</v>
      </c>
    </row>
    <row r="3169" customFormat="false" ht="15" hidden="false" customHeight="false" outlineLevel="0" collapsed="false">
      <c r="H3169" s="108" t="n">
        <v>3161</v>
      </c>
      <c r="I3169" s="109" t="n">
        <v>-0.834</v>
      </c>
      <c r="J3169" s="109" t="n">
        <v>-0.7556</v>
      </c>
      <c r="K3169" s="109" t="n">
        <v>-0.5264</v>
      </c>
      <c r="L3169" s="109" t="n">
        <v>-1.3694</v>
      </c>
      <c r="M3169" s="109" t="n">
        <v>0.5127</v>
      </c>
      <c r="N3169" s="108" t="n">
        <f aca="false">IF(SQRT($B$5)*$I3169+SQRT(1-$B$5)*J3169&lt;$C$8,1,0)</f>
        <v>0</v>
      </c>
      <c r="O3169" s="108" t="n">
        <f aca="false">IF(SQRT($B$5)*$I3169+SQRT(1-$B$5)*K3169&lt;$C$9,1,0)</f>
        <v>0</v>
      </c>
      <c r="P3169" s="108" t="n">
        <f aca="false">IF(SQRT($B$5)*$I3169+SQRT(1-$B$5)*L3169&lt;$C$10,1,0)</f>
        <v>0</v>
      </c>
      <c r="Q3169" s="108" t="n">
        <f aca="false">IF(SQRT($B$5)*$I3169+SQRT(1-$B$5)*M3169&lt;$C$11,1,0)</f>
        <v>0</v>
      </c>
      <c r="R3169" s="110" t="n">
        <f aca="false">N3169*$D$8+O3169*$D$9+P3169*$D$10+Q3169*$D$11</f>
        <v>0</v>
      </c>
      <c r="S3169" s="108" t="n">
        <f aca="false">SUM(N3169:Q3169)</f>
        <v>0</v>
      </c>
    </row>
    <row r="3170" customFormat="false" ht="15" hidden="false" customHeight="false" outlineLevel="0" collapsed="false">
      <c r="H3170" s="108" t="n">
        <v>3162</v>
      </c>
      <c r="I3170" s="109" t="n">
        <v>1.2256</v>
      </c>
      <c r="J3170" s="109" t="n">
        <v>-0.8335</v>
      </c>
      <c r="K3170" s="109" t="n">
        <v>-1.5116</v>
      </c>
      <c r="L3170" s="109" t="n">
        <v>-0.1904</v>
      </c>
      <c r="M3170" s="109" t="n">
        <v>-0.4289</v>
      </c>
      <c r="N3170" s="108" t="n">
        <f aca="false">IF(SQRT($B$5)*$I3170+SQRT(1-$B$5)*J3170&lt;$C$8,1,0)</f>
        <v>0</v>
      </c>
      <c r="O3170" s="108" t="n">
        <f aca="false">IF(SQRT($B$5)*$I3170+SQRT(1-$B$5)*K3170&lt;$C$9,1,0)</f>
        <v>0</v>
      </c>
      <c r="P3170" s="108" t="n">
        <f aca="false">IF(SQRT($B$5)*$I3170+SQRT(1-$B$5)*L3170&lt;$C$10,1,0)</f>
        <v>0</v>
      </c>
      <c r="Q3170" s="108" t="n">
        <f aca="false">IF(SQRT($B$5)*$I3170+SQRT(1-$B$5)*M3170&lt;$C$11,1,0)</f>
        <v>0</v>
      </c>
      <c r="R3170" s="110" t="n">
        <f aca="false">N3170*$D$8+O3170*$D$9+P3170*$D$10+Q3170*$D$11</f>
        <v>0</v>
      </c>
      <c r="S3170" s="108" t="n">
        <f aca="false">SUM(N3170:Q3170)</f>
        <v>0</v>
      </c>
    </row>
    <row r="3171" customFormat="false" ht="15" hidden="false" customHeight="false" outlineLevel="0" collapsed="false">
      <c r="H3171" s="108" t="n">
        <v>3163</v>
      </c>
      <c r="I3171" s="109" t="n">
        <v>-0.4244</v>
      </c>
      <c r="J3171" s="109" t="n">
        <v>-0.0111</v>
      </c>
      <c r="K3171" s="109" t="n">
        <v>0.3547</v>
      </c>
      <c r="L3171" s="109" t="n">
        <v>0.3093</v>
      </c>
      <c r="M3171" s="109" t="n">
        <v>-1.2678</v>
      </c>
      <c r="N3171" s="108" t="n">
        <f aca="false">IF(SQRT($B$5)*$I3171+SQRT(1-$B$5)*J3171&lt;$C$8,1,0)</f>
        <v>0</v>
      </c>
      <c r="O3171" s="108" t="n">
        <f aca="false">IF(SQRT($B$5)*$I3171+SQRT(1-$B$5)*K3171&lt;$C$9,1,0)</f>
        <v>0</v>
      </c>
      <c r="P3171" s="108" t="n">
        <f aca="false">IF(SQRT($B$5)*$I3171+SQRT(1-$B$5)*L3171&lt;$C$10,1,0)</f>
        <v>0</v>
      </c>
      <c r="Q3171" s="108" t="n">
        <f aca="false">IF(SQRT($B$5)*$I3171+SQRT(1-$B$5)*M3171&lt;$C$11,1,0)</f>
        <v>0</v>
      </c>
      <c r="R3171" s="110" t="n">
        <f aca="false">N3171*$D$8+O3171*$D$9+P3171*$D$10+Q3171*$D$11</f>
        <v>0</v>
      </c>
      <c r="S3171" s="108" t="n">
        <f aca="false">SUM(N3171:Q3171)</f>
        <v>0</v>
      </c>
    </row>
    <row r="3172" customFormat="false" ht="15" hidden="false" customHeight="false" outlineLevel="0" collapsed="false">
      <c r="H3172" s="108" t="n">
        <v>3164</v>
      </c>
      <c r="I3172" s="109" t="n">
        <v>0.8158</v>
      </c>
      <c r="J3172" s="109" t="n">
        <v>0.0473</v>
      </c>
      <c r="K3172" s="109" t="n">
        <v>-0.096</v>
      </c>
      <c r="L3172" s="109" t="n">
        <v>-0.9818</v>
      </c>
      <c r="M3172" s="109" t="n">
        <v>-0.8837</v>
      </c>
      <c r="N3172" s="108" t="n">
        <f aca="false">IF(SQRT($B$5)*$I3172+SQRT(1-$B$5)*J3172&lt;$C$8,1,0)</f>
        <v>0</v>
      </c>
      <c r="O3172" s="108" t="n">
        <f aca="false">IF(SQRT($B$5)*$I3172+SQRT(1-$B$5)*K3172&lt;$C$9,1,0)</f>
        <v>0</v>
      </c>
      <c r="P3172" s="108" t="n">
        <f aca="false">IF(SQRT($B$5)*$I3172+SQRT(1-$B$5)*L3172&lt;$C$10,1,0)</f>
        <v>0</v>
      </c>
      <c r="Q3172" s="108" t="n">
        <f aca="false">IF(SQRT($B$5)*$I3172+SQRT(1-$B$5)*M3172&lt;$C$11,1,0)</f>
        <v>0</v>
      </c>
      <c r="R3172" s="110" t="n">
        <f aca="false">N3172*$D$8+O3172*$D$9+P3172*$D$10+Q3172*$D$11</f>
        <v>0</v>
      </c>
      <c r="S3172" s="108" t="n">
        <f aca="false">SUM(N3172:Q3172)</f>
        <v>0</v>
      </c>
    </row>
    <row r="3173" customFormat="false" ht="15" hidden="false" customHeight="false" outlineLevel="0" collapsed="false">
      <c r="H3173" s="108" t="n">
        <v>3165</v>
      </c>
      <c r="I3173" s="109" t="n">
        <v>0.0666</v>
      </c>
      <c r="J3173" s="109" t="n">
        <v>0.5554</v>
      </c>
      <c r="K3173" s="109" t="n">
        <v>0.6366</v>
      </c>
      <c r="L3173" s="109" t="n">
        <v>-1.3252</v>
      </c>
      <c r="M3173" s="109" t="n">
        <v>1.0051</v>
      </c>
      <c r="N3173" s="108" t="n">
        <f aca="false">IF(SQRT($B$5)*$I3173+SQRT(1-$B$5)*J3173&lt;$C$8,1,0)</f>
        <v>0</v>
      </c>
      <c r="O3173" s="108" t="n">
        <f aca="false">IF(SQRT($B$5)*$I3173+SQRT(1-$B$5)*K3173&lt;$C$9,1,0)</f>
        <v>0</v>
      </c>
      <c r="P3173" s="108" t="n">
        <f aca="false">IF(SQRT($B$5)*$I3173+SQRT(1-$B$5)*L3173&lt;$C$10,1,0)</f>
        <v>0</v>
      </c>
      <c r="Q3173" s="108" t="n">
        <f aca="false">IF(SQRT($B$5)*$I3173+SQRT(1-$B$5)*M3173&lt;$C$11,1,0)</f>
        <v>0</v>
      </c>
      <c r="R3173" s="110" t="n">
        <f aca="false">N3173*$D$8+O3173*$D$9+P3173*$D$10+Q3173*$D$11</f>
        <v>0</v>
      </c>
      <c r="S3173" s="108" t="n">
        <f aca="false">SUM(N3173:Q3173)</f>
        <v>0</v>
      </c>
    </row>
    <row r="3174" customFormat="false" ht="15" hidden="false" customHeight="false" outlineLevel="0" collapsed="false">
      <c r="H3174" s="108" t="n">
        <v>3166</v>
      </c>
      <c r="I3174" s="109" t="n">
        <v>1.3182</v>
      </c>
      <c r="J3174" s="109" t="n">
        <v>-0.0537</v>
      </c>
      <c r="K3174" s="109" t="n">
        <v>-1.8401</v>
      </c>
      <c r="L3174" s="109" t="n">
        <v>-1.338</v>
      </c>
      <c r="M3174" s="109" t="n">
        <v>0.1722</v>
      </c>
      <c r="N3174" s="108" t="n">
        <f aca="false">IF(SQRT($B$5)*$I3174+SQRT(1-$B$5)*J3174&lt;$C$8,1,0)</f>
        <v>0</v>
      </c>
      <c r="O3174" s="108" t="n">
        <f aca="false">IF(SQRT($B$5)*$I3174+SQRT(1-$B$5)*K3174&lt;$C$9,1,0)</f>
        <v>0</v>
      </c>
      <c r="P3174" s="108" t="n">
        <f aca="false">IF(SQRT($B$5)*$I3174+SQRT(1-$B$5)*L3174&lt;$C$10,1,0)</f>
        <v>0</v>
      </c>
      <c r="Q3174" s="108" t="n">
        <f aca="false">IF(SQRT($B$5)*$I3174+SQRT(1-$B$5)*M3174&lt;$C$11,1,0)</f>
        <v>0</v>
      </c>
      <c r="R3174" s="110" t="n">
        <f aca="false">N3174*$D$8+O3174*$D$9+P3174*$D$10+Q3174*$D$11</f>
        <v>0</v>
      </c>
      <c r="S3174" s="108" t="n">
        <f aca="false">SUM(N3174:Q3174)</f>
        <v>0</v>
      </c>
    </row>
    <row r="3175" customFormat="false" ht="15" hidden="false" customHeight="false" outlineLevel="0" collapsed="false">
      <c r="H3175" s="108" t="n">
        <v>3167</v>
      </c>
      <c r="I3175" s="109" t="n">
        <v>1.3415</v>
      </c>
      <c r="J3175" s="109" t="n">
        <v>1.7752</v>
      </c>
      <c r="K3175" s="109" t="n">
        <v>0.1638</v>
      </c>
      <c r="L3175" s="109" t="n">
        <v>0.1035</v>
      </c>
      <c r="M3175" s="109" t="n">
        <v>-0.2482</v>
      </c>
      <c r="N3175" s="108" t="n">
        <f aca="false">IF(SQRT($B$5)*$I3175+SQRT(1-$B$5)*J3175&lt;$C$8,1,0)</f>
        <v>0</v>
      </c>
      <c r="O3175" s="108" t="n">
        <f aca="false">IF(SQRT($B$5)*$I3175+SQRT(1-$B$5)*K3175&lt;$C$9,1,0)</f>
        <v>0</v>
      </c>
      <c r="P3175" s="108" t="n">
        <f aca="false">IF(SQRT($B$5)*$I3175+SQRT(1-$B$5)*L3175&lt;$C$10,1,0)</f>
        <v>0</v>
      </c>
      <c r="Q3175" s="108" t="n">
        <f aca="false">IF(SQRT($B$5)*$I3175+SQRT(1-$B$5)*M3175&lt;$C$11,1,0)</f>
        <v>0</v>
      </c>
      <c r="R3175" s="110" t="n">
        <f aca="false">N3175*$D$8+O3175*$D$9+P3175*$D$10+Q3175*$D$11</f>
        <v>0</v>
      </c>
      <c r="S3175" s="108" t="n">
        <f aca="false">SUM(N3175:Q3175)</f>
        <v>0</v>
      </c>
    </row>
    <row r="3176" customFormat="false" ht="15" hidden="false" customHeight="false" outlineLevel="0" collapsed="false">
      <c r="H3176" s="108" t="n">
        <v>3168</v>
      </c>
      <c r="I3176" s="109" t="n">
        <v>-0.9794</v>
      </c>
      <c r="J3176" s="109" t="n">
        <v>-2.0886</v>
      </c>
      <c r="K3176" s="109" t="n">
        <v>-0.0349</v>
      </c>
      <c r="L3176" s="109" t="n">
        <v>-1.3911</v>
      </c>
      <c r="M3176" s="109" t="n">
        <v>0.6701</v>
      </c>
      <c r="N3176" s="108" t="n">
        <f aca="false">IF(SQRT($B$5)*$I3176+SQRT(1-$B$5)*J3176&lt;$C$8,1,0)</f>
        <v>1</v>
      </c>
      <c r="O3176" s="108" t="n">
        <f aca="false">IF(SQRT($B$5)*$I3176+SQRT(1-$B$5)*K3176&lt;$C$9,1,0)</f>
        <v>0</v>
      </c>
      <c r="P3176" s="108" t="n">
        <f aca="false">IF(SQRT($B$5)*$I3176+SQRT(1-$B$5)*L3176&lt;$C$10,1,0)</f>
        <v>0</v>
      </c>
      <c r="Q3176" s="108" t="n">
        <f aca="false">IF(SQRT($B$5)*$I3176+SQRT(1-$B$5)*M3176&lt;$C$11,1,0)</f>
        <v>0</v>
      </c>
      <c r="R3176" s="110" t="n">
        <f aca="false">N3176*$D$8+O3176*$D$9+P3176*$D$10+Q3176*$D$11</f>
        <v>20</v>
      </c>
      <c r="S3176" s="108" t="n">
        <f aca="false">SUM(N3176:Q3176)</f>
        <v>1</v>
      </c>
    </row>
    <row r="3177" customFormat="false" ht="15" hidden="false" customHeight="false" outlineLevel="0" collapsed="false">
      <c r="H3177" s="108" t="n">
        <v>3169</v>
      </c>
      <c r="I3177" s="109" t="n">
        <v>0.8035</v>
      </c>
      <c r="J3177" s="109" t="n">
        <v>-0.5558</v>
      </c>
      <c r="K3177" s="109" t="n">
        <v>-1.1657</v>
      </c>
      <c r="L3177" s="109" t="n">
        <v>-0.1709</v>
      </c>
      <c r="M3177" s="109" t="n">
        <v>1.0317</v>
      </c>
      <c r="N3177" s="108" t="n">
        <f aca="false">IF(SQRT($B$5)*$I3177+SQRT(1-$B$5)*J3177&lt;$C$8,1,0)</f>
        <v>0</v>
      </c>
      <c r="O3177" s="108" t="n">
        <f aca="false">IF(SQRT($B$5)*$I3177+SQRT(1-$B$5)*K3177&lt;$C$9,1,0)</f>
        <v>0</v>
      </c>
      <c r="P3177" s="108" t="n">
        <f aca="false">IF(SQRT($B$5)*$I3177+SQRT(1-$B$5)*L3177&lt;$C$10,1,0)</f>
        <v>0</v>
      </c>
      <c r="Q3177" s="108" t="n">
        <f aca="false">IF(SQRT($B$5)*$I3177+SQRT(1-$B$5)*M3177&lt;$C$11,1,0)</f>
        <v>0</v>
      </c>
      <c r="R3177" s="110" t="n">
        <f aca="false">N3177*$D$8+O3177*$D$9+P3177*$D$10+Q3177*$D$11</f>
        <v>0</v>
      </c>
      <c r="S3177" s="108" t="n">
        <f aca="false">SUM(N3177:Q3177)</f>
        <v>0</v>
      </c>
    </row>
    <row r="3178" customFormat="false" ht="15" hidden="false" customHeight="false" outlineLevel="0" collapsed="false">
      <c r="H3178" s="108" t="n">
        <v>3170</v>
      </c>
      <c r="I3178" s="109" t="n">
        <v>0.0903</v>
      </c>
      <c r="J3178" s="109" t="n">
        <v>-0.1334</v>
      </c>
      <c r="K3178" s="109" t="n">
        <v>0.2405</v>
      </c>
      <c r="L3178" s="109" t="n">
        <v>-1.3823</v>
      </c>
      <c r="M3178" s="109" t="n">
        <v>0.1567</v>
      </c>
      <c r="N3178" s="108" t="n">
        <f aca="false">IF(SQRT($B$5)*$I3178+SQRT(1-$B$5)*J3178&lt;$C$8,1,0)</f>
        <v>0</v>
      </c>
      <c r="O3178" s="108" t="n">
        <f aca="false">IF(SQRT($B$5)*$I3178+SQRT(1-$B$5)*K3178&lt;$C$9,1,0)</f>
        <v>0</v>
      </c>
      <c r="P3178" s="108" t="n">
        <f aca="false">IF(SQRT($B$5)*$I3178+SQRT(1-$B$5)*L3178&lt;$C$10,1,0)</f>
        <v>0</v>
      </c>
      <c r="Q3178" s="108" t="n">
        <f aca="false">IF(SQRT($B$5)*$I3178+SQRT(1-$B$5)*M3178&lt;$C$11,1,0)</f>
        <v>0</v>
      </c>
      <c r="R3178" s="110" t="n">
        <f aca="false">N3178*$D$8+O3178*$D$9+P3178*$D$10+Q3178*$D$11</f>
        <v>0</v>
      </c>
      <c r="S3178" s="108" t="n">
        <f aca="false">SUM(N3178:Q3178)</f>
        <v>0</v>
      </c>
    </row>
    <row r="3179" customFormat="false" ht="15" hidden="false" customHeight="false" outlineLevel="0" collapsed="false">
      <c r="H3179" s="108" t="n">
        <v>3171</v>
      </c>
      <c r="I3179" s="109" t="n">
        <v>0.6817</v>
      </c>
      <c r="J3179" s="109" t="n">
        <v>-1.7509</v>
      </c>
      <c r="K3179" s="109" t="n">
        <v>-0.3247</v>
      </c>
      <c r="L3179" s="109" t="n">
        <v>-0.0921</v>
      </c>
      <c r="M3179" s="109" t="n">
        <v>0.6377</v>
      </c>
      <c r="N3179" s="108" t="n">
        <f aca="false">IF(SQRT($B$5)*$I3179+SQRT(1-$B$5)*J3179&lt;$C$8,1,0)</f>
        <v>0</v>
      </c>
      <c r="O3179" s="108" t="n">
        <f aca="false">IF(SQRT($B$5)*$I3179+SQRT(1-$B$5)*K3179&lt;$C$9,1,0)</f>
        <v>0</v>
      </c>
      <c r="P3179" s="108" t="n">
        <f aca="false">IF(SQRT($B$5)*$I3179+SQRT(1-$B$5)*L3179&lt;$C$10,1,0)</f>
        <v>0</v>
      </c>
      <c r="Q3179" s="108" t="n">
        <f aca="false">IF(SQRT($B$5)*$I3179+SQRT(1-$B$5)*M3179&lt;$C$11,1,0)</f>
        <v>0</v>
      </c>
      <c r="R3179" s="110" t="n">
        <f aca="false">N3179*$D$8+O3179*$D$9+P3179*$D$10+Q3179*$D$11</f>
        <v>0</v>
      </c>
      <c r="S3179" s="108" t="n">
        <f aca="false">SUM(N3179:Q3179)</f>
        <v>0</v>
      </c>
    </row>
    <row r="3180" customFormat="false" ht="15" hidden="false" customHeight="false" outlineLevel="0" collapsed="false">
      <c r="H3180" s="108" t="n">
        <v>3172</v>
      </c>
      <c r="I3180" s="109" t="n">
        <v>0.6851</v>
      </c>
      <c r="J3180" s="109" t="n">
        <v>-0.3365</v>
      </c>
      <c r="K3180" s="109" t="n">
        <v>0.1855</v>
      </c>
      <c r="L3180" s="109" t="n">
        <v>1.2478</v>
      </c>
      <c r="M3180" s="109" t="n">
        <v>-0.587</v>
      </c>
      <c r="N3180" s="108" t="n">
        <f aca="false">IF(SQRT($B$5)*$I3180+SQRT(1-$B$5)*J3180&lt;$C$8,1,0)</f>
        <v>0</v>
      </c>
      <c r="O3180" s="108" t="n">
        <f aca="false">IF(SQRT($B$5)*$I3180+SQRT(1-$B$5)*K3180&lt;$C$9,1,0)</f>
        <v>0</v>
      </c>
      <c r="P3180" s="108" t="n">
        <f aca="false">IF(SQRT($B$5)*$I3180+SQRT(1-$B$5)*L3180&lt;$C$10,1,0)</f>
        <v>0</v>
      </c>
      <c r="Q3180" s="108" t="n">
        <f aca="false">IF(SQRT($B$5)*$I3180+SQRT(1-$B$5)*M3180&lt;$C$11,1,0)</f>
        <v>0</v>
      </c>
      <c r="R3180" s="110" t="n">
        <f aca="false">N3180*$D$8+O3180*$D$9+P3180*$D$10+Q3180*$D$11</f>
        <v>0</v>
      </c>
      <c r="S3180" s="108" t="n">
        <f aca="false">SUM(N3180:Q3180)</f>
        <v>0</v>
      </c>
    </row>
    <row r="3181" customFormat="false" ht="15" hidden="false" customHeight="false" outlineLevel="0" collapsed="false">
      <c r="H3181" s="108" t="n">
        <v>3173</v>
      </c>
      <c r="I3181" s="109" t="n">
        <v>1.5011</v>
      </c>
      <c r="J3181" s="109" t="n">
        <v>0.0094</v>
      </c>
      <c r="K3181" s="109" t="n">
        <v>0.9106</v>
      </c>
      <c r="L3181" s="109" t="n">
        <v>0.1782</v>
      </c>
      <c r="M3181" s="109" t="n">
        <v>1.6339</v>
      </c>
      <c r="N3181" s="108" t="n">
        <f aca="false">IF(SQRT($B$5)*$I3181+SQRT(1-$B$5)*J3181&lt;$C$8,1,0)</f>
        <v>0</v>
      </c>
      <c r="O3181" s="108" t="n">
        <f aca="false">IF(SQRT($B$5)*$I3181+SQRT(1-$B$5)*K3181&lt;$C$9,1,0)</f>
        <v>0</v>
      </c>
      <c r="P3181" s="108" t="n">
        <f aca="false">IF(SQRT($B$5)*$I3181+SQRT(1-$B$5)*L3181&lt;$C$10,1,0)</f>
        <v>0</v>
      </c>
      <c r="Q3181" s="108" t="n">
        <f aca="false">IF(SQRT($B$5)*$I3181+SQRT(1-$B$5)*M3181&lt;$C$11,1,0)</f>
        <v>0</v>
      </c>
      <c r="R3181" s="110" t="n">
        <f aca="false">N3181*$D$8+O3181*$D$9+P3181*$D$10+Q3181*$D$11</f>
        <v>0</v>
      </c>
      <c r="S3181" s="108" t="n">
        <f aca="false">SUM(N3181:Q3181)</f>
        <v>0</v>
      </c>
    </row>
    <row r="3182" customFormat="false" ht="15" hidden="false" customHeight="false" outlineLevel="0" collapsed="false">
      <c r="H3182" s="108" t="n">
        <v>3174</v>
      </c>
      <c r="I3182" s="109" t="n">
        <v>-1.3373</v>
      </c>
      <c r="J3182" s="109" t="n">
        <v>-1.2754</v>
      </c>
      <c r="K3182" s="109" t="n">
        <v>1.4082</v>
      </c>
      <c r="L3182" s="109" t="n">
        <v>-1.7642</v>
      </c>
      <c r="M3182" s="109" t="n">
        <v>0.8858</v>
      </c>
      <c r="N3182" s="108" t="n">
        <f aca="false">IF(SQRT($B$5)*$I3182+SQRT(1-$B$5)*J3182&lt;$C$8,1,0)</f>
        <v>0</v>
      </c>
      <c r="O3182" s="108" t="n">
        <f aca="false">IF(SQRT($B$5)*$I3182+SQRT(1-$B$5)*K3182&lt;$C$9,1,0)</f>
        <v>0</v>
      </c>
      <c r="P3182" s="108" t="n">
        <f aca="false">IF(SQRT($B$5)*$I3182+SQRT(1-$B$5)*L3182&lt;$C$10,1,0)</f>
        <v>1</v>
      </c>
      <c r="Q3182" s="108" t="n">
        <f aca="false">IF(SQRT($B$5)*$I3182+SQRT(1-$B$5)*M3182&lt;$C$11,1,0)</f>
        <v>0</v>
      </c>
      <c r="R3182" s="110" t="n">
        <f aca="false">N3182*$D$8+O3182*$D$9+P3182*$D$10+Q3182*$D$11</f>
        <v>14</v>
      </c>
      <c r="S3182" s="108" t="n">
        <f aca="false">SUM(N3182:Q3182)</f>
        <v>1</v>
      </c>
    </row>
    <row r="3183" customFormat="false" ht="15" hidden="false" customHeight="false" outlineLevel="0" collapsed="false">
      <c r="H3183" s="108" t="n">
        <v>3175</v>
      </c>
      <c r="I3183" s="109" t="n">
        <v>-2.1942</v>
      </c>
      <c r="J3183" s="109" t="n">
        <v>-1.7634</v>
      </c>
      <c r="K3183" s="109" t="n">
        <v>0.4035</v>
      </c>
      <c r="L3183" s="109" t="n">
        <v>2.0025</v>
      </c>
      <c r="M3183" s="109" t="n">
        <v>-1.2565</v>
      </c>
      <c r="N3183" s="108" t="n">
        <f aca="false">IF(SQRT($B$5)*$I3183+SQRT(1-$B$5)*J3183&lt;$C$8,1,0)</f>
        <v>1</v>
      </c>
      <c r="O3183" s="108" t="n">
        <f aca="false">IF(SQRT($B$5)*$I3183+SQRT(1-$B$5)*K3183&lt;$C$9,1,0)</f>
        <v>0</v>
      </c>
      <c r="P3183" s="108" t="n">
        <f aca="false">IF(SQRT($B$5)*$I3183+SQRT(1-$B$5)*L3183&lt;$C$10,1,0)</f>
        <v>0</v>
      </c>
      <c r="Q3183" s="108" t="n">
        <f aca="false">IF(SQRT($B$5)*$I3183+SQRT(1-$B$5)*M3183&lt;$C$11,1,0)</f>
        <v>1</v>
      </c>
      <c r="R3183" s="110" t="n">
        <f aca="false">N3183*$D$8+O3183*$D$9+P3183*$D$10+Q3183*$D$11</f>
        <v>37.5</v>
      </c>
      <c r="S3183" s="108" t="n">
        <f aca="false">SUM(N3183:Q3183)</f>
        <v>2</v>
      </c>
    </row>
    <row r="3184" customFormat="false" ht="15" hidden="false" customHeight="false" outlineLevel="0" collapsed="false">
      <c r="H3184" s="108" t="n">
        <v>3176</v>
      </c>
      <c r="I3184" s="109" t="n">
        <v>0.1073</v>
      </c>
      <c r="J3184" s="109" t="n">
        <v>0.7923</v>
      </c>
      <c r="K3184" s="109" t="n">
        <v>0.3334</v>
      </c>
      <c r="L3184" s="109" t="n">
        <v>1.4094</v>
      </c>
      <c r="M3184" s="109" t="n">
        <v>0.6319</v>
      </c>
      <c r="N3184" s="108" t="n">
        <f aca="false">IF(SQRT($B$5)*$I3184+SQRT(1-$B$5)*J3184&lt;$C$8,1,0)</f>
        <v>0</v>
      </c>
      <c r="O3184" s="108" t="n">
        <f aca="false">IF(SQRT($B$5)*$I3184+SQRT(1-$B$5)*K3184&lt;$C$9,1,0)</f>
        <v>0</v>
      </c>
      <c r="P3184" s="108" t="n">
        <f aca="false">IF(SQRT($B$5)*$I3184+SQRT(1-$B$5)*L3184&lt;$C$10,1,0)</f>
        <v>0</v>
      </c>
      <c r="Q3184" s="108" t="n">
        <f aca="false">IF(SQRT($B$5)*$I3184+SQRT(1-$B$5)*M3184&lt;$C$11,1,0)</f>
        <v>0</v>
      </c>
      <c r="R3184" s="110" t="n">
        <f aca="false">N3184*$D$8+O3184*$D$9+P3184*$D$10+Q3184*$D$11</f>
        <v>0</v>
      </c>
      <c r="S3184" s="108" t="n">
        <f aca="false">SUM(N3184:Q3184)</f>
        <v>0</v>
      </c>
    </row>
    <row r="3185" customFormat="false" ht="15" hidden="false" customHeight="false" outlineLevel="0" collapsed="false">
      <c r="H3185" s="108" t="n">
        <v>3177</v>
      </c>
      <c r="I3185" s="109" t="n">
        <v>-0.3364</v>
      </c>
      <c r="J3185" s="109" t="n">
        <v>-1.8986</v>
      </c>
      <c r="K3185" s="109" t="n">
        <v>0.4495</v>
      </c>
      <c r="L3185" s="109" t="n">
        <v>0.3055</v>
      </c>
      <c r="M3185" s="109" t="n">
        <v>-1.7898</v>
      </c>
      <c r="N3185" s="108" t="n">
        <f aca="false">IF(SQRT($B$5)*$I3185+SQRT(1-$B$5)*J3185&lt;$C$8,1,0)</f>
        <v>0</v>
      </c>
      <c r="O3185" s="108" t="n">
        <f aca="false">IF(SQRT($B$5)*$I3185+SQRT(1-$B$5)*K3185&lt;$C$9,1,0)</f>
        <v>0</v>
      </c>
      <c r="P3185" s="108" t="n">
        <f aca="false">IF(SQRT($B$5)*$I3185+SQRT(1-$B$5)*L3185&lt;$C$10,1,0)</f>
        <v>0</v>
      </c>
      <c r="Q3185" s="108" t="n">
        <f aca="false">IF(SQRT($B$5)*$I3185+SQRT(1-$B$5)*M3185&lt;$C$11,1,0)</f>
        <v>0</v>
      </c>
      <c r="R3185" s="110" t="n">
        <f aca="false">N3185*$D$8+O3185*$D$9+P3185*$D$10+Q3185*$D$11</f>
        <v>0</v>
      </c>
      <c r="S3185" s="108" t="n">
        <f aca="false">SUM(N3185:Q3185)</f>
        <v>0</v>
      </c>
    </row>
    <row r="3186" customFormat="false" ht="15" hidden="false" customHeight="false" outlineLevel="0" collapsed="false">
      <c r="H3186" s="108" t="n">
        <v>3178</v>
      </c>
      <c r="I3186" s="109" t="n">
        <v>1.7961</v>
      </c>
      <c r="J3186" s="109" t="n">
        <v>1.3456</v>
      </c>
      <c r="K3186" s="109" t="n">
        <v>0.1059</v>
      </c>
      <c r="L3186" s="109" t="n">
        <v>-1.2395</v>
      </c>
      <c r="M3186" s="109" t="n">
        <v>-0.6733</v>
      </c>
      <c r="N3186" s="108" t="n">
        <f aca="false">IF(SQRT($B$5)*$I3186+SQRT(1-$B$5)*J3186&lt;$C$8,1,0)</f>
        <v>0</v>
      </c>
      <c r="O3186" s="108" t="n">
        <f aca="false">IF(SQRT($B$5)*$I3186+SQRT(1-$B$5)*K3186&lt;$C$9,1,0)</f>
        <v>0</v>
      </c>
      <c r="P3186" s="108" t="n">
        <f aca="false">IF(SQRT($B$5)*$I3186+SQRT(1-$B$5)*L3186&lt;$C$10,1,0)</f>
        <v>0</v>
      </c>
      <c r="Q3186" s="108" t="n">
        <f aca="false">IF(SQRT($B$5)*$I3186+SQRT(1-$B$5)*M3186&lt;$C$11,1,0)</f>
        <v>0</v>
      </c>
      <c r="R3186" s="110" t="n">
        <f aca="false">N3186*$D$8+O3186*$D$9+P3186*$D$10+Q3186*$D$11</f>
        <v>0</v>
      </c>
      <c r="S3186" s="108" t="n">
        <f aca="false">SUM(N3186:Q3186)</f>
        <v>0</v>
      </c>
    </row>
    <row r="3187" customFormat="false" ht="15" hidden="false" customHeight="false" outlineLevel="0" collapsed="false">
      <c r="H3187" s="108" t="n">
        <v>3179</v>
      </c>
      <c r="I3187" s="109" t="n">
        <v>-0.797</v>
      </c>
      <c r="J3187" s="109" t="n">
        <v>-1.2395</v>
      </c>
      <c r="K3187" s="109" t="n">
        <v>0.3856</v>
      </c>
      <c r="L3187" s="109" t="n">
        <v>1.5755</v>
      </c>
      <c r="M3187" s="109" t="n">
        <v>0.631</v>
      </c>
      <c r="N3187" s="108" t="n">
        <f aca="false">IF(SQRT($B$5)*$I3187+SQRT(1-$B$5)*J3187&lt;$C$8,1,0)</f>
        <v>0</v>
      </c>
      <c r="O3187" s="108" t="n">
        <f aca="false">IF(SQRT($B$5)*$I3187+SQRT(1-$B$5)*K3187&lt;$C$9,1,0)</f>
        <v>0</v>
      </c>
      <c r="P3187" s="108" t="n">
        <f aca="false">IF(SQRT($B$5)*$I3187+SQRT(1-$B$5)*L3187&lt;$C$10,1,0)</f>
        <v>0</v>
      </c>
      <c r="Q3187" s="108" t="n">
        <f aca="false">IF(SQRT($B$5)*$I3187+SQRT(1-$B$5)*M3187&lt;$C$11,1,0)</f>
        <v>0</v>
      </c>
      <c r="R3187" s="110" t="n">
        <f aca="false">N3187*$D$8+O3187*$D$9+P3187*$D$10+Q3187*$D$11</f>
        <v>0</v>
      </c>
      <c r="S3187" s="108" t="n">
        <f aca="false">SUM(N3187:Q3187)</f>
        <v>0</v>
      </c>
    </row>
    <row r="3188" customFormat="false" ht="15" hidden="false" customHeight="false" outlineLevel="0" collapsed="false">
      <c r="H3188" s="108" t="n">
        <v>3180</v>
      </c>
      <c r="I3188" s="109" t="n">
        <v>-0.7698</v>
      </c>
      <c r="J3188" s="109" t="n">
        <v>1.7918</v>
      </c>
      <c r="K3188" s="109" t="n">
        <v>-0.1244</v>
      </c>
      <c r="L3188" s="109" t="n">
        <v>-1.4436</v>
      </c>
      <c r="M3188" s="109" t="n">
        <v>1.7161</v>
      </c>
      <c r="N3188" s="108" t="n">
        <f aca="false">IF(SQRT($B$5)*$I3188+SQRT(1-$B$5)*J3188&lt;$C$8,1,0)</f>
        <v>0</v>
      </c>
      <c r="O3188" s="108" t="n">
        <f aca="false">IF(SQRT($B$5)*$I3188+SQRT(1-$B$5)*K3188&lt;$C$9,1,0)</f>
        <v>0</v>
      </c>
      <c r="P3188" s="108" t="n">
        <f aca="false">IF(SQRT($B$5)*$I3188+SQRT(1-$B$5)*L3188&lt;$C$10,1,0)</f>
        <v>0</v>
      </c>
      <c r="Q3188" s="108" t="n">
        <f aca="false">IF(SQRT($B$5)*$I3188+SQRT(1-$B$5)*M3188&lt;$C$11,1,0)</f>
        <v>0</v>
      </c>
      <c r="R3188" s="110" t="n">
        <f aca="false">N3188*$D$8+O3188*$D$9+P3188*$D$10+Q3188*$D$11</f>
        <v>0</v>
      </c>
      <c r="S3188" s="108" t="n">
        <f aca="false">SUM(N3188:Q3188)</f>
        <v>0</v>
      </c>
    </row>
    <row r="3189" customFormat="false" ht="15" hidden="false" customHeight="false" outlineLevel="0" collapsed="false">
      <c r="H3189" s="108" t="n">
        <v>3181</v>
      </c>
      <c r="I3189" s="109" t="n">
        <v>0.5289</v>
      </c>
      <c r="J3189" s="109" t="n">
        <v>-1.5051</v>
      </c>
      <c r="K3189" s="109" t="n">
        <v>0.894</v>
      </c>
      <c r="L3189" s="109" t="n">
        <v>-0.9632</v>
      </c>
      <c r="M3189" s="109" t="n">
        <v>0.1797</v>
      </c>
      <c r="N3189" s="108" t="n">
        <f aca="false">IF(SQRT($B$5)*$I3189+SQRT(1-$B$5)*J3189&lt;$C$8,1,0)</f>
        <v>0</v>
      </c>
      <c r="O3189" s="108" t="n">
        <f aca="false">IF(SQRT($B$5)*$I3189+SQRT(1-$B$5)*K3189&lt;$C$9,1,0)</f>
        <v>0</v>
      </c>
      <c r="P3189" s="108" t="n">
        <f aca="false">IF(SQRT($B$5)*$I3189+SQRT(1-$B$5)*L3189&lt;$C$10,1,0)</f>
        <v>0</v>
      </c>
      <c r="Q3189" s="108" t="n">
        <f aca="false">IF(SQRT($B$5)*$I3189+SQRT(1-$B$5)*M3189&lt;$C$11,1,0)</f>
        <v>0</v>
      </c>
      <c r="R3189" s="110" t="n">
        <f aca="false">N3189*$D$8+O3189*$D$9+P3189*$D$10+Q3189*$D$11</f>
        <v>0</v>
      </c>
      <c r="S3189" s="108" t="n">
        <f aca="false">SUM(N3189:Q3189)</f>
        <v>0</v>
      </c>
    </row>
    <row r="3190" customFormat="false" ht="15" hidden="false" customHeight="false" outlineLevel="0" collapsed="false">
      <c r="H3190" s="108" t="n">
        <v>3182</v>
      </c>
      <c r="I3190" s="109" t="n">
        <v>0.6626</v>
      </c>
      <c r="J3190" s="109" t="n">
        <v>-0.276</v>
      </c>
      <c r="K3190" s="109" t="n">
        <v>2.4087</v>
      </c>
      <c r="L3190" s="109" t="n">
        <v>-0.6013</v>
      </c>
      <c r="M3190" s="109" t="n">
        <v>1.5214</v>
      </c>
      <c r="N3190" s="108" t="n">
        <f aca="false">IF(SQRT($B$5)*$I3190+SQRT(1-$B$5)*J3190&lt;$C$8,1,0)</f>
        <v>0</v>
      </c>
      <c r="O3190" s="108" t="n">
        <f aca="false">IF(SQRT($B$5)*$I3190+SQRT(1-$B$5)*K3190&lt;$C$9,1,0)</f>
        <v>0</v>
      </c>
      <c r="P3190" s="108" t="n">
        <f aca="false">IF(SQRT($B$5)*$I3190+SQRT(1-$B$5)*L3190&lt;$C$10,1,0)</f>
        <v>0</v>
      </c>
      <c r="Q3190" s="108" t="n">
        <f aca="false">IF(SQRT($B$5)*$I3190+SQRT(1-$B$5)*M3190&lt;$C$11,1,0)</f>
        <v>0</v>
      </c>
      <c r="R3190" s="110" t="n">
        <f aca="false">N3190*$D$8+O3190*$D$9+P3190*$D$10+Q3190*$D$11</f>
        <v>0</v>
      </c>
      <c r="S3190" s="108" t="n">
        <f aca="false">SUM(N3190:Q3190)</f>
        <v>0</v>
      </c>
    </row>
    <row r="3191" customFormat="false" ht="15" hidden="false" customHeight="false" outlineLevel="0" collapsed="false">
      <c r="H3191" s="108" t="n">
        <v>3183</v>
      </c>
      <c r="I3191" s="109" t="n">
        <v>-0.2371</v>
      </c>
      <c r="J3191" s="109" t="n">
        <v>0.5937</v>
      </c>
      <c r="K3191" s="109" t="n">
        <v>-0.6463</v>
      </c>
      <c r="L3191" s="109" t="n">
        <v>-0.4728</v>
      </c>
      <c r="M3191" s="109" t="n">
        <v>-0.3571</v>
      </c>
      <c r="N3191" s="108" t="n">
        <f aca="false">IF(SQRT($B$5)*$I3191+SQRT(1-$B$5)*J3191&lt;$C$8,1,0)</f>
        <v>0</v>
      </c>
      <c r="O3191" s="108" t="n">
        <f aca="false">IF(SQRT($B$5)*$I3191+SQRT(1-$B$5)*K3191&lt;$C$9,1,0)</f>
        <v>0</v>
      </c>
      <c r="P3191" s="108" t="n">
        <f aca="false">IF(SQRT($B$5)*$I3191+SQRT(1-$B$5)*L3191&lt;$C$10,1,0)</f>
        <v>0</v>
      </c>
      <c r="Q3191" s="108" t="n">
        <f aca="false">IF(SQRT($B$5)*$I3191+SQRT(1-$B$5)*M3191&lt;$C$11,1,0)</f>
        <v>0</v>
      </c>
      <c r="R3191" s="110" t="n">
        <f aca="false">N3191*$D$8+O3191*$D$9+P3191*$D$10+Q3191*$D$11</f>
        <v>0</v>
      </c>
      <c r="S3191" s="108" t="n">
        <f aca="false">SUM(N3191:Q3191)</f>
        <v>0</v>
      </c>
    </row>
    <row r="3192" customFormat="false" ht="15" hidden="false" customHeight="false" outlineLevel="0" collapsed="false">
      <c r="H3192" s="108" t="n">
        <v>3184</v>
      </c>
      <c r="I3192" s="109" t="n">
        <v>-0.0647</v>
      </c>
      <c r="J3192" s="109" t="n">
        <v>0.7884</v>
      </c>
      <c r="K3192" s="109" t="n">
        <v>-0.0687</v>
      </c>
      <c r="L3192" s="109" t="n">
        <v>-1.2015</v>
      </c>
      <c r="M3192" s="109" t="n">
        <v>0.3006</v>
      </c>
      <c r="N3192" s="108" t="n">
        <f aca="false">IF(SQRT($B$5)*$I3192+SQRT(1-$B$5)*J3192&lt;$C$8,1,0)</f>
        <v>0</v>
      </c>
      <c r="O3192" s="108" t="n">
        <f aca="false">IF(SQRT($B$5)*$I3192+SQRT(1-$B$5)*K3192&lt;$C$9,1,0)</f>
        <v>0</v>
      </c>
      <c r="P3192" s="108" t="n">
        <f aca="false">IF(SQRT($B$5)*$I3192+SQRT(1-$B$5)*L3192&lt;$C$10,1,0)</f>
        <v>0</v>
      </c>
      <c r="Q3192" s="108" t="n">
        <f aca="false">IF(SQRT($B$5)*$I3192+SQRT(1-$B$5)*M3192&lt;$C$11,1,0)</f>
        <v>0</v>
      </c>
      <c r="R3192" s="110" t="n">
        <f aca="false">N3192*$D$8+O3192*$D$9+P3192*$D$10+Q3192*$D$11</f>
        <v>0</v>
      </c>
      <c r="S3192" s="108" t="n">
        <f aca="false">SUM(N3192:Q3192)</f>
        <v>0</v>
      </c>
    </row>
    <row r="3193" customFormat="false" ht="15" hidden="false" customHeight="false" outlineLevel="0" collapsed="false">
      <c r="H3193" s="108" t="n">
        <v>3185</v>
      </c>
      <c r="I3193" s="109" t="n">
        <v>1.5836</v>
      </c>
      <c r="J3193" s="109" t="n">
        <v>2.1189</v>
      </c>
      <c r="K3193" s="109" t="n">
        <v>-2.7236</v>
      </c>
      <c r="L3193" s="109" t="n">
        <v>1.3461</v>
      </c>
      <c r="M3193" s="109" t="n">
        <v>-1.4784</v>
      </c>
      <c r="N3193" s="108" t="n">
        <f aca="false">IF(SQRT($B$5)*$I3193+SQRT(1-$B$5)*J3193&lt;$C$8,1,0)</f>
        <v>0</v>
      </c>
      <c r="O3193" s="108" t="n">
        <f aca="false">IF(SQRT($B$5)*$I3193+SQRT(1-$B$5)*K3193&lt;$C$9,1,0)</f>
        <v>0</v>
      </c>
      <c r="P3193" s="108" t="n">
        <f aca="false">IF(SQRT($B$5)*$I3193+SQRT(1-$B$5)*L3193&lt;$C$10,1,0)</f>
        <v>0</v>
      </c>
      <c r="Q3193" s="108" t="n">
        <f aca="false">IF(SQRT($B$5)*$I3193+SQRT(1-$B$5)*M3193&lt;$C$11,1,0)</f>
        <v>0</v>
      </c>
      <c r="R3193" s="110" t="n">
        <f aca="false">N3193*$D$8+O3193*$D$9+P3193*$D$10+Q3193*$D$11</f>
        <v>0</v>
      </c>
      <c r="S3193" s="108" t="n">
        <f aca="false">SUM(N3193:Q3193)</f>
        <v>0</v>
      </c>
    </row>
    <row r="3194" customFormat="false" ht="15" hidden="false" customHeight="false" outlineLevel="0" collapsed="false">
      <c r="H3194" s="108" t="n">
        <v>3186</v>
      </c>
      <c r="I3194" s="109" t="n">
        <v>-0.4449</v>
      </c>
      <c r="J3194" s="109" t="n">
        <v>-1.2469</v>
      </c>
      <c r="K3194" s="109" t="n">
        <v>0.4728</v>
      </c>
      <c r="L3194" s="109" t="n">
        <v>-0.8143</v>
      </c>
      <c r="M3194" s="109" t="n">
        <v>-0.6763</v>
      </c>
      <c r="N3194" s="108" t="n">
        <f aca="false">IF(SQRT($B$5)*$I3194+SQRT(1-$B$5)*J3194&lt;$C$8,1,0)</f>
        <v>0</v>
      </c>
      <c r="O3194" s="108" t="n">
        <f aca="false">IF(SQRT($B$5)*$I3194+SQRT(1-$B$5)*K3194&lt;$C$9,1,0)</f>
        <v>0</v>
      </c>
      <c r="P3194" s="108" t="n">
        <f aca="false">IF(SQRT($B$5)*$I3194+SQRT(1-$B$5)*L3194&lt;$C$10,1,0)</f>
        <v>0</v>
      </c>
      <c r="Q3194" s="108" t="n">
        <f aca="false">IF(SQRT($B$5)*$I3194+SQRT(1-$B$5)*M3194&lt;$C$11,1,0)</f>
        <v>0</v>
      </c>
      <c r="R3194" s="110" t="n">
        <f aca="false">N3194*$D$8+O3194*$D$9+P3194*$D$10+Q3194*$D$11</f>
        <v>0</v>
      </c>
      <c r="S3194" s="108" t="n">
        <f aca="false">SUM(N3194:Q3194)</f>
        <v>0</v>
      </c>
    </row>
    <row r="3195" customFormat="false" ht="15" hidden="false" customHeight="false" outlineLevel="0" collapsed="false">
      <c r="H3195" s="108" t="n">
        <v>3187</v>
      </c>
      <c r="I3195" s="109" t="n">
        <v>-0.2535</v>
      </c>
      <c r="J3195" s="109" t="n">
        <v>-0.6491</v>
      </c>
      <c r="K3195" s="109" t="n">
        <v>0.6575</v>
      </c>
      <c r="L3195" s="109" t="n">
        <v>1.1057</v>
      </c>
      <c r="M3195" s="109" t="n">
        <v>-0.2655</v>
      </c>
      <c r="N3195" s="108" t="n">
        <f aca="false">IF(SQRT($B$5)*$I3195+SQRT(1-$B$5)*J3195&lt;$C$8,1,0)</f>
        <v>0</v>
      </c>
      <c r="O3195" s="108" t="n">
        <f aca="false">IF(SQRT($B$5)*$I3195+SQRT(1-$B$5)*K3195&lt;$C$9,1,0)</f>
        <v>0</v>
      </c>
      <c r="P3195" s="108" t="n">
        <f aca="false">IF(SQRT($B$5)*$I3195+SQRT(1-$B$5)*L3195&lt;$C$10,1,0)</f>
        <v>0</v>
      </c>
      <c r="Q3195" s="108" t="n">
        <f aca="false">IF(SQRT($B$5)*$I3195+SQRT(1-$B$5)*M3195&lt;$C$11,1,0)</f>
        <v>0</v>
      </c>
      <c r="R3195" s="110" t="n">
        <f aca="false">N3195*$D$8+O3195*$D$9+P3195*$D$10+Q3195*$D$11</f>
        <v>0</v>
      </c>
      <c r="S3195" s="108" t="n">
        <f aca="false">SUM(N3195:Q3195)</f>
        <v>0</v>
      </c>
    </row>
    <row r="3196" customFormat="false" ht="15" hidden="false" customHeight="false" outlineLevel="0" collapsed="false">
      <c r="H3196" s="108" t="n">
        <v>3188</v>
      </c>
      <c r="I3196" s="109" t="n">
        <v>-0.2696</v>
      </c>
      <c r="J3196" s="109" t="n">
        <v>0.457</v>
      </c>
      <c r="K3196" s="109" t="n">
        <v>0.0455</v>
      </c>
      <c r="L3196" s="109" t="n">
        <v>-1.1927</v>
      </c>
      <c r="M3196" s="109" t="n">
        <v>0.8022</v>
      </c>
      <c r="N3196" s="108" t="n">
        <f aca="false">IF(SQRT($B$5)*$I3196+SQRT(1-$B$5)*J3196&lt;$C$8,1,0)</f>
        <v>0</v>
      </c>
      <c r="O3196" s="108" t="n">
        <f aca="false">IF(SQRT($B$5)*$I3196+SQRT(1-$B$5)*K3196&lt;$C$9,1,0)</f>
        <v>0</v>
      </c>
      <c r="P3196" s="108" t="n">
        <f aca="false">IF(SQRT($B$5)*$I3196+SQRT(1-$B$5)*L3196&lt;$C$10,1,0)</f>
        <v>0</v>
      </c>
      <c r="Q3196" s="108" t="n">
        <f aca="false">IF(SQRT($B$5)*$I3196+SQRT(1-$B$5)*M3196&lt;$C$11,1,0)</f>
        <v>0</v>
      </c>
      <c r="R3196" s="110" t="n">
        <f aca="false">N3196*$D$8+O3196*$D$9+P3196*$D$10+Q3196*$D$11</f>
        <v>0</v>
      </c>
      <c r="S3196" s="108" t="n">
        <f aca="false">SUM(N3196:Q3196)</f>
        <v>0</v>
      </c>
    </row>
    <row r="3197" customFormat="false" ht="15" hidden="false" customHeight="false" outlineLevel="0" collapsed="false">
      <c r="H3197" s="108" t="n">
        <v>3189</v>
      </c>
      <c r="I3197" s="109" t="n">
        <v>-0.0045</v>
      </c>
      <c r="J3197" s="109" t="n">
        <v>-1.1481</v>
      </c>
      <c r="K3197" s="109" t="n">
        <v>-0.8131</v>
      </c>
      <c r="L3197" s="109" t="n">
        <v>0.4987</v>
      </c>
      <c r="M3197" s="109" t="n">
        <v>0.3008</v>
      </c>
      <c r="N3197" s="108" t="n">
        <f aca="false">IF(SQRT($B$5)*$I3197+SQRT(1-$B$5)*J3197&lt;$C$8,1,0)</f>
        <v>0</v>
      </c>
      <c r="O3197" s="108" t="n">
        <f aca="false">IF(SQRT($B$5)*$I3197+SQRT(1-$B$5)*K3197&lt;$C$9,1,0)</f>
        <v>0</v>
      </c>
      <c r="P3197" s="108" t="n">
        <f aca="false">IF(SQRT($B$5)*$I3197+SQRT(1-$B$5)*L3197&lt;$C$10,1,0)</f>
        <v>0</v>
      </c>
      <c r="Q3197" s="108" t="n">
        <f aca="false">IF(SQRT($B$5)*$I3197+SQRT(1-$B$5)*M3197&lt;$C$11,1,0)</f>
        <v>0</v>
      </c>
      <c r="R3197" s="110" t="n">
        <f aca="false">N3197*$D$8+O3197*$D$9+P3197*$D$10+Q3197*$D$11</f>
        <v>0</v>
      </c>
      <c r="S3197" s="108" t="n">
        <f aca="false">SUM(N3197:Q3197)</f>
        <v>0</v>
      </c>
    </row>
    <row r="3198" customFormat="false" ht="15" hidden="false" customHeight="false" outlineLevel="0" collapsed="false">
      <c r="H3198" s="108" t="n">
        <v>3190</v>
      </c>
      <c r="I3198" s="109" t="n">
        <v>-0.0966</v>
      </c>
      <c r="J3198" s="109" t="n">
        <v>1.1183</v>
      </c>
      <c r="K3198" s="109" t="n">
        <v>0.5651</v>
      </c>
      <c r="L3198" s="109" t="n">
        <v>0.9837</v>
      </c>
      <c r="M3198" s="109" t="n">
        <v>-0.9162</v>
      </c>
      <c r="N3198" s="108" t="n">
        <f aca="false">IF(SQRT($B$5)*$I3198+SQRT(1-$B$5)*J3198&lt;$C$8,1,0)</f>
        <v>0</v>
      </c>
      <c r="O3198" s="108" t="n">
        <f aca="false">IF(SQRT($B$5)*$I3198+SQRT(1-$B$5)*K3198&lt;$C$9,1,0)</f>
        <v>0</v>
      </c>
      <c r="P3198" s="108" t="n">
        <f aca="false">IF(SQRT($B$5)*$I3198+SQRT(1-$B$5)*L3198&lt;$C$10,1,0)</f>
        <v>0</v>
      </c>
      <c r="Q3198" s="108" t="n">
        <f aca="false">IF(SQRT($B$5)*$I3198+SQRT(1-$B$5)*M3198&lt;$C$11,1,0)</f>
        <v>0</v>
      </c>
      <c r="R3198" s="110" t="n">
        <f aca="false">N3198*$D$8+O3198*$D$9+P3198*$D$10+Q3198*$D$11</f>
        <v>0</v>
      </c>
      <c r="S3198" s="108" t="n">
        <f aca="false">SUM(N3198:Q3198)</f>
        <v>0</v>
      </c>
    </row>
    <row r="3199" customFormat="false" ht="15" hidden="false" customHeight="false" outlineLevel="0" collapsed="false">
      <c r="H3199" s="108" t="n">
        <v>3191</v>
      </c>
      <c r="I3199" s="109" t="n">
        <v>-0.8638</v>
      </c>
      <c r="J3199" s="109" t="n">
        <v>0.0582</v>
      </c>
      <c r="K3199" s="109" t="n">
        <v>-0.6583</v>
      </c>
      <c r="L3199" s="109" t="n">
        <v>0.6862</v>
      </c>
      <c r="M3199" s="109" t="n">
        <v>-1.1701</v>
      </c>
      <c r="N3199" s="108" t="n">
        <f aca="false">IF(SQRT($B$5)*$I3199+SQRT(1-$B$5)*J3199&lt;$C$8,1,0)</f>
        <v>0</v>
      </c>
      <c r="O3199" s="108" t="n">
        <f aca="false">IF(SQRT($B$5)*$I3199+SQRT(1-$B$5)*K3199&lt;$C$9,1,0)</f>
        <v>0</v>
      </c>
      <c r="P3199" s="108" t="n">
        <f aca="false">IF(SQRT($B$5)*$I3199+SQRT(1-$B$5)*L3199&lt;$C$10,1,0)</f>
        <v>0</v>
      </c>
      <c r="Q3199" s="108" t="n">
        <f aca="false">IF(SQRT($B$5)*$I3199+SQRT(1-$B$5)*M3199&lt;$C$11,1,0)</f>
        <v>0</v>
      </c>
      <c r="R3199" s="110" t="n">
        <f aca="false">N3199*$D$8+O3199*$D$9+P3199*$D$10+Q3199*$D$11</f>
        <v>0</v>
      </c>
      <c r="S3199" s="108" t="n">
        <f aca="false">SUM(N3199:Q3199)</f>
        <v>0</v>
      </c>
    </row>
    <row r="3200" customFormat="false" ht="15" hidden="false" customHeight="false" outlineLevel="0" collapsed="false">
      <c r="H3200" s="108" t="n">
        <v>3192</v>
      </c>
      <c r="I3200" s="109" t="n">
        <v>-1.3476</v>
      </c>
      <c r="J3200" s="109" t="n">
        <v>1.4675</v>
      </c>
      <c r="K3200" s="109" t="n">
        <v>-1.4704</v>
      </c>
      <c r="L3200" s="109" t="n">
        <v>-1.3523</v>
      </c>
      <c r="M3200" s="109" t="n">
        <v>0.5489</v>
      </c>
      <c r="N3200" s="108" t="n">
        <f aca="false">IF(SQRT($B$5)*$I3200+SQRT(1-$B$5)*J3200&lt;$C$8,1,0)</f>
        <v>0</v>
      </c>
      <c r="O3200" s="108" t="n">
        <f aca="false">IF(SQRT($B$5)*$I3200+SQRT(1-$B$5)*K3200&lt;$C$9,1,0)</f>
        <v>0</v>
      </c>
      <c r="P3200" s="108" t="n">
        <f aca="false">IF(SQRT($B$5)*$I3200+SQRT(1-$B$5)*L3200&lt;$C$10,1,0)</f>
        <v>1</v>
      </c>
      <c r="Q3200" s="108" t="n">
        <f aca="false">IF(SQRT($B$5)*$I3200+SQRT(1-$B$5)*M3200&lt;$C$11,1,0)</f>
        <v>0</v>
      </c>
      <c r="R3200" s="110" t="n">
        <f aca="false">N3200*$D$8+O3200*$D$9+P3200*$D$10+Q3200*$D$11</f>
        <v>14</v>
      </c>
      <c r="S3200" s="108" t="n">
        <f aca="false">SUM(N3200:Q3200)</f>
        <v>1</v>
      </c>
    </row>
    <row r="3201" customFormat="false" ht="15" hidden="false" customHeight="false" outlineLevel="0" collapsed="false">
      <c r="H3201" s="108" t="n">
        <v>3193</v>
      </c>
      <c r="I3201" s="109" t="n">
        <v>0.9787</v>
      </c>
      <c r="J3201" s="109" t="n">
        <v>-0.8127</v>
      </c>
      <c r="K3201" s="109" t="n">
        <v>0.8644</v>
      </c>
      <c r="L3201" s="109" t="n">
        <v>2.056</v>
      </c>
      <c r="M3201" s="109" t="n">
        <v>0.927</v>
      </c>
      <c r="N3201" s="108" t="n">
        <f aca="false">IF(SQRT($B$5)*$I3201+SQRT(1-$B$5)*J3201&lt;$C$8,1,0)</f>
        <v>0</v>
      </c>
      <c r="O3201" s="108" t="n">
        <f aca="false">IF(SQRT($B$5)*$I3201+SQRT(1-$B$5)*K3201&lt;$C$9,1,0)</f>
        <v>0</v>
      </c>
      <c r="P3201" s="108" t="n">
        <f aca="false">IF(SQRT($B$5)*$I3201+SQRT(1-$B$5)*L3201&lt;$C$10,1,0)</f>
        <v>0</v>
      </c>
      <c r="Q3201" s="108" t="n">
        <f aca="false">IF(SQRT($B$5)*$I3201+SQRT(1-$B$5)*M3201&lt;$C$11,1,0)</f>
        <v>0</v>
      </c>
      <c r="R3201" s="110" t="n">
        <f aca="false">N3201*$D$8+O3201*$D$9+P3201*$D$10+Q3201*$D$11</f>
        <v>0</v>
      </c>
      <c r="S3201" s="108" t="n">
        <f aca="false">SUM(N3201:Q3201)</f>
        <v>0</v>
      </c>
    </row>
    <row r="3202" customFormat="false" ht="15" hidden="false" customHeight="false" outlineLevel="0" collapsed="false">
      <c r="H3202" s="108" t="n">
        <v>3194</v>
      </c>
      <c r="I3202" s="109" t="n">
        <v>-0.6622</v>
      </c>
      <c r="J3202" s="109" t="n">
        <v>-0.3171</v>
      </c>
      <c r="K3202" s="109" t="n">
        <v>-2.2212</v>
      </c>
      <c r="L3202" s="109" t="n">
        <v>0.6934</v>
      </c>
      <c r="M3202" s="109" t="n">
        <v>-0.7697</v>
      </c>
      <c r="N3202" s="108" t="n">
        <f aca="false">IF(SQRT($B$5)*$I3202+SQRT(1-$B$5)*J3202&lt;$C$8,1,0)</f>
        <v>0</v>
      </c>
      <c r="O3202" s="108" t="n">
        <f aca="false">IF(SQRT($B$5)*$I3202+SQRT(1-$B$5)*K3202&lt;$C$9,1,0)</f>
        <v>0</v>
      </c>
      <c r="P3202" s="108" t="n">
        <f aca="false">IF(SQRT($B$5)*$I3202+SQRT(1-$B$5)*L3202&lt;$C$10,1,0)</f>
        <v>0</v>
      </c>
      <c r="Q3202" s="108" t="n">
        <f aca="false">IF(SQRT($B$5)*$I3202+SQRT(1-$B$5)*M3202&lt;$C$11,1,0)</f>
        <v>0</v>
      </c>
      <c r="R3202" s="110" t="n">
        <f aca="false">N3202*$D$8+O3202*$D$9+P3202*$D$10+Q3202*$D$11</f>
        <v>0</v>
      </c>
      <c r="S3202" s="108" t="n">
        <f aca="false">SUM(N3202:Q3202)</f>
        <v>0</v>
      </c>
    </row>
    <row r="3203" customFormat="false" ht="15" hidden="false" customHeight="false" outlineLevel="0" collapsed="false">
      <c r="H3203" s="108" t="n">
        <v>3195</v>
      </c>
      <c r="I3203" s="109" t="n">
        <v>0.3793</v>
      </c>
      <c r="J3203" s="109" t="n">
        <v>0.3695</v>
      </c>
      <c r="K3203" s="109" t="n">
        <v>-1.7125</v>
      </c>
      <c r="L3203" s="109" t="n">
        <v>0.508</v>
      </c>
      <c r="M3203" s="109" t="n">
        <v>-1.5856</v>
      </c>
      <c r="N3203" s="108" t="n">
        <f aca="false">IF(SQRT($B$5)*$I3203+SQRT(1-$B$5)*J3203&lt;$C$8,1,0)</f>
        <v>0</v>
      </c>
      <c r="O3203" s="108" t="n">
        <f aca="false">IF(SQRT($B$5)*$I3203+SQRT(1-$B$5)*K3203&lt;$C$9,1,0)</f>
        <v>0</v>
      </c>
      <c r="P3203" s="108" t="n">
        <f aca="false">IF(SQRT($B$5)*$I3203+SQRT(1-$B$5)*L3203&lt;$C$10,1,0)</f>
        <v>0</v>
      </c>
      <c r="Q3203" s="108" t="n">
        <f aca="false">IF(SQRT($B$5)*$I3203+SQRT(1-$B$5)*M3203&lt;$C$11,1,0)</f>
        <v>0</v>
      </c>
      <c r="R3203" s="110" t="n">
        <f aca="false">N3203*$D$8+O3203*$D$9+P3203*$D$10+Q3203*$D$11</f>
        <v>0</v>
      </c>
      <c r="S3203" s="108" t="n">
        <f aca="false">SUM(N3203:Q3203)</f>
        <v>0</v>
      </c>
    </row>
    <row r="3204" customFormat="false" ht="15" hidden="false" customHeight="false" outlineLevel="0" collapsed="false">
      <c r="H3204" s="108" t="n">
        <v>3196</v>
      </c>
      <c r="I3204" s="109" t="n">
        <v>0.2929</v>
      </c>
      <c r="J3204" s="109" t="n">
        <v>-0.5921</v>
      </c>
      <c r="K3204" s="109" t="n">
        <v>-0.0992</v>
      </c>
      <c r="L3204" s="109" t="n">
        <v>1.8962</v>
      </c>
      <c r="M3204" s="109" t="n">
        <v>0.6746</v>
      </c>
      <c r="N3204" s="108" t="n">
        <f aca="false">IF(SQRT($B$5)*$I3204+SQRT(1-$B$5)*J3204&lt;$C$8,1,0)</f>
        <v>0</v>
      </c>
      <c r="O3204" s="108" t="n">
        <f aca="false">IF(SQRT($B$5)*$I3204+SQRT(1-$B$5)*K3204&lt;$C$9,1,0)</f>
        <v>0</v>
      </c>
      <c r="P3204" s="108" t="n">
        <f aca="false">IF(SQRT($B$5)*$I3204+SQRT(1-$B$5)*L3204&lt;$C$10,1,0)</f>
        <v>0</v>
      </c>
      <c r="Q3204" s="108" t="n">
        <f aca="false">IF(SQRT($B$5)*$I3204+SQRT(1-$B$5)*M3204&lt;$C$11,1,0)</f>
        <v>0</v>
      </c>
      <c r="R3204" s="110" t="n">
        <f aca="false">N3204*$D$8+O3204*$D$9+P3204*$D$10+Q3204*$D$11</f>
        <v>0</v>
      </c>
      <c r="S3204" s="108" t="n">
        <f aca="false">SUM(N3204:Q3204)</f>
        <v>0</v>
      </c>
    </row>
    <row r="3205" customFormat="false" ht="15" hidden="false" customHeight="false" outlineLevel="0" collapsed="false">
      <c r="H3205" s="108" t="n">
        <v>3197</v>
      </c>
      <c r="I3205" s="109" t="n">
        <v>0.0297</v>
      </c>
      <c r="J3205" s="109" t="n">
        <v>0.987</v>
      </c>
      <c r="K3205" s="109" t="n">
        <v>-0.6373</v>
      </c>
      <c r="L3205" s="109" t="n">
        <v>0.0116</v>
      </c>
      <c r="M3205" s="109" t="n">
        <v>-0.7176</v>
      </c>
      <c r="N3205" s="108" t="n">
        <f aca="false">IF(SQRT($B$5)*$I3205+SQRT(1-$B$5)*J3205&lt;$C$8,1,0)</f>
        <v>0</v>
      </c>
      <c r="O3205" s="108" t="n">
        <f aca="false">IF(SQRT($B$5)*$I3205+SQRT(1-$B$5)*K3205&lt;$C$9,1,0)</f>
        <v>0</v>
      </c>
      <c r="P3205" s="108" t="n">
        <f aca="false">IF(SQRT($B$5)*$I3205+SQRT(1-$B$5)*L3205&lt;$C$10,1,0)</f>
        <v>0</v>
      </c>
      <c r="Q3205" s="108" t="n">
        <f aca="false">IF(SQRT($B$5)*$I3205+SQRT(1-$B$5)*M3205&lt;$C$11,1,0)</f>
        <v>0</v>
      </c>
      <c r="R3205" s="110" t="n">
        <f aca="false">N3205*$D$8+O3205*$D$9+P3205*$D$10+Q3205*$D$11</f>
        <v>0</v>
      </c>
      <c r="S3205" s="108" t="n">
        <f aca="false">SUM(N3205:Q3205)</f>
        <v>0</v>
      </c>
    </row>
    <row r="3206" customFormat="false" ht="15" hidden="false" customHeight="false" outlineLevel="0" collapsed="false">
      <c r="H3206" s="108" t="n">
        <v>3198</v>
      </c>
      <c r="I3206" s="109" t="n">
        <v>0.6309</v>
      </c>
      <c r="J3206" s="109" t="n">
        <v>-0.4555</v>
      </c>
      <c r="K3206" s="109" t="n">
        <v>2.3319</v>
      </c>
      <c r="L3206" s="109" t="n">
        <v>0.7557</v>
      </c>
      <c r="M3206" s="109" t="n">
        <v>-1.5437</v>
      </c>
      <c r="N3206" s="108" t="n">
        <f aca="false">IF(SQRT($B$5)*$I3206+SQRT(1-$B$5)*J3206&lt;$C$8,1,0)</f>
        <v>0</v>
      </c>
      <c r="O3206" s="108" t="n">
        <f aca="false">IF(SQRT($B$5)*$I3206+SQRT(1-$B$5)*K3206&lt;$C$9,1,0)</f>
        <v>0</v>
      </c>
      <c r="P3206" s="108" t="n">
        <f aca="false">IF(SQRT($B$5)*$I3206+SQRT(1-$B$5)*L3206&lt;$C$10,1,0)</f>
        <v>0</v>
      </c>
      <c r="Q3206" s="108" t="n">
        <f aca="false">IF(SQRT($B$5)*$I3206+SQRT(1-$B$5)*M3206&lt;$C$11,1,0)</f>
        <v>0</v>
      </c>
      <c r="R3206" s="110" t="n">
        <f aca="false">N3206*$D$8+O3206*$D$9+P3206*$D$10+Q3206*$D$11</f>
        <v>0</v>
      </c>
      <c r="S3206" s="108" t="n">
        <f aca="false">SUM(N3206:Q3206)</f>
        <v>0</v>
      </c>
    </row>
    <row r="3207" customFormat="false" ht="15" hidden="false" customHeight="false" outlineLevel="0" collapsed="false">
      <c r="H3207" s="108" t="n">
        <v>3199</v>
      </c>
      <c r="I3207" s="109" t="n">
        <v>1.0307</v>
      </c>
      <c r="J3207" s="109" t="n">
        <v>0.2085</v>
      </c>
      <c r="K3207" s="109" t="n">
        <v>-0.3795</v>
      </c>
      <c r="L3207" s="109" t="n">
        <v>0.7761</v>
      </c>
      <c r="M3207" s="109" t="n">
        <v>-1.0093</v>
      </c>
      <c r="N3207" s="108" t="n">
        <f aca="false">IF(SQRT($B$5)*$I3207+SQRT(1-$B$5)*J3207&lt;$C$8,1,0)</f>
        <v>0</v>
      </c>
      <c r="O3207" s="108" t="n">
        <f aca="false">IF(SQRT($B$5)*$I3207+SQRT(1-$B$5)*K3207&lt;$C$9,1,0)</f>
        <v>0</v>
      </c>
      <c r="P3207" s="108" t="n">
        <f aca="false">IF(SQRT($B$5)*$I3207+SQRT(1-$B$5)*L3207&lt;$C$10,1,0)</f>
        <v>0</v>
      </c>
      <c r="Q3207" s="108" t="n">
        <f aca="false">IF(SQRT($B$5)*$I3207+SQRT(1-$B$5)*M3207&lt;$C$11,1,0)</f>
        <v>0</v>
      </c>
      <c r="R3207" s="110" t="n">
        <f aca="false">N3207*$D$8+O3207*$D$9+P3207*$D$10+Q3207*$D$11</f>
        <v>0</v>
      </c>
      <c r="S3207" s="108" t="n">
        <f aca="false">SUM(N3207:Q3207)</f>
        <v>0</v>
      </c>
    </row>
    <row r="3208" customFormat="false" ht="15" hidden="false" customHeight="false" outlineLevel="0" collapsed="false">
      <c r="H3208" s="108" t="n">
        <v>3200</v>
      </c>
      <c r="I3208" s="109" t="n">
        <v>0.1748</v>
      </c>
      <c r="J3208" s="109" t="n">
        <v>-0.2736</v>
      </c>
      <c r="K3208" s="109" t="n">
        <v>0.8895</v>
      </c>
      <c r="L3208" s="109" t="n">
        <v>-0.215</v>
      </c>
      <c r="M3208" s="109" t="n">
        <v>1.3654</v>
      </c>
      <c r="N3208" s="108" t="n">
        <f aca="false">IF(SQRT($B$5)*$I3208+SQRT(1-$B$5)*J3208&lt;$C$8,1,0)</f>
        <v>0</v>
      </c>
      <c r="O3208" s="108" t="n">
        <f aca="false">IF(SQRT($B$5)*$I3208+SQRT(1-$B$5)*K3208&lt;$C$9,1,0)</f>
        <v>0</v>
      </c>
      <c r="P3208" s="108" t="n">
        <f aca="false">IF(SQRT($B$5)*$I3208+SQRT(1-$B$5)*L3208&lt;$C$10,1,0)</f>
        <v>0</v>
      </c>
      <c r="Q3208" s="108" t="n">
        <f aca="false">IF(SQRT($B$5)*$I3208+SQRT(1-$B$5)*M3208&lt;$C$11,1,0)</f>
        <v>0</v>
      </c>
      <c r="R3208" s="110" t="n">
        <f aca="false">N3208*$D$8+O3208*$D$9+P3208*$D$10+Q3208*$D$11</f>
        <v>0</v>
      </c>
      <c r="S3208" s="108" t="n">
        <f aca="false">SUM(N3208:Q3208)</f>
        <v>0</v>
      </c>
    </row>
    <row r="3209" customFormat="false" ht="15" hidden="false" customHeight="false" outlineLevel="0" collapsed="false">
      <c r="H3209" s="108" t="n">
        <v>3201</v>
      </c>
      <c r="I3209" s="109" t="n">
        <v>1.62</v>
      </c>
      <c r="J3209" s="109" t="n">
        <v>0.0051</v>
      </c>
      <c r="K3209" s="109" t="n">
        <v>0.471</v>
      </c>
      <c r="L3209" s="109" t="n">
        <v>0.1422</v>
      </c>
      <c r="M3209" s="109" t="n">
        <v>1.5257</v>
      </c>
      <c r="N3209" s="108" t="n">
        <f aca="false">IF(SQRT($B$5)*$I3209+SQRT(1-$B$5)*J3209&lt;$C$8,1,0)</f>
        <v>0</v>
      </c>
      <c r="O3209" s="108" t="n">
        <f aca="false">IF(SQRT($B$5)*$I3209+SQRT(1-$B$5)*K3209&lt;$C$9,1,0)</f>
        <v>0</v>
      </c>
      <c r="P3209" s="108" t="n">
        <f aca="false">IF(SQRT($B$5)*$I3209+SQRT(1-$B$5)*L3209&lt;$C$10,1,0)</f>
        <v>0</v>
      </c>
      <c r="Q3209" s="108" t="n">
        <f aca="false">IF(SQRT($B$5)*$I3209+SQRT(1-$B$5)*M3209&lt;$C$11,1,0)</f>
        <v>0</v>
      </c>
      <c r="R3209" s="110" t="n">
        <f aca="false">N3209*$D$8+O3209*$D$9+P3209*$D$10+Q3209*$D$11</f>
        <v>0</v>
      </c>
      <c r="S3209" s="108" t="n">
        <f aca="false">SUM(N3209:Q3209)</f>
        <v>0</v>
      </c>
    </row>
    <row r="3210" customFormat="false" ht="15" hidden="false" customHeight="false" outlineLevel="0" collapsed="false">
      <c r="H3210" s="108" t="n">
        <v>3202</v>
      </c>
      <c r="I3210" s="109" t="n">
        <v>0.9586</v>
      </c>
      <c r="J3210" s="109" t="n">
        <v>-0.155</v>
      </c>
      <c r="K3210" s="109" t="n">
        <v>0.1467</v>
      </c>
      <c r="L3210" s="109" t="n">
        <v>-0.9299</v>
      </c>
      <c r="M3210" s="109" t="n">
        <v>-0.2275</v>
      </c>
      <c r="N3210" s="108" t="n">
        <f aca="false">IF(SQRT($B$5)*$I3210+SQRT(1-$B$5)*J3210&lt;$C$8,1,0)</f>
        <v>0</v>
      </c>
      <c r="O3210" s="108" t="n">
        <f aca="false">IF(SQRT($B$5)*$I3210+SQRT(1-$B$5)*K3210&lt;$C$9,1,0)</f>
        <v>0</v>
      </c>
      <c r="P3210" s="108" t="n">
        <f aca="false">IF(SQRT($B$5)*$I3210+SQRT(1-$B$5)*L3210&lt;$C$10,1,0)</f>
        <v>0</v>
      </c>
      <c r="Q3210" s="108" t="n">
        <f aca="false">IF(SQRT($B$5)*$I3210+SQRT(1-$B$5)*M3210&lt;$C$11,1,0)</f>
        <v>0</v>
      </c>
      <c r="R3210" s="110" t="n">
        <f aca="false">N3210*$D$8+O3210*$D$9+P3210*$D$10+Q3210*$D$11</f>
        <v>0</v>
      </c>
      <c r="S3210" s="108" t="n">
        <f aca="false">SUM(N3210:Q3210)</f>
        <v>0</v>
      </c>
    </row>
    <row r="3211" customFormat="false" ht="15" hidden="false" customHeight="false" outlineLevel="0" collapsed="false">
      <c r="H3211" s="108" t="n">
        <v>3203</v>
      </c>
      <c r="I3211" s="109" t="n">
        <v>-0.3137</v>
      </c>
      <c r="J3211" s="109" t="n">
        <v>-0.9498</v>
      </c>
      <c r="K3211" s="109" t="n">
        <v>1.763</v>
      </c>
      <c r="L3211" s="109" t="n">
        <v>-0.8837</v>
      </c>
      <c r="M3211" s="109" t="n">
        <v>-0.3856</v>
      </c>
      <c r="N3211" s="108" t="n">
        <f aca="false">IF(SQRT($B$5)*$I3211+SQRT(1-$B$5)*J3211&lt;$C$8,1,0)</f>
        <v>0</v>
      </c>
      <c r="O3211" s="108" t="n">
        <f aca="false">IF(SQRT($B$5)*$I3211+SQRT(1-$B$5)*K3211&lt;$C$9,1,0)</f>
        <v>0</v>
      </c>
      <c r="P3211" s="108" t="n">
        <f aca="false">IF(SQRT($B$5)*$I3211+SQRT(1-$B$5)*L3211&lt;$C$10,1,0)</f>
        <v>0</v>
      </c>
      <c r="Q3211" s="108" t="n">
        <f aca="false">IF(SQRT($B$5)*$I3211+SQRT(1-$B$5)*M3211&lt;$C$11,1,0)</f>
        <v>0</v>
      </c>
      <c r="R3211" s="110" t="n">
        <f aca="false">N3211*$D$8+O3211*$D$9+P3211*$D$10+Q3211*$D$11</f>
        <v>0</v>
      </c>
      <c r="S3211" s="108" t="n">
        <f aca="false">SUM(N3211:Q3211)</f>
        <v>0</v>
      </c>
    </row>
    <row r="3212" customFormat="false" ht="15" hidden="false" customHeight="false" outlineLevel="0" collapsed="false">
      <c r="H3212" s="108" t="n">
        <v>3204</v>
      </c>
      <c r="I3212" s="109" t="n">
        <v>-0.555</v>
      </c>
      <c r="J3212" s="109" t="n">
        <v>-0.054</v>
      </c>
      <c r="K3212" s="109" t="n">
        <v>-0.5845</v>
      </c>
      <c r="L3212" s="109" t="n">
        <v>0.24</v>
      </c>
      <c r="M3212" s="109" t="n">
        <v>-0.0246</v>
      </c>
      <c r="N3212" s="108" t="n">
        <f aca="false">IF(SQRT($B$5)*$I3212+SQRT(1-$B$5)*J3212&lt;$C$8,1,0)</f>
        <v>0</v>
      </c>
      <c r="O3212" s="108" t="n">
        <f aca="false">IF(SQRT($B$5)*$I3212+SQRT(1-$B$5)*K3212&lt;$C$9,1,0)</f>
        <v>0</v>
      </c>
      <c r="P3212" s="108" t="n">
        <f aca="false">IF(SQRT($B$5)*$I3212+SQRT(1-$B$5)*L3212&lt;$C$10,1,0)</f>
        <v>0</v>
      </c>
      <c r="Q3212" s="108" t="n">
        <f aca="false">IF(SQRT($B$5)*$I3212+SQRT(1-$B$5)*M3212&lt;$C$11,1,0)</f>
        <v>0</v>
      </c>
      <c r="R3212" s="110" t="n">
        <f aca="false">N3212*$D$8+O3212*$D$9+P3212*$D$10+Q3212*$D$11</f>
        <v>0</v>
      </c>
      <c r="S3212" s="108" t="n">
        <f aca="false">SUM(N3212:Q3212)</f>
        <v>0</v>
      </c>
    </row>
    <row r="3213" customFormat="false" ht="15" hidden="false" customHeight="false" outlineLevel="0" collapsed="false">
      <c r="H3213" s="108" t="n">
        <v>3205</v>
      </c>
      <c r="I3213" s="109" t="n">
        <v>0.6698</v>
      </c>
      <c r="J3213" s="109" t="n">
        <v>0.2409</v>
      </c>
      <c r="K3213" s="109" t="n">
        <v>-0.0728</v>
      </c>
      <c r="L3213" s="109" t="n">
        <v>-0.4403</v>
      </c>
      <c r="M3213" s="109" t="n">
        <v>-2.6233</v>
      </c>
      <c r="N3213" s="108" t="n">
        <f aca="false">IF(SQRT($B$5)*$I3213+SQRT(1-$B$5)*J3213&lt;$C$8,1,0)</f>
        <v>0</v>
      </c>
      <c r="O3213" s="108" t="n">
        <f aca="false">IF(SQRT($B$5)*$I3213+SQRT(1-$B$5)*K3213&lt;$C$9,1,0)</f>
        <v>0</v>
      </c>
      <c r="P3213" s="108" t="n">
        <f aca="false">IF(SQRT($B$5)*$I3213+SQRT(1-$B$5)*L3213&lt;$C$10,1,0)</f>
        <v>0</v>
      </c>
      <c r="Q3213" s="108" t="n">
        <f aca="false">IF(SQRT($B$5)*$I3213+SQRT(1-$B$5)*M3213&lt;$C$11,1,0)</f>
        <v>1</v>
      </c>
      <c r="R3213" s="110" t="n">
        <f aca="false">N3213*$D$8+O3213*$D$9+P3213*$D$10+Q3213*$D$11</f>
        <v>17.5</v>
      </c>
      <c r="S3213" s="108" t="n">
        <f aca="false">SUM(N3213:Q3213)</f>
        <v>1</v>
      </c>
    </row>
    <row r="3214" customFormat="false" ht="15" hidden="false" customHeight="false" outlineLevel="0" collapsed="false">
      <c r="H3214" s="108" t="n">
        <v>3206</v>
      </c>
      <c r="I3214" s="109" t="n">
        <v>-0.4837</v>
      </c>
      <c r="J3214" s="109" t="n">
        <v>-1.0737</v>
      </c>
      <c r="K3214" s="109" t="n">
        <v>0.0873</v>
      </c>
      <c r="L3214" s="109" t="n">
        <v>0.3489</v>
      </c>
      <c r="M3214" s="109" t="n">
        <v>0.4182</v>
      </c>
      <c r="N3214" s="108" t="n">
        <f aca="false">IF(SQRT($B$5)*$I3214+SQRT(1-$B$5)*J3214&lt;$C$8,1,0)</f>
        <v>0</v>
      </c>
      <c r="O3214" s="108" t="n">
        <f aca="false">IF(SQRT($B$5)*$I3214+SQRT(1-$B$5)*K3214&lt;$C$9,1,0)</f>
        <v>0</v>
      </c>
      <c r="P3214" s="108" t="n">
        <f aca="false">IF(SQRT($B$5)*$I3214+SQRT(1-$B$5)*L3214&lt;$C$10,1,0)</f>
        <v>0</v>
      </c>
      <c r="Q3214" s="108" t="n">
        <f aca="false">IF(SQRT($B$5)*$I3214+SQRT(1-$B$5)*M3214&lt;$C$11,1,0)</f>
        <v>0</v>
      </c>
      <c r="R3214" s="110" t="n">
        <f aca="false">N3214*$D$8+O3214*$D$9+P3214*$D$10+Q3214*$D$11</f>
        <v>0</v>
      </c>
      <c r="S3214" s="108" t="n">
        <f aca="false">SUM(N3214:Q3214)</f>
        <v>0</v>
      </c>
    </row>
    <row r="3215" customFormat="false" ht="15" hidden="false" customHeight="false" outlineLevel="0" collapsed="false">
      <c r="H3215" s="108" t="n">
        <v>3207</v>
      </c>
      <c r="I3215" s="109" t="n">
        <v>-1.4176</v>
      </c>
      <c r="J3215" s="109" t="n">
        <v>-1.1914</v>
      </c>
      <c r="K3215" s="109" t="n">
        <v>-0.3759</v>
      </c>
      <c r="L3215" s="109" t="n">
        <v>0.9186</v>
      </c>
      <c r="M3215" s="109" t="n">
        <v>1.3981</v>
      </c>
      <c r="N3215" s="108" t="n">
        <f aca="false">IF(SQRT($B$5)*$I3215+SQRT(1-$B$5)*J3215&lt;$C$8,1,0)</f>
        <v>0</v>
      </c>
      <c r="O3215" s="108" t="n">
        <f aca="false">IF(SQRT($B$5)*$I3215+SQRT(1-$B$5)*K3215&lt;$C$9,1,0)</f>
        <v>0</v>
      </c>
      <c r="P3215" s="108" t="n">
        <f aca="false">IF(SQRT($B$5)*$I3215+SQRT(1-$B$5)*L3215&lt;$C$10,1,0)</f>
        <v>0</v>
      </c>
      <c r="Q3215" s="108" t="n">
        <f aca="false">IF(SQRT($B$5)*$I3215+SQRT(1-$B$5)*M3215&lt;$C$11,1,0)</f>
        <v>0</v>
      </c>
      <c r="R3215" s="110" t="n">
        <f aca="false">N3215*$D$8+O3215*$D$9+P3215*$D$10+Q3215*$D$11</f>
        <v>0</v>
      </c>
      <c r="S3215" s="108" t="n">
        <f aca="false">SUM(N3215:Q3215)</f>
        <v>0</v>
      </c>
    </row>
    <row r="3216" customFormat="false" ht="15" hidden="false" customHeight="false" outlineLevel="0" collapsed="false">
      <c r="H3216" s="108" t="n">
        <v>3208</v>
      </c>
      <c r="I3216" s="109" t="n">
        <v>-1.1336</v>
      </c>
      <c r="J3216" s="109" t="n">
        <v>0.0284</v>
      </c>
      <c r="K3216" s="109" t="n">
        <v>-0.4326</v>
      </c>
      <c r="L3216" s="109" t="n">
        <v>2.5919</v>
      </c>
      <c r="M3216" s="109" t="n">
        <v>-0.6144</v>
      </c>
      <c r="N3216" s="108" t="n">
        <f aca="false">IF(SQRT($B$5)*$I3216+SQRT(1-$B$5)*J3216&lt;$C$8,1,0)</f>
        <v>0</v>
      </c>
      <c r="O3216" s="108" t="n">
        <f aca="false">IF(SQRT($B$5)*$I3216+SQRT(1-$B$5)*K3216&lt;$C$9,1,0)</f>
        <v>0</v>
      </c>
      <c r="P3216" s="108" t="n">
        <f aca="false">IF(SQRT($B$5)*$I3216+SQRT(1-$B$5)*L3216&lt;$C$10,1,0)</f>
        <v>0</v>
      </c>
      <c r="Q3216" s="108" t="n">
        <f aca="false">IF(SQRT($B$5)*$I3216+SQRT(1-$B$5)*M3216&lt;$C$11,1,0)</f>
        <v>0</v>
      </c>
      <c r="R3216" s="110" t="n">
        <f aca="false">N3216*$D$8+O3216*$D$9+P3216*$D$10+Q3216*$D$11</f>
        <v>0</v>
      </c>
      <c r="S3216" s="108" t="n">
        <f aca="false">SUM(N3216:Q3216)</f>
        <v>0</v>
      </c>
    </row>
    <row r="3217" customFormat="false" ht="15" hidden="false" customHeight="false" outlineLevel="0" collapsed="false">
      <c r="H3217" s="108" t="n">
        <v>3209</v>
      </c>
      <c r="I3217" s="109" t="n">
        <v>-0.2963</v>
      </c>
      <c r="J3217" s="109" t="n">
        <v>-2.5581</v>
      </c>
      <c r="K3217" s="109" t="n">
        <v>-0.6358</v>
      </c>
      <c r="L3217" s="109" t="n">
        <v>-0.7578</v>
      </c>
      <c r="M3217" s="109" t="n">
        <v>0.2148</v>
      </c>
      <c r="N3217" s="108" t="n">
        <f aca="false">IF(SQRT($B$5)*$I3217+SQRT(1-$B$5)*J3217&lt;$C$8,1,0)</f>
        <v>1</v>
      </c>
      <c r="O3217" s="108" t="n">
        <f aca="false">IF(SQRT($B$5)*$I3217+SQRT(1-$B$5)*K3217&lt;$C$9,1,0)</f>
        <v>0</v>
      </c>
      <c r="P3217" s="108" t="n">
        <f aca="false">IF(SQRT($B$5)*$I3217+SQRT(1-$B$5)*L3217&lt;$C$10,1,0)</f>
        <v>0</v>
      </c>
      <c r="Q3217" s="108" t="n">
        <f aca="false">IF(SQRT($B$5)*$I3217+SQRT(1-$B$5)*M3217&lt;$C$11,1,0)</f>
        <v>0</v>
      </c>
      <c r="R3217" s="110" t="n">
        <f aca="false">N3217*$D$8+O3217*$D$9+P3217*$D$10+Q3217*$D$11</f>
        <v>20</v>
      </c>
      <c r="S3217" s="108" t="n">
        <f aca="false">SUM(N3217:Q3217)</f>
        <v>1</v>
      </c>
    </row>
    <row r="3218" customFormat="false" ht="15" hidden="false" customHeight="false" outlineLevel="0" collapsed="false">
      <c r="H3218" s="108" t="n">
        <v>3210</v>
      </c>
      <c r="I3218" s="109" t="n">
        <v>-0.8811</v>
      </c>
      <c r="J3218" s="109" t="n">
        <v>0.0096</v>
      </c>
      <c r="K3218" s="109" t="n">
        <v>-0.6853</v>
      </c>
      <c r="L3218" s="109" t="n">
        <v>0.4525</v>
      </c>
      <c r="M3218" s="109" t="n">
        <v>0.0575</v>
      </c>
      <c r="N3218" s="108" t="n">
        <f aca="false">IF(SQRT($B$5)*$I3218+SQRT(1-$B$5)*J3218&lt;$C$8,1,0)</f>
        <v>0</v>
      </c>
      <c r="O3218" s="108" t="n">
        <f aca="false">IF(SQRT($B$5)*$I3218+SQRT(1-$B$5)*K3218&lt;$C$9,1,0)</f>
        <v>0</v>
      </c>
      <c r="P3218" s="108" t="n">
        <f aca="false">IF(SQRT($B$5)*$I3218+SQRT(1-$B$5)*L3218&lt;$C$10,1,0)</f>
        <v>0</v>
      </c>
      <c r="Q3218" s="108" t="n">
        <f aca="false">IF(SQRT($B$5)*$I3218+SQRT(1-$B$5)*M3218&lt;$C$11,1,0)</f>
        <v>0</v>
      </c>
      <c r="R3218" s="110" t="n">
        <f aca="false">N3218*$D$8+O3218*$D$9+P3218*$D$10+Q3218*$D$11</f>
        <v>0</v>
      </c>
      <c r="S3218" s="108" t="n">
        <f aca="false">SUM(N3218:Q3218)</f>
        <v>0</v>
      </c>
    </row>
    <row r="3219" customFormat="false" ht="15" hidden="false" customHeight="false" outlineLevel="0" collapsed="false">
      <c r="H3219" s="108" t="n">
        <v>3211</v>
      </c>
      <c r="I3219" s="109" t="n">
        <v>0.4878</v>
      </c>
      <c r="J3219" s="109" t="n">
        <v>-1.0843</v>
      </c>
      <c r="K3219" s="109" t="n">
        <v>-0.0922</v>
      </c>
      <c r="L3219" s="109" t="n">
        <v>-0.3617</v>
      </c>
      <c r="M3219" s="109" t="n">
        <v>0.8272</v>
      </c>
      <c r="N3219" s="108" t="n">
        <f aca="false">IF(SQRT($B$5)*$I3219+SQRT(1-$B$5)*J3219&lt;$C$8,1,0)</f>
        <v>0</v>
      </c>
      <c r="O3219" s="108" t="n">
        <f aca="false">IF(SQRT($B$5)*$I3219+SQRT(1-$B$5)*K3219&lt;$C$9,1,0)</f>
        <v>0</v>
      </c>
      <c r="P3219" s="108" t="n">
        <f aca="false">IF(SQRT($B$5)*$I3219+SQRT(1-$B$5)*L3219&lt;$C$10,1,0)</f>
        <v>0</v>
      </c>
      <c r="Q3219" s="108" t="n">
        <f aca="false">IF(SQRT($B$5)*$I3219+SQRT(1-$B$5)*M3219&lt;$C$11,1,0)</f>
        <v>0</v>
      </c>
      <c r="R3219" s="110" t="n">
        <f aca="false">N3219*$D$8+O3219*$D$9+P3219*$D$10+Q3219*$D$11</f>
        <v>0</v>
      </c>
      <c r="S3219" s="108" t="n">
        <f aca="false">SUM(N3219:Q3219)</f>
        <v>0</v>
      </c>
    </row>
    <row r="3220" customFormat="false" ht="15" hidden="false" customHeight="false" outlineLevel="0" collapsed="false">
      <c r="H3220" s="108" t="n">
        <v>3212</v>
      </c>
      <c r="I3220" s="109" t="n">
        <v>-0.7104</v>
      </c>
      <c r="J3220" s="109" t="n">
        <v>-0.0693</v>
      </c>
      <c r="K3220" s="109" t="n">
        <v>1.2293</v>
      </c>
      <c r="L3220" s="109" t="n">
        <v>0.097</v>
      </c>
      <c r="M3220" s="109" t="n">
        <v>-1.3227</v>
      </c>
      <c r="N3220" s="108" t="n">
        <f aca="false">IF(SQRT($B$5)*$I3220+SQRT(1-$B$5)*J3220&lt;$C$8,1,0)</f>
        <v>0</v>
      </c>
      <c r="O3220" s="108" t="n">
        <f aca="false">IF(SQRT($B$5)*$I3220+SQRT(1-$B$5)*K3220&lt;$C$9,1,0)</f>
        <v>0</v>
      </c>
      <c r="P3220" s="108" t="n">
        <f aca="false">IF(SQRT($B$5)*$I3220+SQRT(1-$B$5)*L3220&lt;$C$10,1,0)</f>
        <v>0</v>
      </c>
      <c r="Q3220" s="108" t="n">
        <f aca="false">IF(SQRT($B$5)*$I3220+SQRT(1-$B$5)*M3220&lt;$C$11,1,0)</f>
        <v>0</v>
      </c>
      <c r="R3220" s="110" t="n">
        <f aca="false">N3220*$D$8+O3220*$D$9+P3220*$D$10+Q3220*$D$11</f>
        <v>0</v>
      </c>
      <c r="S3220" s="108" t="n">
        <f aca="false">SUM(N3220:Q3220)</f>
        <v>0</v>
      </c>
    </row>
    <row r="3221" customFormat="false" ht="15" hidden="false" customHeight="false" outlineLevel="0" collapsed="false">
      <c r="H3221" s="108" t="n">
        <v>3213</v>
      </c>
      <c r="I3221" s="109" t="n">
        <v>-1.555</v>
      </c>
      <c r="J3221" s="109" t="n">
        <v>-0.8856</v>
      </c>
      <c r="K3221" s="109" t="n">
        <v>-1.8291</v>
      </c>
      <c r="L3221" s="109" t="n">
        <v>-0.2762</v>
      </c>
      <c r="M3221" s="109" t="n">
        <v>-1.2062</v>
      </c>
      <c r="N3221" s="108" t="n">
        <f aca="false">IF(SQRT($B$5)*$I3221+SQRT(1-$B$5)*J3221&lt;$C$8,1,0)</f>
        <v>0</v>
      </c>
      <c r="O3221" s="108" t="n">
        <f aca="false">IF(SQRT($B$5)*$I3221+SQRT(1-$B$5)*K3221&lt;$C$9,1,0)</f>
        <v>0</v>
      </c>
      <c r="P3221" s="108" t="n">
        <f aca="false">IF(SQRT($B$5)*$I3221+SQRT(1-$B$5)*L3221&lt;$C$10,1,0)</f>
        <v>0</v>
      </c>
      <c r="Q3221" s="108" t="n">
        <f aca="false">IF(SQRT($B$5)*$I3221+SQRT(1-$B$5)*M3221&lt;$C$11,1,0)</f>
        <v>0</v>
      </c>
      <c r="R3221" s="110" t="n">
        <f aca="false">N3221*$D$8+O3221*$D$9+P3221*$D$10+Q3221*$D$11</f>
        <v>0</v>
      </c>
      <c r="S3221" s="108" t="n">
        <f aca="false">SUM(N3221:Q3221)</f>
        <v>0</v>
      </c>
    </row>
    <row r="3222" customFormat="false" ht="15" hidden="false" customHeight="false" outlineLevel="0" collapsed="false">
      <c r="H3222" s="108" t="n">
        <v>3214</v>
      </c>
      <c r="I3222" s="109" t="n">
        <v>-2.2168</v>
      </c>
      <c r="J3222" s="109" t="n">
        <v>0.1288</v>
      </c>
      <c r="K3222" s="109" t="n">
        <v>2.9914</v>
      </c>
      <c r="L3222" s="109" t="n">
        <v>-0.8046</v>
      </c>
      <c r="M3222" s="109" t="n">
        <v>-0.8861</v>
      </c>
      <c r="N3222" s="108" t="n">
        <f aca="false">IF(SQRT($B$5)*$I3222+SQRT(1-$B$5)*J3222&lt;$C$8,1,0)</f>
        <v>0</v>
      </c>
      <c r="O3222" s="108" t="n">
        <f aca="false">IF(SQRT($B$5)*$I3222+SQRT(1-$B$5)*K3222&lt;$C$9,1,0)</f>
        <v>0</v>
      </c>
      <c r="P3222" s="108" t="n">
        <f aca="false">IF(SQRT($B$5)*$I3222+SQRT(1-$B$5)*L3222&lt;$C$10,1,0)</f>
        <v>0</v>
      </c>
      <c r="Q3222" s="108" t="n">
        <f aca="false">IF(SQRT($B$5)*$I3222+SQRT(1-$B$5)*M3222&lt;$C$11,1,0)</f>
        <v>0</v>
      </c>
      <c r="R3222" s="110" t="n">
        <f aca="false">N3222*$D$8+O3222*$D$9+P3222*$D$10+Q3222*$D$11</f>
        <v>0</v>
      </c>
      <c r="S3222" s="108" t="n">
        <f aca="false">SUM(N3222:Q3222)</f>
        <v>0</v>
      </c>
    </row>
    <row r="3223" customFormat="false" ht="15" hidden="false" customHeight="false" outlineLevel="0" collapsed="false">
      <c r="H3223" s="108" t="n">
        <v>3215</v>
      </c>
      <c r="I3223" s="109" t="n">
        <v>0.5147</v>
      </c>
      <c r="J3223" s="109" t="n">
        <v>-0.7068</v>
      </c>
      <c r="K3223" s="109" t="n">
        <v>-0.1724</v>
      </c>
      <c r="L3223" s="109" t="n">
        <v>-0.2498</v>
      </c>
      <c r="M3223" s="109" t="n">
        <v>-1.432</v>
      </c>
      <c r="N3223" s="108" t="n">
        <f aca="false">IF(SQRT($B$5)*$I3223+SQRT(1-$B$5)*J3223&lt;$C$8,1,0)</f>
        <v>0</v>
      </c>
      <c r="O3223" s="108" t="n">
        <f aca="false">IF(SQRT($B$5)*$I3223+SQRT(1-$B$5)*K3223&lt;$C$9,1,0)</f>
        <v>0</v>
      </c>
      <c r="P3223" s="108" t="n">
        <f aca="false">IF(SQRT($B$5)*$I3223+SQRT(1-$B$5)*L3223&lt;$C$10,1,0)</f>
        <v>0</v>
      </c>
      <c r="Q3223" s="108" t="n">
        <f aca="false">IF(SQRT($B$5)*$I3223+SQRT(1-$B$5)*M3223&lt;$C$11,1,0)</f>
        <v>0</v>
      </c>
      <c r="R3223" s="110" t="n">
        <f aca="false">N3223*$D$8+O3223*$D$9+P3223*$D$10+Q3223*$D$11</f>
        <v>0</v>
      </c>
      <c r="S3223" s="108" t="n">
        <f aca="false">SUM(N3223:Q3223)</f>
        <v>0</v>
      </c>
    </row>
    <row r="3224" customFormat="false" ht="15" hidden="false" customHeight="false" outlineLevel="0" collapsed="false">
      <c r="H3224" s="108" t="n">
        <v>3216</v>
      </c>
      <c r="I3224" s="109" t="n">
        <v>-0.1995</v>
      </c>
      <c r="J3224" s="109" t="n">
        <v>1.2914</v>
      </c>
      <c r="K3224" s="109" t="n">
        <v>0.4519</v>
      </c>
      <c r="L3224" s="109" t="n">
        <v>1.4405</v>
      </c>
      <c r="M3224" s="109" t="n">
        <v>1.4158</v>
      </c>
      <c r="N3224" s="108" t="n">
        <f aca="false">IF(SQRT($B$5)*$I3224+SQRT(1-$B$5)*J3224&lt;$C$8,1,0)</f>
        <v>0</v>
      </c>
      <c r="O3224" s="108" t="n">
        <f aca="false">IF(SQRT($B$5)*$I3224+SQRT(1-$B$5)*K3224&lt;$C$9,1,0)</f>
        <v>0</v>
      </c>
      <c r="P3224" s="108" t="n">
        <f aca="false">IF(SQRT($B$5)*$I3224+SQRT(1-$B$5)*L3224&lt;$C$10,1,0)</f>
        <v>0</v>
      </c>
      <c r="Q3224" s="108" t="n">
        <f aca="false">IF(SQRT($B$5)*$I3224+SQRT(1-$B$5)*M3224&lt;$C$11,1,0)</f>
        <v>0</v>
      </c>
      <c r="R3224" s="110" t="n">
        <f aca="false">N3224*$D$8+O3224*$D$9+P3224*$D$10+Q3224*$D$11</f>
        <v>0</v>
      </c>
      <c r="S3224" s="108" t="n">
        <f aca="false">SUM(N3224:Q3224)</f>
        <v>0</v>
      </c>
    </row>
    <row r="3225" customFormat="false" ht="15" hidden="false" customHeight="false" outlineLevel="0" collapsed="false">
      <c r="H3225" s="108" t="n">
        <v>3217</v>
      </c>
      <c r="I3225" s="109" t="n">
        <v>0.1604</v>
      </c>
      <c r="J3225" s="109" t="n">
        <v>0.8216</v>
      </c>
      <c r="K3225" s="109" t="n">
        <v>-1.4848</v>
      </c>
      <c r="L3225" s="109" t="n">
        <v>0.2548</v>
      </c>
      <c r="M3225" s="109" t="n">
        <v>0.2281</v>
      </c>
      <c r="N3225" s="108" t="n">
        <f aca="false">IF(SQRT($B$5)*$I3225+SQRT(1-$B$5)*J3225&lt;$C$8,1,0)</f>
        <v>0</v>
      </c>
      <c r="O3225" s="108" t="n">
        <f aca="false">IF(SQRT($B$5)*$I3225+SQRT(1-$B$5)*K3225&lt;$C$9,1,0)</f>
        <v>0</v>
      </c>
      <c r="P3225" s="108" t="n">
        <f aca="false">IF(SQRT($B$5)*$I3225+SQRT(1-$B$5)*L3225&lt;$C$10,1,0)</f>
        <v>0</v>
      </c>
      <c r="Q3225" s="108" t="n">
        <f aca="false">IF(SQRT($B$5)*$I3225+SQRT(1-$B$5)*M3225&lt;$C$11,1,0)</f>
        <v>0</v>
      </c>
      <c r="R3225" s="110" t="n">
        <f aca="false">N3225*$D$8+O3225*$D$9+P3225*$D$10+Q3225*$D$11</f>
        <v>0</v>
      </c>
      <c r="S3225" s="108" t="n">
        <f aca="false">SUM(N3225:Q3225)</f>
        <v>0</v>
      </c>
    </row>
    <row r="3226" customFormat="false" ht="15" hidden="false" customHeight="false" outlineLevel="0" collapsed="false">
      <c r="H3226" s="108" t="n">
        <v>3218</v>
      </c>
      <c r="I3226" s="109" t="n">
        <v>0.0774</v>
      </c>
      <c r="J3226" s="109" t="n">
        <v>-0.9851</v>
      </c>
      <c r="K3226" s="109" t="n">
        <v>-1.7257</v>
      </c>
      <c r="L3226" s="109" t="n">
        <v>-1.1899</v>
      </c>
      <c r="M3226" s="109" t="n">
        <v>-0.479</v>
      </c>
      <c r="N3226" s="108" t="n">
        <f aca="false">IF(SQRT($B$5)*$I3226+SQRT(1-$B$5)*J3226&lt;$C$8,1,0)</f>
        <v>0</v>
      </c>
      <c r="O3226" s="108" t="n">
        <f aca="false">IF(SQRT($B$5)*$I3226+SQRT(1-$B$5)*K3226&lt;$C$9,1,0)</f>
        <v>0</v>
      </c>
      <c r="P3226" s="108" t="n">
        <f aca="false">IF(SQRT($B$5)*$I3226+SQRT(1-$B$5)*L3226&lt;$C$10,1,0)</f>
        <v>0</v>
      </c>
      <c r="Q3226" s="108" t="n">
        <f aca="false">IF(SQRT($B$5)*$I3226+SQRT(1-$B$5)*M3226&lt;$C$11,1,0)</f>
        <v>0</v>
      </c>
      <c r="R3226" s="110" t="n">
        <f aca="false">N3226*$D$8+O3226*$D$9+P3226*$D$10+Q3226*$D$11</f>
        <v>0</v>
      </c>
      <c r="S3226" s="108" t="n">
        <f aca="false">SUM(N3226:Q3226)</f>
        <v>0</v>
      </c>
    </row>
    <row r="3227" customFormat="false" ht="15" hidden="false" customHeight="false" outlineLevel="0" collapsed="false">
      <c r="H3227" s="108" t="n">
        <v>3219</v>
      </c>
      <c r="I3227" s="109" t="n">
        <v>-1.5598</v>
      </c>
      <c r="J3227" s="109" t="n">
        <v>-0.5021</v>
      </c>
      <c r="K3227" s="109" t="n">
        <v>0.0965</v>
      </c>
      <c r="L3227" s="109" t="n">
        <v>-1.397</v>
      </c>
      <c r="M3227" s="109" t="n">
        <v>-0.4855</v>
      </c>
      <c r="N3227" s="108" t="n">
        <f aca="false">IF(SQRT($B$5)*$I3227+SQRT(1-$B$5)*J3227&lt;$C$8,1,0)</f>
        <v>0</v>
      </c>
      <c r="O3227" s="108" t="n">
        <f aca="false">IF(SQRT($B$5)*$I3227+SQRT(1-$B$5)*K3227&lt;$C$9,1,0)</f>
        <v>0</v>
      </c>
      <c r="P3227" s="108" t="n">
        <f aca="false">IF(SQRT($B$5)*$I3227+SQRT(1-$B$5)*L3227&lt;$C$10,1,0)</f>
        <v>1</v>
      </c>
      <c r="Q3227" s="108" t="n">
        <f aca="false">IF(SQRT($B$5)*$I3227+SQRT(1-$B$5)*M3227&lt;$C$11,1,0)</f>
        <v>0</v>
      </c>
      <c r="R3227" s="110" t="n">
        <f aca="false">N3227*$D$8+O3227*$D$9+P3227*$D$10+Q3227*$D$11</f>
        <v>14</v>
      </c>
      <c r="S3227" s="108" t="n">
        <f aca="false">SUM(N3227:Q3227)</f>
        <v>1</v>
      </c>
    </row>
    <row r="3228" customFormat="false" ht="15" hidden="false" customHeight="false" outlineLevel="0" collapsed="false">
      <c r="H3228" s="108" t="n">
        <v>3220</v>
      </c>
      <c r="I3228" s="109" t="n">
        <v>-1.8095</v>
      </c>
      <c r="J3228" s="109" t="n">
        <v>1.0609</v>
      </c>
      <c r="K3228" s="109" t="n">
        <v>0.9174</v>
      </c>
      <c r="L3228" s="109" t="n">
        <v>-0.9159</v>
      </c>
      <c r="M3228" s="109" t="n">
        <v>1.4738</v>
      </c>
      <c r="N3228" s="108" t="n">
        <f aca="false">IF(SQRT($B$5)*$I3228+SQRT(1-$B$5)*J3228&lt;$C$8,1,0)</f>
        <v>0</v>
      </c>
      <c r="O3228" s="108" t="n">
        <f aca="false">IF(SQRT($B$5)*$I3228+SQRT(1-$B$5)*K3228&lt;$C$9,1,0)</f>
        <v>0</v>
      </c>
      <c r="P3228" s="108" t="n">
        <f aca="false">IF(SQRT($B$5)*$I3228+SQRT(1-$B$5)*L3228&lt;$C$10,1,0)</f>
        <v>0</v>
      </c>
      <c r="Q3228" s="108" t="n">
        <f aca="false">IF(SQRT($B$5)*$I3228+SQRT(1-$B$5)*M3228&lt;$C$11,1,0)</f>
        <v>0</v>
      </c>
      <c r="R3228" s="110" t="n">
        <f aca="false">N3228*$D$8+O3228*$D$9+P3228*$D$10+Q3228*$D$11</f>
        <v>0</v>
      </c>
      <c r="S3228" s="108" t="n">
        <f aca="false">SUM(N3228:Q3228)</f>
        <v>0</v>
      </c>
    </row>
    <row r="3229" customFormat="false" ht="15" hidden="false" customHeight="false" outlineLevel="0" collapsed="false">
      <c r="H3229" s="108" t="n">
        <v>3221</v>
      </c>
      <c r="I3229" s="109" t="n">
        <v>1.6909</v>
      </c>
      <c r="J3229" s="109" t="n">
        <v>-1.5972</v>
      </c>
      <c r="K3229" s="109" t="n">
        <v>-0.7047</v>
      </c>
      <c r="L3229" s="109" t="n">
        <v>1.0834</v>
      </c>
      <c r="M3229" s="109" t="n">
        <v>0.0667</v>
      </c>
      <c r="N3229" s="108" t="n">
        <f aca="false">IF(SQRT($B$5)*$I3229+SQRT(1-$B$5)*J3229&lt;$C$8,1,0)</f>
        <v>0</v>
      </c>
      <c r="O3229" s="108" t="n">
        <f aca="false">IF(SQRT($B$5)*$I3229+SQRT(1-$B$5)*K3229&lt;$C$9,1,0)</f>
        <v>0</v>
      </c>
      <c r="P3229" s="108" t="n">
        <f aca="false">IF(SQRT($B$5)*$I3229+SQRT(1-$B$5)*L3229&lt;$C$10,1,0)</f>
        <v>0</v>
      </c>
      <c r="Q3229" s="108" t="n">
        <f aca="false">IF(SQRT($B$5)*$I3229+SQRT(1-$B$5)*M3229&lt;$C$11,1,0)</f>
        <v>0</v>
      </c>
      <c r="R3229" s="110" t="n">
        <f aca="false">N3229*$D$8+O3229*$D$9+P3229*$D$10+Q3229*$D$11</f>
        <v>0</v>
      </c>
      <c r="S3229" s="108" t="n">
        <f aca="false">SUM(N3229:Q3229)</f>
        <v>0</v>
      </c>
    </row>
    <row r="3230" customFormat="false" ht="15" hidden="false" customHeight="false" outlineLevel="0" collapsed="false">
      <c r="H3230" s="108" t="n">
        <v>3222</v>
      </c>
      <c r="I3230" s="109" t="n">
        <v>0.2651</v>
      </c>
      <c r="J3230" s="109" t="n">
        <v>-0.884</v>
      </c>
      <c r="K3230" s="109" t="n">
        <v>-0.7838</v>
      </c>
      <c r="L3230" s="109" t="n">
        <v>-1.1396</v>
      </c>
      <c r="M3230" s="109" t="n">
        <v>0.5551</v>
      </c>
      <c r="N3230" s="108" t="n">
        <f aca="false">IF(SQRT($B$5)*$I3230+SQRT(1-$B$5)*J3230&lt;$C$8,1,0)</f>
        <v>0</v>
      </c>
      <c r="O3230" s="108" t="n">
        <f aca="false">IF(SQRT($B$5)*$I3230+SQRT(1-$B$5)*K3230&lt;$C$9,1,0)</f>
        <v>0</v>
      </c>
      <c r="P3230" s="108" t="n">
        <f aca="false">IF(SQRT($B$5)*$I3230+SQRT(1-$B$5)*L3230&lt;$C$10,1,0)</f>
        <v>0</v>
      </c>
      <c r="Q3230" s="108" t="n">
        <f aca="false">IF(SQRT($B$5)*$I3230+SQRT(1-$B$5)*M3230&lt;$C$11,1,0)</f>
        <v>0</v>
      </c>
      <c r="R3230" s="110" t="n">
        <f aca="false">N3230*$D$8+O3230*$D$9+P3230*$D$10+Q3230*$D$11</f>
        <v>0</v>
      </c>
      <c r="S3230" s="108" t="n">
        <f aca="false">SUM(N3230:Q3230)</f>
        <v>0</v>
      </c>
    </row>
    <row r="3231" customFormat="false" ht="15" hidden="false" customHeight="false" outlineLevel="0" collapsed="false">
      <c r="H3231" s="108" t="n">
        <v>3223</v>
      </c>
      <c r="I3231" s="109" t="n">
        <v>1.1582</v>
      </c>
      <c r="J3231" s="109" t="n">
        <v>1.6372</v>
      </c>
      <c r="K3231" s="109" t="n">
        <v>1.1759</v>
      </c>
      <c r="L3231" s="109" t="n">
        <v>-0.1059</v>
      </c>
      <c r="M3231" s="109" t="n">
        <v>0.2325</v>
      </c>
      <c r="N3231" s="108" t="n">
        <f aca="false">IF(SQRT($B$5)*$I3231+SQRT(1-$B$5)*J3231&lt;$C$8,1,0)</f>
        <v>0</v>
      </c>
      <c r="O3231" s="108" t="n">
        <f aca="false">IF(SQRT($B$5)*$I3231+SQRT(1-$B$5)*K3231&lt;$C$9,1,0)</f>
        <v>0</v>
      </c>
      <c r="P3231" s="108" t="n">
        <f aca="false">IF(SQRT($B$5)*$I3231+SQRT(1-$B$5)*L3231&lt;$C$10,1,0)</f>
        <v>0</v>
      </c>
      <c r="Q3231" s="108" t="n">
        <f aca="false">IF(SQRT($B$5)*$I3231+SQRT(1-$B$5)*M3231&lt;$C$11,1,0)</f>
        <v>0</v>
      </c>
      <c r="R3231" s="110" t="n">
        <f aca="false">N3231*$D$8+O3231*$D$9+P3231*$D$10+Q3231*$D$11</f>
        <v>0</v>
      </c>
      <c r="S3231" s="108" t="n">
        <f aca="false">SUM(N3231:Q3231)</f>
        <v>0</v>
      </c>
    </row>
    <row r="3232" customFormat="false" ht="15" hidden="false" customHeight="false" outlineLevel="0" collapsed="false">
      <c r="H3232" s="108" t="n">
        <v>3224</v>
      </c>
      <c r="I3232" s="109" t="n">
        <v>-0.5338</v>
      </c>
      <c r="J3232" s="109" t="n">
        <v>-0.0989</v>
      </c>
      <c r="K3232" s="109" t="n">
        <v>-0.0876</v>
      </c>
      <c r="L3232" s="109" t="n">
        <v>-2.25</v>
      </c>
      <c r="M3232" s="109" t="n">
        <v>-0.7031</v>
      </c>
      <c r="N3232" s="108" t="n">
        <f aca="false">IF(SQRT($B$5)*$I3232+SQRT(1-$B$5)*J3232&lt;$C$8,1,0)</f>
        <v>0</v>
      </c>
      <c r="O3232" s="108" t="n">
        <f aca="false">IF(SQRT($B$5)*$I3232+SQRT(1-$B$5)*K3232&lt;$C$9,1,0)</f>
        <v>0</v>
      </c>
      <c r="P3232" s="108" t="n">
        <f aca="false">IF(SQRT($B$5)*$I3232+SQRT(1-$B$5)*L3232&lt;$C$10,1,0)</f>
        <v>1</v>
      </c>
      <c r="Q3232" s="108" t="n">
        <f aca="false">IF(SQRT($B$5)*$I3232+SQRT(1-$B$5)*M3232&lt;$C$11,1,0)</f>
        <v>0</v>
      </c>
      <c r="R3232" s="110" t="n">
        <f aca="false">N3232*$D$8+O3232*$D$9+P3232*$D$10+Q3232*$D$11</f>
        <v>14</v>
      </c>
      <c r="S3232" s="108" t="n">
        <f aca="false">SUM(N3232:Q3232)</f>
        <v>1</v>
      </c>
    </row>
    <row r="3233" customFormat="false" ht="15" hidden="false" customHeight="false" outlineLevel="0" collapsed="false">
      <c r="H3233" s="108" t="n">
        <v>3225</v>
      </c>
      <c r="I3233" s="109" t="n">
        <v>0.7747</v>
      </c>
      <c r="J3233" s="109" t="n">
        <v>-1.3237</v>
      </c>
      <c r="K3233" s="109" t="n">
        <v>-2.1368</v>
      </c>
      <c r="L3233" s="109" t="n">
        <v>1.1822</v>
      </c>
      <c r="M3233" s="109" t="n">
        <v>1.6409</v>
      </c>
      <c r="N3233" s="108" t="n">
        <f aca="false">IF(SQRT($B$5)*$I3233+SQRT(1-$B$5)*J3233&lt;$C$8,1,0)</f>
        <v>0</v>
      </c>
      <c r="O3233" s="108" t="n">
        <f aca="false">IF(SQRT($B$5)*$I3233+SQRT(1-$B$5)*K3233&lt;$C$9,1,0)</f>
        <v>0</v>
      </c>
      <c r="P3233" s="108" t="n">
        <f aca="false">IF(SQRT($B$5)*$I3233+SQRT(1-$B$5)*L3233&lt;$C$10,1,0)</f>
        <v>0</v>
      </c>
      <c r="Q3233" s="108" t="n">
        <f aca="false">IF(SQRT($B$5)*$I3233+SQRT(1-$B$5)*M3233&lt;$C$11,1,0)</f>
        <v>0</v>
      </c>
      <c r="R3233" s="110" t="n">
        <f aca="false">N3233*$D$8+O3233*$D$9+P3233*$D$10+Q3233*$D$11</f>
        <v>0</v>
      </c>
      <c r="S3233" s="108" t="n">
        <f aca="false">SUM(N3233:Q3233)</f>
        <v>0</v>
      </c>
    </row>
    <row r="3234" customFormat="false" ht="15" hidden="false" customHeight="false" outlineLevel="0" collapsed="false">
      <c r="H3234" s="108" t="n">
        <v>3226</v>
      </c>
      <c r="I3234" s="109" t="n">
        <v>0.092</v>
      </c>
      <c r="J3234" s="109" t="n">
        <v>0.7024</v>
      </c>
      <c r="K3234" s="109" t="n">
        <v>-1.3093</v>
      </c>
      <c r="L3234" s="109" t="n">
        <v>0.6023</v>
      </c>
      <c r="M3234" s="109" t="n">
        <v>1.2934</v>
      </c>
      <c r="N3234" s="108" t="n">
        <f aca="false">IF(SQRT($B$5)*$I3234+SQRT(1-$B$5)*J3234&lt;$C$8,1,0)</f>
        <v>0</v>
      </c>
      <c r="O3234" s="108" t="n">
        <f aca="false">IF(SQRT($B$5)*$I3234+SQRT(1-$B$5)*K3234&lt;$C$9,1,0)</f>
        <v>0</v>
      </c>
      <c r="P3234" s="108" t="n">
        <f aca="false">IF(SQRT($B$5)*$I3234+SQRT(1-$B$5)*L3234&lt;$C$10,1,0)</f>
        <v>0</v>
      </c>
      <c r="Q3234" s="108" t="n">
        <f aca="false">IF(SQRT($B$5)*$I3234+SQRT(1-$B$5)*M3234&lt;$C$11,1,0)</f>
        <v>0</v>
      </c>
      <c r="R3234" s="110" t="n">
        <f aca="false">N3234*$D$8+O3234*$D$9+P3234*$D$10+Q3234*$D$11</f>
        <v>0</v>
      </c>
      <c r="S3234" s="108" t="n">
        <f aca="false">SUM(N3234:Q3234)</f>
        <v>0</v>
      </c>
    </row>
    <row r="3235" customFormat="false" ht="15" hidden="false" customHeight="false" outlineLevel="0" collapsed="false">
      <c r="H3235" s="108" t="n">
        <v>3227</v>
      </c>
      <c r="I3235" s="109" t="n">
        <v>1.5943</v>
      </c>
      <c r="J3235" s="109" t="n">
        <v>1.4837</v>
      </c>
      <c r="K3235" s="109" t="n">
        <v>-1.1774</v>
      </c>
      <c r="L3235" s="109" t="n">
        <v>-0.0129</v>
      </c>
      <c r="M3235" s="109" t="n">
        <v>-0.148</v>
      </c>
      <c r="N3235" s="108" t="n">
        <f aca="false">IF(SQRT($B$5)*$I3235+SQRT(1-$B$5)*J3235&lt;$C$8,1,0)</f>
        <v>0</v>
      </c>
      <c r="O3235" s="108" t="n">
        <f aca="false">IF(SQRT($B$5)*$I3235+SQRT(1-$B$5)*K3235&lt;$C$9,1,0)</f>
        <v>0</v>
      </c>
      <c r="P3235" s="108" t="n">
        <f aca="false">IF(SQRT($B$5)*$I3235+SQRT(1-$B$5)*L3235&lt;$C$10,1,0)</f>
        <v>0</v>
      </c>
      <c r="Q3235" s="108" t="n">
        <f aca="false">IF(SQRT($B$5)*$I3235+SQRT(1-$B$5)*M3235&lt;$C$11,1,0)</f>
        <v>0</v>
      </c>
      <c r="R3235" s="110" t="n">
        <f aca="false">N3235*$D$8+O3235*$D$9+P3235*$D$10+Q3235*$D$11</f>
        <v>0</v>
      </c>
      <c r="S3235" s="108" t="n">
        <f aca="false">SUM(N3235:Q3235)</f>
        <v>0</v>
      </c>
    </row>
    <row r="3236" customFormat="false" ht="15" hidden="false" customHeight="false" outlineLevel="0" collapsed="false">
      <c r="H3236" s="108" t="n">
        <v>3228</v>
      </c>
      <c r="I3236" s="109" t="n">
        <v>-0.6464</v>
      </c>
      <c r="J3236" s="109" t="n">
        <v>0.1183</v>
      </c>
      <c r="K3236" s="109" t="n">
        <v>0.473</v>
      </c>
      <c r="L3236" s="109" t="n">
        <v>0.6106</v>
      </c>
      <c r="M3236" s="109" t="n">
        <v>1.2975</v>
      </c>
      <c r="N3236" s="108" t="n">
        <f aca="false">IF(SQRT($B$5)*$I3236+SQRT(1-$B$5)*J3236&lt;$C$8,1,0)</f>
        <v>0</v>
      </c>
      <c r="O3236" s="108" t="n">
        <f aca="false">IF(SQRT($B$5)*$I3236+SQRT(1-$B$5)*K3236&lt;$C$9,1,0)</f>
        <v>0</v>
      </c>
      <c r="P3236" s="108" t="n">
        <f aca="false">IF(SQRT($B$5)*$I3236+SQRT(1-$B$5)*L3236&lt;$C$10,1,0)</f>
        <v>0</v>
      </c>
      <c r="Q3236" s="108" t="n">
        <f aca="false">IF(SQRT($B$5)*$I3236+SQRT(1-$B$5)*M3236&lt;$C$11,1,0)</f>
        <v>0</v>
      </c>
      <c r="R3236" s="110" t="n">
        <f aca="false">N3236*$D$8+O3236*$D$9+P3236*$D$10+Q3236*$D$11</f>
        <v>0</v>
      </c>
      <c r="S3236" s="108" t="n">
        <f aca="false">SUM(N3236:Q3236)</f>
        <v>0</v>
      </c>
    </row>
    <row r="3237" customFormat="false" ht="15" hidden="false" customHeight="false" outlineLevel="0" collapsed="false">
      <c r="H3237" s="108" t="n">
        <v>3229</v>
      </c>
      <c r="I3237" s="109" t="n">
        <v>-0.3549</v>
      </c>
      <c r="J3237" s="109" t="n">
        <v>-1.7983</v>
      </c>
      <c r="K3237" s="109" t="n">
        <v>-0.9429</v>
      </c>
      <c r="L3237" s="109" t="n">
        <v>-1.2236</v>
      </c>
      <c r="M3237" s="109" t="n">
        <v>1.172</v>
      </c>
      <c r="N3237" s="108" t="n">
        <f aca="false">IF(SQRT($B$5)*$I3237+SQRT(1-$B$5)*J3237&lt;$C$8,1,0)</f>
        <v>0</v>
      </c>
      <c r="O3237" s="108" t="n">
        <f aca="false">IF(SQRT($B$5)*$I3237+SQRT(1-$B$5)*K3237&lt;$C$9,1,0)</f>
        <v>0</v>
      </c>
      <c r="P3237" s="108" t="n">
        <f aca="false">IF(SQRT($B$5)*$I3237+SQRT(1-$B$5)*L3237&lt;$C$10,1,0)</f>
        <v>0</v>
      </c>
      <c r="Q3237" s="108" t="n">
        <f aca="false">IF(SQRT($B$5)*$I3237+SQRT(1-$B$5)*M3237&lt;$C$11,1,0)</f>
        <v>0</v>
      </c>
      <c r="R3237" s="110" t="n">
        <f aca="false">N3237*$D$8+O3237*$D$9+P3237*$D$10+Q3237*$D$11</f>
        <v>0</v>
      </c>
      <c r="S3237" s="108" t="n">
        <f aca="false">SUM(N3237:Q3237)</f>
        <v>0</v>
      </c>
    </row>
    <row r="3238" customFormat="false" ht="15" hidden="false" customHeight="false" outlineLevel="0" collapsed="false">
      <c r="H3238" s="108" t="n">
        <v>3230</v>
      </c>
      <c r="I3238" s="109" t="n">
        <v>-0.8592</v>
      </c>
      <c r="J3238" s="109" t="n">
        <v>2.1072</v>
      </c>
      <c r="K3238" s="109" t="n">
        <v>-0.4824</v>
      </c>
      <c r="L3238" s="109" t="n">
        <v>0.6724</v>
      </c>
      <c r="M3238" s="109" t="n">
        <v>-1.3942</v>
      </c>
      <c r="N3238" s="108" t="n">
        <f aca="false">IF(SQRT($B$5)*$I3238+SQRT(1-$B$5)*J3238&lt;$C$8,1,0)</f>
        <v>0</v>
      </c>
      <c r="O3238" s="108" t="n">
        <f aca="false">IF(SQRT($B$5)*$I3238+SQRT(1-$B$5)*K3238&lt;$C$9,1,0)</f>
        <v>0</v>
      </c>
      <c r="P3238" s="108" t="n">
        <f aca="false">IF(SQRT($B$5)*$I3238+SQRT(1-$B$5)*L3238&lt;$C$10,1,0)</f>
        <v>0</v>
      </c>
      <c r="Q3238" s="108" t="n">
        <f aca="false">IF(SQRT($B$5)*$I3238+SQRT(1-$B$5)*M3238&lt;$C$11,1,0)</f>
        <v>0</v>
      </c>
      <c r="R3238" s="110" t="n">
        <f aca="false">N3238*$D$8+O3238*$D$9+P3238*$D$10+Q3238*$D$11</f>
        <v>0</v>
      </c>
      <c r="S3238" s="108" t="n">
        <f aca="false">SUM(N3238:Q3238)</f>
        <v>0</v>
      </c>
    </row>
    <row r="3239" customFormat="false" ht="15" hidden="false" customHeight="false" outlineLevel="0" collapsed="false">
      <c r="H3239" s="108" t="n">
        <v>3231</v>
      </c>
      <c r="I3239" s="109" t="n">
        <v>-0.8885</v>
      </c>
      <c r="J3239" s="109" t="n">
        <v>2.1576</v>
      </c>
      <c r="K3239" s="109" t="n">
        <v>1.1562</v>
      </c>
      <c r="L3239" s="109" t="n">
        <v>0.4177</v>
      </c>
      <c r="M3239" s="109" t="n">
        <v>-0.6917</v>
      </c>
      <c r="N3239" s="108" t="n">
        <f aca="false">IF(SQRT($B$5)*$I3239+SQRT(1-$B$5)*J3239&lt;$C$8,1,0)</f>
        <v>0</v>
      </c>
      <c r="O3239" s="108" t="n">
        <f aca="false">IF(SQRT($B$5)*$I3239+SQRT(1-$B$5)*K3239&lt;$C$9,1,0)</f>
        <v>0</v>
      </c>
      <c r="P3239" s="108" t="n">
        <f aca="false">IF(SQRT($B$5)*$I3239+SQRT(1-$B$5)*L3239&lt;$C$10,1,0)</f>
        <v>0</v>
      </c>
      <c r="Q3239" s="108" t="n">
        <f aca="false">IF(SQRT($B$5)*$I3239+SQRT(1-$B$5)*M3239&lt;$C$11,1,0)</f>
        <v>0</v>
      </c>
      <c r="R3239" s="110" t="n">
        <f aca="false">N3239*$D$8+O3239*$D$9+P3239*$D$10+Q3239*$D$11</f>
        <v>0</v>
      </c>
      <c r="S3239" s="108" t="n">
        <f aca="false">SUM(N3239:Q3239)</f>
        <v>0</v>
      </c>
    </row>
    <row r="3240" customFormat="false" ht="15" hidden="false" customHeight="false" outlineLevel="0" collapsed="false">
      <c r="H3240" s="108" t="n">
        <v>3232</v>
      </c>
      <c r="I3240" s="109" t="n">
        <v>0.2747</v>
      </c>
      <c r="J3240" s="109" t="n">
        <v>0.5127</v>
      </c>
      <c r="K3240" s="109" t="n">
        <v>-0.2768</v>
      </c>
      <c r="L3240" s="109" t="n">
        <v>0.867</v>
      </c>
      <c r="M3240" s="109" t="n">
        <v>-0.3209</v>
      </c>
      <c r="N3240" s="108" t="n">
        <f aca="false">IF(SQRT($B$5)*$I3240+SQRT(1-$B$5)*J3240&lt;$C$8,1,0)</f>
        <v>0</v>
      </c>
      <c r="O3240" s="108" t="n">
        <f aca="false">IF(SQRT($B$5)*$I3240+SQRT(1-$B$5)*K3240&lt;$C$9,1,0)</f>
        <v>0</v>
      </c>
      <c r="P3240" s="108" t="n">
        <f aca="false">IF(SQRT($B$5)*$I3240+SQRT(1-$B$5)*L3240&lt;$C$10,1,0)</f>
        <v>0</v>
      </c>
      <c r="Q3240" s="108" t="n">
        <f aca="false">IF(SQRT($B$5)*$I3240+SQRT(1-$B$5)*M3240&lt;$C$11,1,0)</f>
        <v>0</v>
      </c>
      <c r="R3240" s="110" t="n">
        <f aca="false">N3240*$D$8+O3240*$D$9+P3240*$D$10+Q3240*$D$11</f>
        <v>0</v>
      </c>
      <c r="S3240" s="108" t="n">
        <f aca="false">SUM(N3240:Q3240)</f>
        <v>0</v>
      </c>
    </row>
    <row r="3241" customFormat="false" ht="15" hidden="false" customHeight="false" outlineLevel="0" collapsed="false">
      <c r="H3241" s="108" t="n">
        <v>3233</v>
      </c>
      <c r="I3241" s="109" t="n">
        <v>-0.5465</v>
      </c>
      <c r="J3241" s="109" t="n">
        <v>0.3062</v>
      </c>
      <c r="K3241" s="109" t="n">
        <v>0.7549</v>
      </c>
      <c r="L3241" s="109" t="n">
        <v>-1.1465</v>
      </c>
      <c r="M3241" s="109" t="n">
        <v>0.4731</v>
      </c>
      <c r="N3241" s="108" t="n">
        <f aca="false">IF(SQRT($B$5)*$I3241+SQRT(1-$B$5)*J3241&lt;$C$8,1,0)</f>
        <v>0</v>
      </c>
      <c r="O3241" s="108" t="n">
        <f aca="false">IF(SQRT($B$5)*$I3241+SQRT(1-$B$5)*K3241&lt;$C$9,1,0)</f>
        <v>0</v>
      </c>
      <c r="P3241" s="108" t="n">
        <f aca="false">IF(SQRT($B$5)*$I3241+SQRT(1-$B$5)*L3241&lt;$C$10,1,0)</f>
        <v>0</v>
      </c>
      <c r="Q3241" s="108" t="n">
        <f aca="false">IF(SQRT($B$5)*$I3241+SQRT(1-$B$5)*M3241&lt;$C$11,1,0)</f>
        <v>0</v>
      </c>
      <c r="R3241" s="110" t="n">
        <f aca="false">N3241*$D$8+O3241*$D$9+P3241*$D$10+Q3241*$D$11</f>
        <v>0</v>
      </c>
      <c r="S3241" s="108" t="n">
        <f aca="false">SUM(N3241:Q3241)</f>
        <v>0</v>
      </c>
    </row>
    <row r="3242" customFormat="false" ht="15" hidden="false" customHeight="false" outlineLevel="0" collapsed="false">
      <c r="H3242" s="108" t="n">
        <v>3234</v>
      </c>
      <c r="I3242" s="109" t="n">
        <v>-0.6692</v>
      </c>
      <c r="J3242" s="109" t="n">
        <v>-0.1753</v>
      </c>
      <c r="K3242" s="109" t="n">
        <v>-0.0618</v>
      </c>
      <c r="L3242" s="109" t="n">
        <v>1.656</v>
      </c>
      <c r="M3242" s="109" t="n">
        <v>0.6724</v>
      </c>
      <c r="N3242" s="108" t="n">
        <f aca="false">IF(SQRT($B$5)*$I3242+SQRT(1-$B$5)*J3242&lt;$C$8,1,0)</f>
        <v>0</v>
      </c>
      <c r="O3242" s="108" t="n">
        <f aca="false">IF(SQRT($B$5)*$I3242+SQRT(1-$B$5)*K3242&lt;$C$9,1,0)</f>
        <v>0</v>
      </c>
      <c r="P3242" s="108" t="n">
        <f aca="false">IF(SQRT($B$5)*$I3242+SQRT(1-$B$5)*L3242&lt;$C$10,1,0)</f>
        <v>0</v>
      </c>
      <c r="Q3242" s="108" t="n">
        <f aca="false">IF(SQRT($B$5)*$I3242+SQRT(1-$B$5)*M3242&lt;$C$11,1,0)</f>
        <v>0</v>
      </c>
      <c r="R3242" s="110" t="n">
        <f aca="false">N3242*$D$8+O3242*$D$9+P3242*$D$10+Q3242*$D$11</f>
        <v>0</v>
      </c>
      <c r="S3242" s="108" t="n">
        <f aca="false">SUM(N3242:Q3242)</f>
        <v>0</v>
      </c>
    </row>
    <row r="3243" customFormat="false" ht="15" hidden="false" customHeight="false" outlineLevel="0" collapsed="false">
      <c r="H3243" s="108" t="n">
        <v>3235</v>
      </c>
      <c r="I3243" s="109" t="n">
        <v>-0.395</v>
      </c>
      <c r="J3243" s="109" t="n">
        <v>-1.4227</v>
      </c>
      <c r="K3243" s="109" t="n">
        <v>0.1139</v>
      </c>
      <c r="L3243" s="109" t="n">
        <v>1.904</v>
      </c>
      <c r="M3243" s="109" t="n">
        <v>-2.324</v>
      </c>
      <c r="N3243" s="108" t="n">
        <f aca="false">IF(SQRT($B$5)*$I3243+SQRT(1-$B$5)*J3243&lt;$C$8,1,0)</f>
        <v>0</v>
      </c>
      <c r="O3243" s="108" t="n">
        <f aca="false">IF(SQRT($B$5)*$I3243+SQRT(1-$B$5)*K3243&lt;$C$9,1,0)</f>
        <v>0</v>
      </c>
      <c r="P3243" s="108" t="n">
        <f aca="false">IF(SQRT($B$5)*$I3243+SQRT(1-$B$5)*L3243&lt;$C$10,1,0)</f>
        <v>0</v>
      </c>
      <c r="Q3243" s="108" t="n">
        <f aca="false">IF(SQRT($B$5)*$I3243+SQRT(1-$B$5)*M3243&lt;$C$11,1,0)</f>
        <v>1</v>
      </c>
      <c r="R3243" s="110" t="n">
        <f aca="false">N3243*$D$8+O3243*$D$9+P3243*$D$10+Q3243*$D$11</f>
        <v>17.5</v>
      </c>
      <c r="S3243" s="108" t="n">
        <f aca="false">SUM(N3243:Q3243)</f>
        <v>1</v>
      </c>
    </row>
    <row r="3244" customFormat="false" ht="15" hidden="false" customHeight="false" outlineLevel="0" collapsed="false">
      <c r="H3244" s="108" t="n">
        <v>3236</v>
      </c>
      <c r="I3244" s="109" t="n">
        <v>0.6114</v>
      </c>
      <c r="J3244" s="109" t="n">
        <v>0.647</v>
      </c>
      <c r="K3244" s="109" t="n">
        <v>-0.9017</v>
      </c>
      <c r="L3244" s="109" t="n">
        <v>-2.6006</v>
      </c>
      <c r="M3244" s="109" t="n">
        <v>0.5319</v>
      </c>
      <c r="N3244" s="108" t="n">
        <f aca="false">IF(SQRT($B$5)*$I3244+SQRT(1-$B$5)*J3244&lt;$C$8,1,0)</f>
        <v>0</v>
      </c>
      <c r="O3244" s="108" t="n">
        <f aca="false">IF(SQRT($B$5)*$I3244+SQRT(1-$B$5)*K3244&lt;$C$9,1,0)</f>
        <v>0</v>
      </c>
      <c r="P3244" s="108" t="n">
        <f aca="false">IF(SQRT($B$5)*$I3244+SQRT(1-$B$5)*L3244&lt;$C$10,1,0)</f>
        <v>1</v>
      </c>
      <c r="Q3244" s="108" t="n">
        <f aca="false">IF(SQRT($B$5)*$I3244+SQRT(1-$B$5)*M3244&lt;$C$11,1,0)</f>
        <v>0</v>
      </c>
      <c r="R3244" s="110" t="n">
        <f aca="false">N3244*$D$8+O3244*$D$9+P3244*$D$10+Q3244*$D$11</f>
        <v>14</v>
      </c>
      <c r="S3244" s="108" t="n">
        <f aca="false">SUM(N3244:Q3244)</f>
        <v>1</v>
      </c>
    </row>
    <row r="3245" customFormat="false" ht="15" hidden="false" customHeight="false" outlineLevel="0" collapsed="false">
      <c r="H3245" s="108" t="n">
        <v>3237</v>
      </c>
      <c r="I3245" s="109" t="n">
        <v>-0.6601</v>
      </c>
      <c r="J3245" s="109" t="n">
        <v>-0.0246</v>
      </c>
      <c r="K3245" s="109" t="n">
        <v>2.2093</v>
      </c>
      <c r="L3245" s="109" t="n">
        <v>-2.4615</v>
      </c>
      <c r="M3245" s="109" t="n">
        <v>0.7707</v>
      </c>
      <c r="N3245" s="108" t="n">
        <f aca="false">IF(SQRT($B$5)*$I3245+SQRT(1-$B$5)*J3245&lt;$C$8,1,0)</f>
        <v>0</v>
      </c>
      <c r="O3245" s="108" t="n">
        <f aca="false">IF(SQRT($B$5)*$I3245+SQRT(1-$B$5)*K3245&lt;$C$9,1,0)</f>
        <v>0</v>
      </c>
      <c r="P3245" s="108" t="n">
        <f aca="false">IF(SQRT($B$5)*$I3245+SQRT(1-$B$5)*L3245&lt;$C$10,1,0)</f>
        <v>1</v>
      </c>
      <c r="Q3245" s="108" t="n">
        <f aca="false">IF(SQRT($B$5)*$I3245+SQRT(1-$B$5)*M3245&lt;$C$11,1,0)</f>
        <v>0</v>
      </c>
      <c r="R3245" s="110" t="n">
        <f aca="false">N3245*$D$8+O3245*$D$9+P3245*$D$10+Q3245*$D$11</f>
        <v>14</v>
      </c>
      <c r="S3245" s="108" t="n">
        <f aca="false">SUM(N3245:Q3245)</f>
        <v>1</v>
      </c>
    </row>
    <row r="3246" customFormat="false" ht="15" hidden="false" customHeight="false" outlineLevel="0" collapsed="false">
      <c r="H3246" s="108" t="n">
        <v>3238</v>
      </c>
      <c r="I3246" s="109" t="n">
        <v>1.0613</v>
      </c>
      <c r="J3246" s="109" t="n">
        <v>0.3484</v>
      </c>
      <c r="K3246" s="109" t="n">
        <v>-0.1336</v>
      </c>
      <c r="L3246" s="109" t="n">
        <v>0.5848</v>
      </c>
      <c r="M3246" s="109" t="n">
        <v>-0.2305</v>
      </c>
      <c r="N3246" s="108" t="n">
        <f aca="false">IF(SQRT($B$5)*$I3246+SQRT(1-$B$5)*J3246&lt;$C$8,1,0)</f>
        <v>0</v>
      </c>
      <c r="O3246" s="108" t="n">
        <f aca="false">IF(SQRT($B$5)*$I3246+SQRT(1-$B$5)*K3246&lt;$C$9,1,0)</f>
        <v>0</v>
      </c>
      <c r="P3246" s="108" t="n">
        <f aca="false">IF(SQRT($B$5)*$I3246+SQRT(1-$B$5)*L3246&lt;$C$10,1,0)</f>
        <v>0</v>
      </c>
      <c r="Q3246" s="108" t="n">
        <f aca="false">IF(SQRT($B$5)*$I3246+SQRT(1-$B$5)*M3246&lt;$C$11,1,0)</f>
        <v>0</v>
      </c>
      <c r="R3246" s="110" t="n">
        <f aca="false">N3246*$D$8+O3246*$D$9+P3246*$D$10+Q3246*$D$11</f>
        <v>0</v>
      </c>
      <c r="S3246" s="108" t="n">
        <f aca="false">SUM(N3246:Q3246)</f>
        <v>0</v>
      </c>
    </row>
    <row r="3247" customFormat="false" ht="15" hidden="false" customHeight="false" outlineLevel="0" collapsed="false">
      <c r="H3247" s="108" t="n">
        <v>3239</v>
      </c>
      <c r="I3247" s="109" t="n">
        <v>-0.2082</v>
      </c>
      <c r="J3247" s="109" t="n">
        <v>-0.8162</v>
      </c>
      <c r="K3247" s="109" t="n">
        <v>1.5402</v>
      </c>
      <c r="L3247" s="109" t="n">
        <v>0.9203</v>
      </c>
      <c r="M3247" s="109" t="n">
        <v>-1.3527</v>
      </c>
      <c r="N3247" s="108" t="n">
        <f aca="false">IF(SQRT($B$5)*$I3247+SQRT(1-$B$5)*J3247&lt;$C$8,1,0)</f>
        <v>0</v>
      </c>
      <c r="O3247" s="108" t="n">
        <f aca="false">IF(SQRT($B$5)*$I3247+SQRT(1-$B$5)*K3247&lt;$C$9,1,0)</f>
        <v>0</v>
      </c>
      <c r="P3247" s="108" t="n">
        <f aca="false">IF(SQRT($B$5)*$I3247+SQRT(1-$B$5)*L3247&lt;$C$10,1,0)</f>
        <v>0</v>
      </c>
      <c r="Q3247" s="108" t="n">
        <f aca="false">IF(SQRT($B$5)*$I3247+SQRT(1-$B$5)*M3247&lt;$C$11,1,0)</f>
        <v>0</v>
      </c>
      <c r="R3247" s="110" t="n">
        <f aca="false">N3247*$D$8+O3247*$D$9+P3247*$D$10+Q3247*$D$11</f>
        <v>0</v>
      </c>
      <c r="S3247" s="108" t="n">
        <f aca="false">SUM(N3247:Q3247)</f>
        <v>0</v>
      </c>
    </row>
    <row r="3248" customFormat="false" ht="15" hidden="false" customHeight="false" outlineLevel="0" collapsed="false">
      <c r="H3248" s="108" t="n">
        <v>3240</v>
      </c>
      <c r="I3248" s="109" t="n">
        <v>0.2989</v>
      </c>
      <c r="J3248" s="109" t="n">
        <v>0.2649</v>
      </c>
      <c r="K3248" s="109" t="n">
        <v>0.9832</v>
      </c>
      <c r="L3248" s="109" t="n">
        <v>-1.9137</v>
      </c>
      <c r="M3248" s="109" t="n">
        <v>0.9983</v>
      </c>
      <c r="N3248" s="108" t="n">
        <f aca="false">IF(SQRT($B$5)*$I3248+SQRT(1-$B$5)*J3248&lt;$C$8,1,0)</f>
        <v>0</v>
      </c>
      <c r="O3248" s="108" t="n">
        <f aca="false">IF(SQRT($B$5)*$I3248+SQRT(1-$B$5)*K3248&lt;$C$9,1,0)</f>
        <v>0</v>
      </c>
      <c r="P3248" s="108" t="n">
        <f aca="false">IF(SQRT($B$5)*$I3248+SQRT(1-$B$5)*L3248&lt;$C$10,1,0)</f>
        <v>0</v>
      </c>
      <c r="Q3248" s="108" t="n">
        <f aca="false">IF(SQRT($B$5)*$I3248+SQRT(1-$B$5)*M3248&lt;$C$11,1,0)</f>
        <v>0</v>
      </c>
      <c r="R3248" s="110" t="n">
        <f aca="false">N3248*$D$8+O3248*$D$9+P3248*$D$10+Q3248*$D$11</f>
        <v>0</v>
      </c>
      <c r="S3248" s="108" t="n">
        <f aca="false">SUM(N3248:Q3248)</f>
        <v>0</v>
      </c>
    </row>
    <row r="3249" customFormat="false" ht="15" hidden="false" customHeight="false" outlineLevel="0" collapsed="false">
      <c r="H3249" s="108" t="n">
        <v>3241</v>
      </c>
      <c r="I3249" s="109" t="n">
        <v>-0.33</v>
      </c>
      <c r="J3249" s="109" t="n">
        <v>-0.2774</v>
      </c>
      <c r="K3249" s="109" t="n">
        <v>1.1582</v>
      </c>
      <c r="L3249" s="109" t="n">
        <v>0.6095</v>
      </c>
      <c r="M3249" s="109" t="n">
        <v>-1.2541</v>
      </c>
      <c r="N3249" s="108" t="n">
        <f aca="false">IF(SQRT($B$5)*$I3249+SQRT(1-$B$5)*J3249&lt;$C$8,1,0)</f>
        <v>0</v>
      </c>
      <c r="O3249" s="108" t="n">
        <f aca="false">IF(SQRT($B$5)*$I3249+SQRT(1-$B$5)*K3249&lt;$C$9,1,0)</f>
        <v>0</v>
      </c>
      <c r="P3249" s="108" t="n">
        <f aca="false">IF(SQRT($B$5)*$I3249+SQRT(1-$B$5)*L3249&lt;$C$10,1,0)</f>
        <v>0</v>
      </c>
      <c r="Q3249" s="108" t="n">
        <f aca="false">IF(SQRT($B$5)*$I3249+SQRT(1-$B$5)*M3249&lt;$C$11,1,0)</f>
        <v>0</v>
      </c>
      <c r="R3249" s="110" t="n">
        <f aca="false">N3249*$D$8+O3249*$D$9+P3249*$D$10+Q3249*$D$11</f>
        <v>0</v>
      </c>
      <c r="S3249" s="108" t="n">
        <f aca="false">SUM(N3249:Q3249)</f>
        <v>0</v>
      </c>
    </row>
    <row r="3250" customFormat="false" ht="15" hidden="false" customHeight="false" outlineLevel="0" collapsed="false">
      <c r="H3250" s="108" t="n">
        <v>3242</v>
      </c>
      <c r="I3250" s="109" t="n">
        <v>-1.3227</v>
      </c>
      <c r="J3250" s="109" t="n">
        <v>0.7249</v>
      </c>
      <c r="K3250" s="109" t="n">
        <v>-0.1143</v>
      </c>
      <c r="L3250" s="109" t="n">
        <v>-0.4446</v>
      </c>
      <c r="M3250" s="109" t="n">
        <v>1.6538</v>
      </c>
      <c r="N3250" s="108" t="n">
        <f aca="false">IF(SQRT($B$5)*$I3250+SQRT(1-$B$5)*J3250&lt;$C$8,1,0)</f>
        <v>0</v>
      </c>
      <c r="O3250" s="108" t="n">
        <f aca="false">IF(SQRT($B$5)*$I3250+SQRT(1-$B$5)*K3250&lt;$C$9,1,0)</f>
        <v>0</v>
      </c>
      <c r="P3250" s="108" t="n">
        <f aca="false">IF(SQRT($B$5)*$I3250+SQRT(1-$B$5)*L3250&lt;$C$10,1,0)</f>
        <v>0</v>
      </c>
      <c r="Q3250" s="108" t="n">
        <f aca="false">IF(SQRT($B$5)*$I3250+SQRT(1-$B$5)*M3250&lt;$C$11,1,0)</f>
        <v>0</v>
      </c>
      <c r="R3250" s="110" t="n">
        <f aca="false">N3250*$D$8+O3250*$D$9+P3250*$D$10+Q3250*$D$11</f>
        <v>0</v>
      </c>
      <c r="S3250" s="108" t="n">
        <f aca="false">SUM(N3250:Q3250)</f>
        <v>0</v>
      </c>
    </row>
    <row r="3251" customFormat="false" ht="15" hidden="false" customHeight="false" outlineLevel="0" collapsed="false">
      <c r="H3251" s="108" t="n">
        <v>3243</v>
      </c>
      <c r="I3251" s="109" t="n">
        <v>0.9359</v>
      </c>
      <c r="J3251" s="109" t="n">
        <v>-1.8144</v>
      </c>
      <c r="K3251" s="109" t="n">
        <v>0.7684</v>
      </c>
      <c r="L3251" s="109" t="n">
        <v>-1.4423</v>
      </c>
      <c r="M3251" s="109" t="n">
        <v>-0.2013</v>
      </c>
      <c r="N3251" s="108" t="n">
        <f aca="false">IF(SQRT($B$5)*$I3251+SQRT(1-$B$5)*J3251&lt;$C$8,1,0)</f>
        <v>0</v>
      </c>
      <c r="O3251" s="108" t="n">
        <f aca="false">IF(SQRT($B$5)*$I3251+SQRT(1-$B$5)*K3251&lt;$C$9,1,0)</f>
        <v>0</v>
      </c>
      <c r="P3251" s="108" t="n">
        <f aca="false">IF(SQRT($B$5)*$I3251+SQRT(1-$B$5)*L3251&lt;$C$10,1,0)</f>
        <v>0</v>
      </c>
      <c r="Q3251" s="108" t="n">
        <f aca="false">IF(SQRT($B$5)*$I3251+SQRT(1-$B$5)*M3251&lt;$C$11,1,0)</f>
        <v>0</v>
      </c>
      <c r="R3251" s="110" t="n">
        <f aca="false">N3251*$D$8+O3251*$D$9+P3251*$D$10+Q3251*$D$11</f>
        <v>0</v>
      </c>
      <c r="S3251" s="108" t="n">
        <f aca="false">SUM(N3251:Q3251)</f>
        <v>0</v>
      </c>
    </row>
    <row r="3252" customFormat="false" ht="15" hidden="false" customHeight="false" outlineLevel="0" collapsed="false">
      <c r="H3252" s="108" t="n">
        <v>3244</v>
      </c>
      <c r="I3252" s="109" t="n">
        <v>-0.2798</v>
      </c>
      <c r="J3252" s="109" t="n">
        <v>1.0841</v>
      </c>
      <c r="K3252" s="109" t="n">
        <v>0.7909</v>
      </c>
      <c r="L3252" s="109" t="n">
        <v>0.7676</v>
      </c>
      <c r="M3252" s="109" t="n">
        <v>-1.2522</v>
      </c>
      <c r="N3252" s="108" t="n">
        <f aca="false">IF(SQRT($B$5)*$I3252+SQRT(1-$B$5)*J3252&lt;$C$8,1,0)</f>
        <v>0</v>
      </c>
      <c r="O3252" s="108" t="n">
        <f aca="false">IF(SQRT($B$5)*$I3252+SQRT(1-$B$5)*K3252&lt;$C$9,1,0)</f>
        <v>0</v>
      </c>
      <c r="P3252" s="108" t="n">
        <f aca="false">IF(SQRT($B$5)*$I3252+SQRT(1-$B$5)*L3252&lt;$C$10,1,0)</f>
        <v>0</v>
      </c>
      <c r="Q3252" s="108" t="n">
        <f aca="false">IF(SQRT($B$5)*$I3252+SQRT(1-$B$5)*M3252&lt;$C$11,1,0)</f>
        <v>0</v>
      </c>
      <c r="R3252" s="110" t="n">
        <f aca="false">N3252*$D$8+O3252*$D$9+P3252*$D$10+Q3252*$D$11</f>
        <v>0</v>
      </c>
      <c r="S3252" s="108" t="n">
        <f aca="false">SUM(N3252:Q3252)</f>
        <v>0</v>
      </c>
    </row>
    <row r="3253" customFormat="false" ht="15" hidden="false" customHeight="false" outlineLevel="0" collapsed="false">
      <c r="H3253" s="108" t="n">
        <v>3245</v>
      </c>
      <c r="I3253" s="109" t="n">
        <v>-2.3103</v>
      </c>
      <c r="J3253" s="109" t="n">
        <v>-2.0165</v>
      </c>
      <c r="K3253" s="109" t="n">
        <v>1.0194</v>
      </c>
      <c r="L3253" s="109" t="n">
        <v>1.2837</v>
      </c>
      <c r="M3253" s="109" t="n">
        <v>0.8091</v>
      </c>
      <c r="N3253" s="108" t="n">
        <f aca="false">IF(SQRT($B$5)*$I3253+SQRT(1-$B$5)*J3253&lt;$C$8,1,0)</f>
        <v>1</v>
      </c>
      <c r="O3253" s="108" t="n">
        <f aca="false">IF(SQRT($B$5)*$I3253+SQRT(1-$B$5)*K3253&lt;$C$9,1,0)</f>
        <v>0</v>
      </c>
      <c r="P3253" s="108" t="n">
        <f aca="false">IF(SQRT($B$5)*$I3253+SQRT(1-$B$5)*L3253&lt;$C$10,1,0)</f>
        <v>0</v>
      </c>
      <c r="Q3253" s="108" t="n">
        <f aca="false">IF(SQRT($B$5)*$I3253+SQRT(1-$B$5)*M3253&lt;$C$11,1,0)</f>
        <v>0</v>
      </c>
      <c r="R3253" s="110" t="n">
        <f aca="false">N3253*$D$8+O3253*$D$9+P3253*$D$10+Q3253*$D$11</f>
        <v>20</v>
      </c>
      <c r="S3253" s="108" t="n">
        <f aca="false">SUM(N3253:Q3253)</f>
        <v>1</v>
      </c>
    </row>
    <row r="3254" customFormat="false" ht="15" hidden="false" customHeight="false" outlineLevel="0" collapsed="false">
      <c r="H3254" s="108" t="n">
        <v>3246</v>
      </c>
      <c r="I3254" s="109" t="n">
        <v>-2.0574</v>
      </c>
      <c r="J3254" s="109" t="n">
        <v>-3.2038</v>
      </c>
      <c r="K3254" s="109" t="n">
        <v>-0.067</v>
      </c>
      <c r="L3254" s="109" t="n">
        <v>-0.005</v>
      </c>
      <c r="M3254" s="109" t="n">
        <v>-0.0087</v>
      </c>
      <c r="N3254" s="108" t="n">
        <f aca="false">IF(SQRT($B$5)*$I3254+SQRT(1-$B$5)*J3254&lt;$C$8,1,0)</f>
        <v>1</v>
      </c>
      <c r="O3254" s="108" t="n">
        <f aca="false">IF(SQRT($B$5)*$I3254+SQRT(1-$B$5)*K3254&lt;$C$9,1,0)</f>
        <v>0</v>
      </c>
      <c r="P3254" s="108" t="n">
        <f aca="false">IF(SQRT($B$5)*$I3254+SQRT(1-$B$5)*L3254&lt;$C$10,1,0)</f>
        <v>0</v>
      </c>
      <c r="Q3254" s="108" t="n">
        <f aca="false">IF(SQRT($B$5)*$I3254+SQRT(1-$B$5)*M3254&lt;$C$11,1,0)</f>
        <v>0</v>
      </c>
      <c r="R3254" s="110" t="n">
        <f aca="false">N3254*$D$8+O3254*$D$9+P3254*$D$10+Q3254*$D$11</f>
        <v>20</v>
      </c>
      <c r="S3254" s="108" t="n">
        <f aca="false">SUM(N3254:Q3254)</f>
        <v>1</v>
      </c>
    </row>
    <row r="3255" customFormat="false" ht="15" hidden="false" customHeight="false" outlineLevel="0" collapsed="false">
      <c r="H3255" s="108" t="n">
        <v>3247</v>
      </c>
      <c r="I3255" s="109" t="n">
        <v>-1.1899</v>
      </c>
      <c r="J3255" s="109" t="n">
        <v>0.1135</v>
      </c>
      <c r="K3255" s="109" t="n">
        <v>-1.3605</v>
      </c>
      <c r="L3255" s="109" t="n">
        <v>-0.9105</v>
      </c>
      <c r="M3255" s="109" t="n">
        <v>1.1133</v>
      </c>
      <c r="N3255" s="108" t="n">
        <f aca="false">IF(SQRT($B$5)*$I3255+SQRT(1-$B$5)*J3255&lt;$C$8,1,0)</f>
        <v>0</v>
      </c>
      <c r="O3255" s="108" t="n">
        <f aca="false">IF(SQRT($B$5)*$I3255+SQRT(1-$B$5)*K3255&lt;$C$9,1,0)</f>
        <v>0</v>
      </c>
      <c r="P3255" s="108" t="n">
        <f aca="false">IF(SQRT($B$5)*$I3255+SQRT(1-$B$5)*L3255&lt;$C$10,1,0)</f>
        <v>0</v>
      </c>
      <c r="Q3255" s="108" t="n">
        <f aca="false">IF(SQRT($B$5)*$I3255+SQRT(1-$B$5)*M3255&lt;$C$11,1,0)</f>
        <v>0</v>
      </c>
      <c r="R3255" s="110" t="n">
        <f aca="false">N3255*$D$8+O3255*$D$9+P3255*$D$10+Q3255*$D$11</f>
        <v>0</v>
      </c>
      <c r="S3255" s="108" t="n">
        <f aca="false">SUM(N3255:Q3255)</f>
        <v>0</v>
      </c>
    </row>
    <row r="3256" customFormat="false" ht="15" hidden="false" customHeight="false" outlineLevel="0" collapsed="false">
      <c r="H3256" s="108" t="n">
        <v>3248</v>
      </c>
      <c r="I3256" s="109" t="n">
        <v>-1.2646</v>
      </c>
      <c r="J3256" s="109" t="n">
        <v>-1.0105</v>
      </c>
      <c r="K3256" s="109" t="n">
        <v>0.1709</v>
      </c>
      <c r="L3256" s="109" t="n">
        <v>0.0721</v>
      </c>
      <c r="M3256" s="109" t="n">
        <v>-0.1067</v>
      </c>
      <c r="N3256" s="108" t="n">
        <f aca="false">IF(SQRT($B$5)*$I3256+SQRT(1-$B$5)*J3256&lt;$C$8,1,0)</f>
        <v>0</v>
      </c>
      <c r="O3256" s="108" t="n">
        <f aca="false">IF(SQRT($B$5)*$I3256+SQRT(1-$B$5)*K3256&lt;$C$9,1,0)</f>
        <v>0</v>
      </c>
      <c r="P3256" s="108" t="n">
        <f aca="false">IF(SQRT($B$5)*$I3256+SQRT(1-$B$5)*L3256&lt;$C$10,1,0)</f>
        <v>0</v>
      </c>
      <c r="Q3256" s="108" t="n">
        <f aca="false">IF(SQRT($B$5)*$I3256+SQRT(1-$B$5)*M3256&lt;$C$11,1,0)</f>
        <v>0</v>
      </c>
      <c r="R3256" s="110" t="n">
        <f aca="false">N3256*$D$8+O3256*$D$9+P3256*$D$10+Q3256*$D$11</f>
        <v>0</v>
      </c>
      <c r="S3256" s="108" t="n">
        <f aca="false">SUM(N3256:Q3256)</f>
        <v>0</v>
      </c>
    </row>
    <row r="3257" customFormat="false" ht="15" hidden="false" customHeight="false" outlineLevel="0" collapsed="false">
      <c r="H3257" s="108" t="n">
        <v>3249</v>
      </c>
      <c r="I3257" s="109" t="n">
        <v>1.1096</v>
      </c>
      <c r="J3257" s="109" t="n">
        <v>0.2678</v>
      </c>
      <c r="K3257" s="109" t="n">
        <v>-0.2129</v>
      </c>
      <c r="L3257" s="109" t="n">
        <v>0.1347</v>
      </c>
      <c r="M3257" s="109" t="n">
        <v>0.1705</v>
      </c>
      <c r="N3257" s="108" t="n">
        <f aca="false">IF(SQRT($B$5)*$I3257+SQRT(1-$B$5)*J3257&lt;$C$8,1,0)</f>
        <v>0</v>
      </c>
      <c r="O3257" s="108" t="n">
        <f aca="false">IF(SQRT($B$5)*$I3257+SQRT(1-$B$5)*K3257&lt;$C$9,1,0)</f>
        <v>0</v>
      </c>
      <c r="P3257" s="108" t="n">
        <f aca="false">IF(SQRT($B$5)*$I3257+SQRT(1-$B$5)*L3257&lt;$C$10,1,0)</f>
        <v>0</v>
      </c>
      <c r="Q3257" s="108" t="n">
        <f aca="false">IF(SQRT($B$5)*$I3257+SQRT(1-$B$5)*M3257&lt;$C$11,1,0)</f>
        <v>0</v>
      </c>
      <c r="R3257" s="110" t="n">
        <f aca="false">N3257*$D$8+O3257*$D$9+P3257*$D$10+Q3257*$D$11</f>
        <v>0</v>
      </c>
      <c r="S3257" s="108" t="n">
        <f aca="false">SUM(N3257:Q3257)</f>
        <v>0</v>
      </c>
    </row>
    <row r="3258" customFormat="false" ht="15" hidden="false" customHeight="false" outlineLevel="0" collapsed="false">
      <c r="H3258" s="108" t="n">
        <v>3250</v>
      </c>
      <c r="I3258" s="109" t="n">
        <v>-1.859</v>
      </c>
      <c r="J3258" s="109" t="n">
        <v>0.8271</v>
      </c>
      <c r="K3258" s="109" t="n">
        <v>0.3223</v>
      </c>
      <c r="L3258" s="109" t="n">
        <v>-1.1397</v>
      </c>
      <c r="M3258" s="109" t="n">
        <v>-0.5049</v>
      </c>
      <c r="N3258" s="108" t="n">
        <f aca="false">IF(SQRT($B$5)*$I3258+SQRT(1-$B$5)*J3258&lt;$C$8,1,0)</f>
        <v>0</v>
      </c>
      <c r="O3258" s="108" t="n">
        <f aca="false">IF(SQRT($B$5)*$I3258+SQRT(1-$B$5)*K3258&lt;$C$9,1,0)</f>
        <v>0</v>
      </c>
      <c r="P3258" s="108" t="n">
        <f aca="false">IF(SQRT($B$5)*$I3258+SQRT(1-$B$5)*L3258&lt;$C$10,1,0)</f>
        <v>1</v>
      </c>
      <c r="Q3258" s="108" t="n">
        <f aca="false">IF(SQRT($B$5)*$I3258+SQRT(1-$B$5)*M3258&lt;$C$11,1,0)</f>
        <v>0</v>
      </c>
      <c r="R3258" s="110" t="n">
        <f aca="false">N3258*$D$8+O3258*$D$9+P3258*$D$10+Q3258*$D$11</f>
        <v>14</v>
      </c>
      <c r="S3258" s="108" t="n">
        <f aca="false">SUM(N3258:Q3258)</f>
        <v>1</v>
      </c>
    </row>
    <row r="3259" customFormat="false" ht="15" hidden="false" customHeight="false" outlineLevel="0" collapsed="false">
      <c r="H3259" s="108" t="n">
        <v>3251</v>
      </c>
      <c r="I3259" s="109" t="n">
        <v>1.1703</v>
      </c>
      <c r="J3259" s="109" t="n">
        <v>-1.2879</v>
      </c>
      <c r="K3259" s="109" t="n">
        <v>0.1938</v>
      </c>
      <c r="L3259" s="109" t="n">
        <v>-1.2067</v>
      </c>
      <c r="M3259" s="109" t="n">
        <v>0.9184</v>
      </c>
      <c r="N3259" s="108" t="n">
        <f aca="false">IF(SQRT($B$5)*$I3259+SQRT(1-$B$5)*J3259&lt;$C$8,1,0)</f>
        <v>0</v>
      </c>
      <c r="O3259" s="108" t="n">
        <f aca="false">IF(SQRT($B$5)*$I3259+SQRT(1-$B$5)*K3259&lt;$C$9,1,0)</f>
        <v>0</v>
      </c>
      <c r="P3259" s="108" t="n">
        <f aca="false">IF(SQRT($B$5)*$I3259+SQRT(1-$B$5)*L3259&lt;$C$10,1,0)</f>
        <v>0</v>
      </c>
      <c r="Q3259" s="108" t="n">
        <f aca="false">IF(SQRT($B$5)*$I3259+SQRT(1-$B$5)*M3259&lt;$C$11,1,0)</f>
        <v>0</v>
      </c>
      <c r="R3259" s="110" t="n">
        <f aca="false">N3259*$D$8+O3259*$D$9+P3259*$D$10+Q3259*$D$11</f>
        <v>0</v>
      </c>
      <c r="S3259" s="108" t="n">
        <f aca="false">SUM(N3259:Q3259)</f>
        <v>0</v>
      </c>
    </row>
    <row r="3260" customFormat="false" ht="15" hidden="false" customHeight="false" outlineLevel="0" collapsed="false">
      <c r="H3260" s="108" t="n">
        <v>3252</v>
      </c>
      <c r="I3260" s="109" t="n">
        <v>0.5283</v>
      </c>
      <c r="J3260" s="109" t="n">
        <v>0.1653</v>
      </c>
      <c r="K3260" s="109" t="n">
        <v>-0.4436</v>
      </c>
      <c r="L3260" s="109" t="n">
        <v>-0.1191</v>
      </c>
      <c r="M3260" s="109" t="n">
        <v>0.5858</v>
      </c>
      <c r="N3260" s="108" t="n">
        <f aca="false">IF(SQRT($B$5)*$I3260+SQRT(1-$B$5)*J3260&lt;$C$8,1,0)</f>
        <v>0</v>
      </c>
      <c r="O3260" s="108" t="n">
        <f aca="false">IF(SQRT($B$5)*$I3260+SQRT(1-$B$5)*K3260&lt;$C$9,1,0)</f>
        <v>0</v>
      </c>
      <c r="P3260" s="108" t="n">
        <f aca="false">IF(SQRT($B$5)*$I3260+SQRT(1-$B$5)*L3260&lt;$C$10,1,0)</f>
        <v>0</v>
      </c>
      <c r="Q3260" s="108" t="n">
        <f aca="false">IF(SQRT($B$5)*$I3260+SQRT(1-$B$5)*M3260&lt;$C$11,1,0)</f>
        <v>0</v>
      </c>
      <c r="R3260" s="110" t="n">
        <f aca="false">N3260*$D$8+O3260*$D$9+P3260*$D$10+Q3260*$D$11</f>
        <v>0</v>
      </c>
      <c r="S3260" s="108" t="n">
        <f aca="false">SUM(N3260:Q3260)</f>
        <v>0</v>
      </c>
    </row>
    <row r="3261" customFormat="false" ht="15" hidden="false" customHeight="false" outlineLevel="0" collapsed="false">
      <c r="H3261" s="108" t="n">
        <v>3253</v>
      </c>
      <c r="I3261" s="109" t="n">
        <v>-0.0307</v>
      </c>
      <c r="J3261" s="109" t="n">
        <v>-2.0093</v>
      </c>
      <c r="K3261" s="109" t="n">
        <v>0.9964</v>
      </c>
      <c r="L3261" s="109" t="n">
        <v>-0.4357</v>
      </c>
      <c r="M3261" s="109" t="n">
        <v>1.3664</v>
      </c>
      <c r="N3261" s="108" t="n">
        <f aca="false">IF(SQRT($B$5)*$I3261+SQRT(1-$B$5)*J3261&lt;$C$8,1,0)</f>
        <v>0</v>
      </c>
      <c r="O3261" s="108" t="n">
        <f aca="false">IF(SQRT($B$5)*$I3261+SQRT(1-$B$5)*K3261&lt;$C$9,1,0)</f>
        <v>0</v>
      </c>
      <c r="P3261" s="108" t="n">
        <f aca="false">IF(SQRT($B$5)*$I3261+SQRT(1-$B$5)*L3261&lt;$C$10,1,0)</f>
        <v>0</v>
      </c>
      <c r="Q3261" s="108" t="n">
        <f aca="false">IF(SQRT($B$5)*$I3261+SQRT(1-$B$5)*M3261&lt;$C$11,1,0)</f>
        <v>0</v>
      </c>
      <c r="R3261" s="110" t="n">
        <f aca="false">N3261*$D$8+O3261*$D$9+P3261*$D$10+Q3261*$D$11</f>
        <v>0</v>
      </c>
      <c r="S3261" s="108" t="n">
        <f aca="false">SUM(N3261:Q3261)</f>
        <v>0</v>
      </c>
    </row>
    <row r="3262" customFormat="false" ht="15" hidden="false" customHeight="false" outlineLevel="0" collapsed="false">
      <c r="H3262" s="108" t="n">
        <v>3254</v>
      </c>
      <c r="I3262" s="109" t="n">
        <v>-1.2522</v>
      </c>
      <c r="J3262" s="109" t="n">
        <v>-0.0161</v>
      </c>
      <c r="K3262" s="109" t="n">
        <v>1.7035</v>
      </c>
      <c r="L3262" s="109" t="n">
        <v>1.2338</v>
      </c>
      <c r="M3262" s="109" t="n">
        <v>-0.574</v>
      </c>
      <c r="N3262" s="108" t="n">
        <f aca="false">IF(SQRT($B$5)*$I3262+SQRT(1-$B$5)*J3262&lt;$C$8,1,0)</f>
        <v>0</v>
      </c>
      <c r="O3262" s="108" t="n">
        <f aca="false">IF(SQRT($B$5)*$I3262+SQRT(1-$B$5)*K3262&lt;$C$9,1,0)</f>
        <v>0</v>
      </c>
      <c r="P3262" s="108" t="n">
        <f aca="false">IF(SQRT($B$5)*$I3262+SQRT(1-$B$5)*L3262&lt;$C$10,1,0)</f>
        <v>0</v>
      </c>
      <c r="Q3262" s="108" t="n">
        <f aca="false">IF(SQRT($B$5)*$I3262+SQRT(1-$B$5)*M3262&lt;$C$11,1,0)</f>
        <v>0</v>
      </c>
      <c r="R3262" s="110" t="n">
        <f aca="false">N3262*$D$8+O3262*$D$9+P3262*$D$10+Q3262*$D$11</f>
        <v>0</v>
      </c>
      <c r="S3262" s="108" t="n">
        <f aca="false">SUM(N3262:Q3262)</f>
        <v>0</v>
      </c>
    </row>
    <row r="3263" customFormat="false" ht="15" hidden="false" customHeight="false" outlineLevel="0" collapsed="false">
      <c r="H3263" s="108" t="n">
        <v>3255</v>
      </c>
      <c r="I3263" s="109" t="n">
        <v>-0.8588</v>
      </c>
      <c r="J3263" s="109" t="n">
        <v>1.824</v>
      </c>
      <c r="K3263" s="109" t="n">
        <v>1.9854</v>
      </c>
      <c r="L3263" s="109" t="n">
        <v>1.9256</v>
      </c>
      <c r="M3263" s="109" t="n">
        <v>0.7655</v>
      </c>
      <c r="N3263" s="108" t="n">
        <f aca="false">IF(SQRT($B$5)*$I3263+SQRT(1-$B$5)*J3263&lt;$C$8,1,0)</f>
        <v>0</v>
      </c>
      <c r="O3263" s="108" t="n">
        <f aca="false">IF(SQRT($B$5)*$I3263+SQRT(1-$B$5)*K3263&lt;$C$9,1,0)</f>
        <v>0</v>
      </c>
      <c r="P3263" s="108" t="n">
        <f aca="false">IF(SQRT($B$5)*$I3263+SQRT(1-$B$5)*L3263&lt;$C$10,1,0)</f>
        <v>0</v>
      </c>
      <c r="Q3263" s="108" t="n">
        <f aca="false">IF(SQRT($B$5)*$I3263+SQRT(1-$B$5)*M3263&lt;$C$11,1,0)</f>
        <v>0</v>
      </c>
      <c r="R3263" s="110" t="n">
        <f aca="false">N3263*$D$8+O3263*$D$9+P3263*$D$10+Q3263*$D$11</f>
        <v>0</v>
      </c>
      <c r="S3263" s="108" t="n">
        <f aca="false">SUM(N3263:Q3263)</f>
        <v>0</v>
      </c>
    </row>
    <row r="3264" customFormat="false" ht="15" hidden="false" customHeight="false" outlineLevel="0" collapsed="false">
      <c r="H3264" s="108" t="n">
        <v>3256</v>
      </c>
      <c r="I3264" s="109" t="n">
        <v>0.8672</v>
      </c>
      <c r="J3264" s="109" t="n">
        <v>2.1014</v>
      </c>
      <c r="K3264" s="109" t="n">
        <v>0.2307</v>
      </c>
      <c r="L3264" s="109" t="n">
        <v>-2.2924</v>
      </c>
      <c r="M3264" s="109" t="n">
        <v>0.4895</v>
      </c>
      <c r="N3264" s="108" t="n">
        <f aca="false">IF(SQRT($B$5)*$I3264+SQRT(1-$B$5)*J3264&lt;$C$8,1,0)</f>
        <v>0</v>
      </c>
      <c r="O3264" s="108" t="n">
        <f aca="false">IF(SQRT($B$5)*$I3264+SQRT(1-$B$5)*K3264&lt;$C$9,1,0)</f>
        <v>0</v>
      </c>
      <c r="P3264" s="108" t="n">
        <f aca="false">IF(SQRT($B$5)*$I3264+SQRT(1-$B$5)*L3264&lt;$C$10,1,0)</f>
        <v>0</v>
      </c>
      <c r="Q3264" s="108" t="n">
        <f aca="false">IF(SQRT($B$5)*$I3264+SQRT(1-$B$5)*M3264&lt;$C$11,1,0)</f>
        <v>0</v>
      </c>
      <c r="R3264" s="110" t="n">
        <f aca="false">N3264*$D$8+O3264*$D$9+P3264*$D$10+Q3264*$D$11</f>
        <v>0</v>
      </c>
      <c r="S3264" s="108" t="n">
        <f aca="false">SUM(N3264:Q3264)</f>
        <v>0</v>
      </c>
    </row>
    <row r="3265" customFormat="false" ht="15" hidden="false" customHeight="false" outlineLevel="0" collapsed="false">
      <c r="H3265" s="108" t="n">
        <v>3257</v>
      </c>
      <c r="I3265" s="109" t="n">
        <v>-0.42</v>
      </c>
      <c r="J3265" s="109" t="n">
        <v>0.3599</v>
      </c>
      <c r="K3265" s="109" t="n">
        <v>0.4999</v>
      </c>
      <c r="L3265" s="109" t="n">
        <v>-1.0099</v>
      </c>
      <c r="M3265" s="109" t="n">
        <v>0.7724</v>
      </c>
      <c r="N3265" s="108" t="n">
        <f aca="false">IF(SQRT($B$5)*$I3265+SQRT(1-$B$5)*J3265&lt;$C$8,1,0)</f>
        <v>0</v>
      </c>
      <c r="O3265" s="108" t="n">
        <f aca="false">IF(SQRT($B$5)*$I3265+SQRT(1-$B$5)*K3265&lt;$C$9,1,0)</f>
        <v>0</v>
      </c>
      <c r="P3265" s="108" t="n">
        <f aca="false">IF(SQRT($B$5)*$I3265+SQRT(1-$B$5)*L3265&lt;$C$10,1,0)</f>
        <v>0</v>
      </c>
      <c r="Q3265" s="108" t="n">
        <f aca="false">IF(SQRT($B$5)*$I3265+SQRT(1-$B$5)*M3265&lt;$C$11,1,0)</f>
        <v>0</v>
      </c>
      <c r="R3265" s="110" t="n">
        <f aca="false">N3265*$D$8+O3265*$D$9+P3265*$D$10+Q3265*$D$11</f>
        <v>0</v>
      </c>
      <c r="S3265" s="108" t="n">
        <f aca="false">SUM(N3265:Q3265)</f>
        <v>0</v>
      </c>
    </row>
    <row r="3266" customFormat="false" ht="15" hidden="false" customHeight="false" outlineLevel="0" collapsed="false">
      <c r="H3266" s="108" t="n">
        <v>3258</v>
      </c>
      <c r="I3266" s="109" t="n">
        <v>0.9644</v>
      </c>
      <c r="J3266" s="109" t="n">
        <v>1.0075</v>
      </c>
      <c r="K3266" s="109" t="n">
        <v>-0.2426</v>
      </c>
      <c r="L3266" s="109" t="n">
        <v>1.2968</v>
      </c>
      <c r="M3266" s="109" t="n">
        <v>0.7622</v>
      </c>
      <c r="N3266" s="108" t="n">
        <f aca="false">IF(SQRT($B$5)*$I3266+SQRT(1-$B$5)*J3266&lt;$C$8,1,0)</f>
        <v>0</v>
      </c>
      <c r="O3266" s="108" t="n">
        <f aca="false">IF(SQRT($B$5)*$I3266+SQRT(1-$B$5)*K3266&lt;$C$9,1,0)</f>
        <v>0</v>
      </c>
      <c r="P3266" s="108" t="n">
        <f aca="false">IF(SQRT($B$5)*$I3266+SQRT(1-$B$5)*L3266&lt;$C$10,1,0)</f>
        <v>0</v>
      </c>
      <c r="Q3266" s="108" t="n">
        <f aca="false">IF(SQRT($B$5)*$I3266+SQRT(1-$B$5)*M3266&lt;$C$11,1,0)</f>
        <v>0</v>
      </c>
      <c r="R3266" s="110" t="n">
        <f aca="false">N3266*$D$8+O3266*$D$9+P3266*$D$10+Q3266*$D$11</f>
        <v>0</v>
      </c>
      <c r="S3266" s="108" t="n">
        <f aca="false">SUM(N3266:Q3266)</f>
        <v>0</v>
      </c>
    </row>
    <row r="3267" customFormat="false" ht="15" hidden="false" customHeight="false" outlineLevel="0" collapsed="false">
      <c r="H3267" s="108" t="n">
        <v>3259</v>
      </c>
      <c r="I3267" s="109" t="n">
        <v>0.8122</v>
      </c>
      <c r="J3267" s="109" t="n">
        <v>-0.7203</v>
      </c>
      <c r="K3267" s="109" t="n">
        <v>1.4405</v>
      </c>
      <c r="L3267" s="109" t="n">
        <v>0.0036</v>
      </c>
      <c r="M3267" s="109" t="n">
        <v>0.6963</v>
      </c>
      <c r="N3267" s="108" t="n">
        <f aca="false">IF(SQRT($B$5)*$I3267+SQRT(1-$B$5)*J3267&lt;$C$8,1,0)</f>
        <v>0</v>
      </c>
      <c r="O3267" s="108" t="n">
        <f aca="false">IF(SQRT($B$5)*$I3267+SQRT(1-$B$5)*K3267&lt;$C$9,1,0)</f>
        <v>0</v>
      </c>
      <c r="P3267" s="108" t="n">
        <f aca="false">IF(SQRT($B$5)*$I3267+SQRT(1-$B$5)*L3267&lt;$C$10,1,0)</f>
        <v>0</v>
      </c>
      <c r="Q3267" s="108" t="n">
        <f aca="false">IF(SQRT($B$5)*$I3267+SQRT(1-$B$5)*M3267&lt;$C$11,1,0)</f>
        <v>0</v>
      </c>
      <c r="R3267" s="110" t="n">
        <f aca="false">N3267*$D$8+O3267*$D$9+P3267*$D$10+Q3267*$D$11</f>
        <v>0</v>
      </c>
      <c r="S3267" s="108" t="n">
        <f aca="false">SUM(N3267:Q3267)</f>
        <v>0</v>
      </c>
    </row>
    <row r="3268" customFormat="false" ht="15" hidden="false" customHeight="false" outlineLevel="0" collapsed="false">
      <c r="H3268" s="108" t="n">
        <v>3260</v>
      </c>
      <c r="I3268" s="109" t="n">
        <v>0.5917</v>
      </c>
      <c r="J3268" s="109" t="n">
        <v>-0.8923</v>
      </c>
      <c r="K3268" s="109" t="n">
        <v>0.5745</v>
      </c>
      <c r="L3268" s="109" t="n">
        <v>-0.3167</v>
      </c>
      <c r="M3268" s="109" t="n">
        <v>-0.0578</v>
      </c>
      <c r="N3268" s="108" t="n">
        <f aca="false">IF(SQRT($B$5)*$I3268+SQRT(1-$B$5)*J3268&lt;$C$8,1,0)</f>
        <v>0</v>
      </c>
      <c r="O3268" s="108" t="n">
        <f aca="false">IF(SQRT($B$5)*$I3268+SQRT(1-$B$5)*K3268&lt;$C$9,1,0)</f>
        <v>0</v>
      </c>
      <c r="P3268" s="108" t="n">
        <f aca="false">IF(SQRT($B$5)*$I3268+SQRT(1-$B$5)*L3268&lt;$C$10,1,0)</f>
        <v>0</v>
      </c>
      <c r="Q3268" s="108" t="n">
        <f aca="false">IF(SQRT($B$5)*$I3268+SQRT(1-$B$5)*M3268&lt;$C$11,1,0)</f>
        <v>0</v>
      </c>
      <c r="R3268" s="110" t="n">
        <f aca="false">N3268*$D$8+O3268*$D$9+P3268*$D$10+Q3268*$D$11</f>
        <v>0</v>
      </c>
      <c r="S3268" s="108" t="n">
        <f aca="false">SUM(N3268:Q3268)</f>
        <v>0</v>
      </c>
    </row>
    <row r="3269" customFormat="false" ht="15" hidden="false" customHeight="false" outlineLevel="0" collapsed="false">
      <c r="H3269" s="108" t="n">
        <v>3261</v>
      </c>
      <c r="I3269" s="109" t="n">
        <v>-0.1787</v>
      </c>
      <c r="J3269" s="109" t="n">
        <v>-0.3536</v>
      </c>
      <c r="K3269" s="109" t="n">
        <v>-1.2104</v>
      </c>
      <c r="L3269" s="109" t="n">
        <v>1.019</v>
      </c>
      <c r="M3269" s="109" t="n">
        <v>-0.6255</v>
      </c>
      <c r="N3269" s="108" t="n">
        <f aca="false">IF(SQRT($B$5)*$I3269+SQRT(1-$B$5)*J3269&lt;$C$8,1,0)</f>
        <v>0</v>
      </c>
      <c r="O3269" s="108" t="n">
        <f aca="false">IF(SQRT($B$5)*$I3269+SQRT(1-$B$5)*K3269&lt;$C$9,1,0)</f>
        <v>0</v>
      </c>
      <c r="P3269" s="108" t="n">
        <f aca="false">IF(SQRT($B$5)*$I3269+SQRT(1-$B$5)*L3269&lt;$C$10,1,0)</f>
        <v>0</v>
      </c>
      <c r="Q3269" s="108" t="n">
        <f aca="false">IF(SQRT($B$5)*$I3269+SQRT(1-$B$5)*M3269&lt;$C$11,1,0)</f>
        <v>0</v>
      </c>
      <c r="R3269" s="110" t="n">
        <f aca="false">N3269*$D$8+O3269*$D$9+P3269*$D$10+Q3269*$D$11</f>
        <v>0</v>
      </c>
      <c r="S3269" s="108" t="n">
        <f aca="false">SUM(N3269:Q3269)</f>
        <v>0</v>
      </c>
    </row>
    <row r="3270" customFormat="false" ht="15" hidden="false" customHeight="false" outlineLevel="0" collapsed="false">
      <c r="H3270" s="108" t="n">
        <v>3262</v>
      </c>
      <c r="I3270" s="109" t="n">
        <v>-1.8612</v>
      </c>
      <c r="J3270" s="109" t="n">
        <v>0.3297</v>
      </c>
      <c r="K3270" s="109" t="n">
        <v>0.7773</v>
      </c>
      <c r="L3270" s="109" t="n">
        <v>0.3795</v>
      </c>
      <c r="M3270" s="109" t="n">
        <v>0.8222</v>
      </c>
      <c r="N3270" s="108" t="n">
        <f aca="false">IF(SQRT($B$5)*$I3270+SQRT(1-$B$5)*J3270&lt;$C$8,1,0)</f>
        <v>0</v>
      </c>
      <c r="O3270" s="108" t="n">
        <f aca="false">IF(SQRT($B$5)*$I3270+SQRT(1-$B$5)*K3270&lt;$C$9,1,0)</f>
        <v>0</v>
      </c>
      <c r="P3270" s="108" t="n">
        <f aca="false">IF(SQRT($B$5)*$I3270+SQRT(1-$B$5)*L3270&lt;$C$10,1,0)</f>
        <v>0</v>
      </c>
      <c r="Q3270" s="108" t="n">
        <f aca="false">IF(SQRT($B$5)*$I3270+SQRT(1-$B$5)*M3270&lt;$C$11,1,0)</f>
        <v>0</v>
      </c>
      <c r="R3270" s="110" t="n">
        <f aca="false">N3270*$D$8+O3270*$D$9+P3270*$D$10+Q3270*$D$11</f>
        <v>0</v>
      </c>
      <c r="S3270" s="108" t="n">
        <f aca="false">SUM(N3270:Q3270)</f>
        <v>0</v>
      </c>
    </row>
    <row r="3271" customFormat="false" ht="15" hidden="false" customHeight="false" outlineLevel="0" collapsed="false">
      <c r="H3271" s="108" t="n">
        <v>3263</v>
      </c>
      <c r="I3271" s="109" t="n">
        <v>0.1054</v>
      </c>
      <c r="J3271" s="109" t="n">
        <v>0.3402</v>
      </c>
      <c r="K3271" s="109" t="n">
        <v>0.9024</v>
      </c>
      <c r="L3271" s="109" t="n">
        <v>-0.8996</v>
      </c>
      <c r="M3271" s="109" t="n">
        <v>-1.0101</v>
      </c>
      <c r="N3271" s="108" t="n">
        <f aca="false">IF(SQRT($B$5)*$I3271+SQRT(1-$B$5)*J3271&lt;$C$8,1,0)</f>
        <v>0</v>
      </c>
      <c r="O3271" s="108" t="n">
        <f aca="false">IF(SQRT($B$5)*$I3271+SQRT(1-$B$5)*K3271&lt;$C$9,1,0)</f>
        <v>0</v>
      </c>
      <c r="P3271" s="108" t="n">
        <f aca="false">IF(SQRT($B$5)*$I3271+SQRT(1-$B$5)*L3271&lt;$C$10,1,0)</f>
        <v>0</v>
      </c>
      <c r="Q3271" s="108" t="n">
        <f aca="false">IF(SQRT($B$5)*$I3271+SQRT(1-$B$5)*M3271&lt;$C$11,1,0)</f>
        <v>0</v>
      </c>
      <c r="R3271" s="110" t="n">
        <f aca="false">N3271*$D$8+O3271*$D$9+P3271*$D$10+Q3271*$D$11</f>
        <v>0</v>
      </c>
      <c r="S3271" s="108" t="n">
        <f aca="false">SUM(N3271:Q3271)</f>
        <v>0</v>
      </c>
    </row>
    <row r="3272" customFormat="false" ht="15" hidden="false" customHeight="false" outlineLevel="0" collapsed="false">
      <c r="H3272" s="108" t="n">
        <v>3264</v>
      </c>
      <c r="I3272" s="109" t="n">
        <v>-0.6421</v>
      </c>
      <c r="J3272" s="109" t="n">
        <v>1.8196</v>
      </c>
      <c r="K3272" s="109" t="n">
        <v>0.1662</v>
      </c>
      <c r="L3272" s="109" t="n">
        <v>1.4189</v>
      </c>
      <c r="M3272" s="109" t="n">
        <v>1.8639</v>
      </c>
      <c r="N3272" s="108" t="n">
        <f aca="false">IF(SQRT($B$5)*$I3272+SQRT(1-$B$5)*J3272&lt;$C$8,1,0)</f>
        <v>0</v>
      </c>
      <c r="O3272" s="108" t="n">
        <f aca="false">IF(SQRT($B$5)*$I3272+SQRT(1-$B$5)*K3272&lt;$C$9,1,0)</f>
        <v>0</v>
      </c>
      <c r="P3272" s="108" t="n">
        <f aca="false">IF(SQRT($B$5)*$I3272+SQRT(1-$B$5)*L3272&lt;$C$10,1,0)</f>
        <v>0</v>
      </c>
      <c r="Q3272" s="108" t="n">
        <f aca="false">IF(SQRT($B$5)*$I3272+SQRT(1-$B$5)*M3272&lt;$C$11,1,0)</f>
        <v>0</v>
      </c>
      <c r="R3272" s="110" t="n">
        <f aca="false">N3272*$D$8+O3272*$D$9+P3272*$D$10+Q3272*$D$11</f>
        <v>0</v>
      </c>
      <c r="S3272" s="108" t="n">
        <f aca="false">SUM(N3272:Q3272)</f>
        <v>0</v>
      </c>
    </row>
    <row r="3273" customFormat="false" ht="15" hidden="false" customHeight="false" outlineLevel="0" collapsed="false">
      <c r="H3273" s="108" t="n">
        <v>3265</v>
      </c>
      <c r="I3273" s="109" t="n">
        <v>2.5548</v>
      </c>
      <c r="J3273" s="109" t="n">
        <v>0.9523</v>
      </c>
      <c r="K3273" s="109" t="n">
        <v>-0.3581</v>
      </c>
      <c r="L3273" s="109" t="n">
        <v>0.0887</v>
      </c>
      <c r="M3273" s="109" t="n">
        <v>-0.9847</v>
      </c>
      <c r="N3273" s="108" t="n">
        <f aca="false">IF(SQRT($B$5)*$I3273+SQRT(1-$B$5)*J3273&lt;$C$8,1,0)</f>
        <v>0</v>
      </c>
      <c r="O3273" s="108" t="n">
        <f aca="false">IF(SQRT($B$5)*$I3273+SQRT(1-$B$5)*K3273&lt;$C$9,1,0)</f>
        <v>0</v>
      </c>
      <c r="P3273" s="108" t="n">
        <f aca="false">IF(SQRT($B$5)*$I3273+SQRT(1-$B$5)*L3273&lt;$C$10,1,0)</f>
        <v>0</v>
      </c>
      <c r="Q3273" s="108" t="n">
        <f aca="false">IF(SQRT($B$5)*$I3273+SQRT(1-$B$5)*M3273&lt;$C$11,1,0)</f>
        <v>0</v>
      </c>
      <c r="R3273" s="110" t="n">
        <f aca="false">N3273*$D$8+O3273*$D$9+P3273*$D$10+Q3273*$D$11</f>
        <v>0</v>
      </c>
      <c r="S3273" s="108" t="n">
        <f aca="false">SUM(N3273:Q3273)</f>
        <v>0</v>
      </c>
    </row>
    <row r="3274" customFormat="false" ht="15" hidden="false" customHeight="false" outlineLevel="0" collapsed="false">
      <c r="H3274" s="108" t="n">
        <v>3266</v>
      </c>
      <c r="I3274" s="109" t="n">
        <v>-0.0121</v>
      </c>
      <c r="J3274" s="109" t="n">
        <v>1.9432</v>
      </c>
      <c r="K3274" s="109" t="n">
        <v>1.0182</v>
      </c>
      <c r="L3274" s="109" t="n">
        <v>0.6761</v>
      </c>
      <c r="M3274" s="109" t="n">
        <v>0.829</v>
      </c>
      <c r="N3274" s="108" t="n">
        <f aca="false">IF(SQRT($B$5)*$I3274+SQRT(1-$B$5)*J3274&lt;$C$8,1,0)</f>
        <v>0</v>
      </c>
      <c r="O3274" s="108" t="n">
        <f aca="false">IF(SQRT($B$5)*$I3274+SQRT(1-$B$5)*K3274&lt;$C$9,1,0)</f>
        <v>0</v>
      </c>
      <c r="P3274" s="108" t="n">
        <f aca="false">IF(SQRT($B$5)*$I3274+SQRT(1-$B$5)*L3274&lt;$C$10,1,0)</f>
        <v>0</v>
      </c>
      <c r="Q3274" s="108" t="n">
        <f aca="false">IF(SQRT($B$5)*$I3274+SQRT(1-$B$5)*M3274&lt;$C$11,1,0)</f>
        <v>0</v>
      </c>
      <c r="R3274" s="110" t="n">
        <f aca="false">N3274*$D$8+O3274*$D$9+P3274*$D$10+Q3274*$D$11</f>
        <v>0</v>
      </c>
      <c r="S3274" s="108" t="n">
        <f aca="false">SUM(N3274:Q3274)</f>
        <v>0</v>
      </c>
    </row>
    <row r="3275" customFormat="false" ht="15" hidden="false" customHeight="false" outlineLevel="0" collapsed="false">
      <c r="H3275" s="108" t="n">
        <v>3267</v>
      </c>
      <c r="I3275" s="109" t="n">
        <v>2.0276</v>
      </c>
      <c r="J3275" s="109" t="n">
        <v>1.5686</v>
      </c>
      <c r="K3275" s="109" t="n">
        <v>0.529</v>
      </c>
      <c r="L3275" s="109" t="n">
        <v>0.7773</v>
      </c>
      <c r="M3275" s="109" t="n">
        <v>0.6256</v>
      </c>
      <c r="N3275" s="108" t="n">
        <f aca="false">IF(SQRT($B$5)*$I3275+SQRT(1-$B$5)*J3275&lt;$C$8,1,0)</f>
        <v>0</v>
      </c>
      <c r="O3275" s="108" t="n">
        <f aca="false">IF(SQRT($B$5)*$I3275+SQRT(1-$B$5)*K3275&lt;$C$9,1,0)</f>
        <v>0</v>
      </c>
      <c r="P3275" s="108" t="n">
        <f aca="false">IF(SQRT($B$5)*$I3275+SQRT(1-$B$5)*L3275&lt;$C$10,1,0)</f>
        <v>0</v>
      </c>
      <c r="Q3275" s="108" t="n">
        <f aca="false">IF(SQRT($B$5)*$I3275+SQRT(1-$B$5)*M3275&lt;$C$11,1,0)</f>
        <v>0</v>
      </c>
      <c r="R3275" s="110" t="n">
        <f aca="false">N3275*$D$8+O3275*$D$9+P3275*$D$10+Q3275*$D$11</f>
        <v>0</v>
      </c>
      <c r="S3275" s="108" t="n">
        <f aca="false">SUM(N3275:Q3275)</f>
        <v>0</v>
      </c>
    </row>
    <row r="3276" customFormat="false" ht="15" hidden="false" customHeight="false" outlineLevel="0" collapsed="false">
      <c r="H3276" s="108" t="n">
        <v>3268</v>
      </c>
      <c r="I3276" s="109" t="n">
        <v>-0.1822</v>
      </c>
      <c r="J3276" s="109" t="n">
        <v>-0.9939</v>
      </c>
      <c r="K3276" s="109" t="n">
        <v>0.4244</v>
      </c>
      <c r="L3276" s="109" t="n">
        <v>0.987</v>
      </c>
      <c r="M3276" s="109" t="n">
        <v>-0.3261</v>
      </c>
      <c r="N3276" s="108" t="n">
        <f aca="false">IF(SQRT($B$5)*$I3276+SQRT(1-$B$5)*J3276&lt;$C$8,1,0)</f>
        <v>0</v>
      </c>
      <c r="O3276" s="108" t="n">
        <f aca="false">IF(SQRT($B$5)*$I3276+SQRT(1-$B$5)*K3276&lt;$C$9,1,0)</f>
        <v>0</v>
      </c>
      <c r="P3276" s="108" t="n">
        <f aca="false">IF(SQRT($B$5)*$I3276+SQRT(1-$B$5)*L3276&lt;$C$10,1,0)</f>
        <v>0</v>
      </c>
      <c r="Q3276" s="108" t="n">
        <f aca="false">IF(SQRT($B$5)*$I3276+SQRT(1-$B$5)*M3276&lt;$C$11,1,0)</f>
        <v>0</v>
      </c>
      <c r="R3276" s="110" t="n">
        <f aca="false">N3276*$D$8+O3276*$D$9+P3276*$D$10+Q3276*$D$11</f>
        <v>0</v>
      </c>
      <c r="S3276" s="108" t="n">
        <f aca="false">SUM(N3276:Q3276)</f>
        <v>0</v>
      </c>
    </row>
    <row r="3277" customFormat="false" ht="15" hidden="false" customHeight="false" outlineLevel="0" collapsed="false">
      <c r="H3277" s="108" t="n">
        <v>3269</v>
      </c>
      <c r="I3277" s="109" t="n">
        <v>-2.2407</v>
      </c>
      <c r="J3277" s="109" t="n">
        <v>-0.999</v>
      </c>
      <c r="K3277" s="109" t="n">
        <v>-0.885</v>
      </c>
      <c r="L3277" s="109" t="n">
        <v>1.1665</v>
      </c>
      <c r="M3277" s="109" t="n">
        <v>0.6362</v>
      </c>
      <c r="N3277" s="108" t="n">
        <f aca="false">IF(SQRT($B$5)*$I3277+SQRT(1-$B$5)*J3277&lt;$C$8,1,0)</f>
        <v>0</v>
      </c>
      <c r="O3277" s="108" t="n">
        <f aca="false">IF(SQRT($B$5)*$I3277+SQRT(1-$B$5)*K3277&lt;$C$9,1,0)</f>
        <v>0</v>
      </c>
      <c r="P3277" s="108" t="n">
        <f aca="false">IF(SQRT($B$5)*$I3277+SQRT(1-$B$5)*L3277&lt;$C$10,1,0)</f>
        <v>0</v>
      </c>
      <c r="Q3277" s="108" t="n">
        <f aca="false">IF(SQRT($B$5)*$I3277+SQRT(1-$B$5)*M3277&lt;$C$11,1,0)</f>
        <v>0</v>
      </c>
      <c r="R3277" s="110" t="n">
        <f aca="false">N3277*$D$8+O3277*$D$9+P3277*$D$10+Q3277*$D$11</f>
        <v>0</v>
      </c>
      <c r="S3277" s="108" t="n">
        <f aca="false">SUM(N3277:Q3277)</f>
        <v>0</v>
      </c>
    </row>
    <row r="3278" customFormat="false" ht="15" hidden="false" customHeight="false" outlineLevel="0" collapsed="false">
      <c r="H3278" s="108" t="n">
        <v>3270</v>
      </c>
      <c r="I3278" s="109" t="n">
        <v>0.7349</v>
      </c>
      <c r="J3278" s="109" t="n">
        <v>2.5883</v>
      </c>
      <c r="K3278" s="109" t="n">
        <v>0.1681</v>
      </c>
      <c r="L3278" s="109" t="n">
        <v>0.1004</v>
      </c>
      <c r="M3278" s="109" t="n">
        <v>0.364</v>
      </c>
      <c r="N3278" s="108" t="n">
        <f aca="false">IF(SQRT($B$5)*$I3278+SQRT(1-$B$5)*J3278&lt;$C$8,1,0)</f>
        <v>0</v>
      </c>
      <c r="O3278" s="108" t="n">
        <f aca="false">IF(SQRT($B$5)*$I3278+SQRT(1-$B$5)*K3278&lt;$C$9,1,0)</f>
        <v>0</v>
      </c>
      <c r="P3278" s="108" t="n">
        <f aca="false">IF(SQRT($B$5)*$I3278+SQRT(1-$B$5)*L3278&lt;$C$10,1,0)</f>
        <v>0</v>
      </c>
      <c r="Q3278" s="108" t="n">
        <f aca="false">IF(SQRT($B$5)*$I3278+SQRT(1-$B$5)*M3278&lt;$C$11,1,0)</f>
        <v>0</v>
      </c>
      <c r="R3278" s="110" t="n">
        <f aca="false">N3278*$D$8+O3278*$D$9+P3278*$D$10+Q3278*$D$11</f>
        <v>0</v>
      </c>
      <c r="S3278" s="108" t="n">
        <f aca="false">SUM(N3278:Q3278)</f>
        <v>0</v>
      </c>
    </row>
    <row r="3279" customFormat="false" ht="15" hidden="false" customHeight="false" outlineLevel="0" collapsed="false">
      <c r="H3279" s="108" t="n">
        <v>3271</v>
      </c>
      <c r="I3279" s="109" t="n">
        <v>-0.8513</v>
      </c>
      <c r="J3279" s="109" t="n">
        <v>-0.7888</v>
      </c>
      <c r="K3279" s="109" t="n">
        <v>0.2756</v>
      </c>
      <c r="L3279" s="109" t="n">
        <v>0.7209</v>
      </c>
      <c r="M3279" s="109" t="n">
        <v>-0.7342</v>
      </c>
      <c r="N3279" s="108" t="n">
        <f aca="false">IF(SQRT($B$5)*$I3279+SQRT(1-$B$5)*J3279&lt;$C$8,1,0)</f>
        <v>0</v>
      </c>
      <c r="O3279" s="108" t="n">
        <f aca="false">IF(SQRT($B$5)*$I3279+SQRT(1-$B$5)*K3279&lt;$C$9,1,0)</f>
        <v>0</v>
      </c>
      <c r="P3279" s="108" t="n">
        <f aca="false">IF(SQRT($B$5)*$I3279+SQRT(1-$B$5)*L3279&lt;$C$10,1,0)</f>
        <v>0</v>
      </c>
      <c r="Q3279" s="108" t="n">
        <f aca="false">IF(SQRT($B$5)*$I3279+SQRT(1-$B$5)*M3279&lt;$C$11,1,0)</f>
        <v>0</v>
      </c>
      <c r="R3279" s="110" t="n">
        <f aca="false">N3279*$D$8+O3279*$D$9+P3279*$D$10+Q3279*$D$11</f>
        <v>0</v>
      </c>
      <c r="S3279" s="108" t="n">
        <f aca="false">SUM(N3279:Q3279)</f>
        <v>0</v>
      </c>
    </row>
    <row r="3280" customFormat="false" ht="15" hidden="false" customHeight="false" outlineLevel="0" collapsed="false">
      <c r="H3280" s="108" t="n">
        <v>3272</v>
      </c>
      <c r="I3280" s="109" t="n">
        <v>0.5793</v>
      </c>
      <c r="J3280" s="109" t="n">
        <v>0.5165</v>
      </c>
      <c r="K3280" s="109" t="n">
        <v>0.9013</v>
      </c>
      <c r="L3280" s="109" t="n">
        <v>0.3015</v>
      </c>
      <c r="M3280" s="109" t="n">
        <v>0.6293</v>
      </c>
      <c r="N3280" s="108" t="n">
        <f aca="false">IF(SQRT($B$5)*$I3280+SQRT(1-$B$5)*J3280&lt;$C$8,1,0)</f>
        <v>0</v>
      </c>
      <c r="O3280" s="108" t="n">
        <f aca="false">IF(SQRT($B$5)*$I3280+SQRT(1-$B$5)*K3280&lt;$C$9,1,0)</f>
        <v>0</v>
      </c>
      <c r="P3280" s="108" t="n">
        <f aca="false">IF(SQRT($B$5)*$I3280+SQRT(1-$B$5)*L3280&lt;$C$10,1,0)</f>
        <v>0</v>
      </c>
      <c r="Q3280" s="108" t="n">
        <f aca="false">IF(SQRT($B$5)*$I3280+SQRT(1-$B$5)*M3280&lt;$C$11,1,0)</f>
        <v>0</v>
      </c>
      <c r="R3280" s="110" t="n">
        <f aca="false">N3280*$D$8+O3280*$D$9+P3280*$D$10+Q3280*$D$11</f>
        <v>0</v>
      </c>
      <c r="S3280" s="108" t="n">
        <f aca="false">SUM(N3280:Q3280)</f>
        <v>0</v>
      </c>
    </row>
    <row r="3281" customFormat="false" ht="15" hidden="false" customHeight="false" outlineLevel="0" collapsed="false">
      <c r="H3281" s="108" t="n">
        <v>3273</v>
      </c>
      <c r="I3281" s="109" t="n">
        <v>0.8299</v>
      </c>
      <c r="J3281" s="109" t="n">
        <v>0.2015</v>
      </c>
      <c r="K3281" s="109" t="n">
        <v>0.7643</v>
      </c>
      <c r="L3281" s="109" t="n">
        <v>-1.2011</v>
      </c>
      <c r="M3281" s="109" t="n">
        <v>-1.3767</v>
      </c>
      <c r="N3281" s="108" t="n">
        <f aca="false">IF(SQRT($B$5)*$I3281+SQRT(1-$B$5)*J3281&lt;$C$8,1,0)</f>
        <v>0</v>
      </c>
      <c r="O3281" s="108" t="n">
        <f aca="false">IF(SQRT($B$5)*$I3281+SQRT(1-$B$5)*K3281&lt;$C$9,1,0)</f>
        <v>0</v>
      </c>
      <c r="P3281" s="108" t="n">
        <f aca="false">IF(SQRT($B$5)*$I3281+SQRT(1-$B$5)*L3281&lt;$C$10,1,0)</f>
        <v>0</v>
      </c>
      <c r="Q3281" s="108" t="n">
        <f aca="false">IF(SQRT($B$5)*$I3281+SQRT(1-$B$5)*M3281&lt;$C$11,1,0)</f>
        <v>0</v>
      </c>
      <c r="R3281" s="110" t="n">
        <f aca="false">N3281*$D$8+O3281*$D$9+P3281*$D$10+Q3281*$D$11</f>
        <v>0</v>
      </c>
      <c r="S3281" s="108" t="n">
        <f aca="false">SUM(N3281:Q3281)</f>
        <v>0</v>
      </c>
    </row>
    <row r="3282" customFormat="false" ht="15" hidden="false" customHeight="false" outlineLevel="0" collapsed="false">
      <c r="H3282" s="108" t="n">
        <v>3274</v>
      </c>
      <c r="I3282" s="109" t="n">
        <v>-1.0563</v>
      </c>
      <c r="J3282" s="109" t="n">
        <v>0.1896</v>
      </c>
      <c r="K3282" s="109" t="n">
        <v>-1.0995</v>
      </c>
      <c r="L3282" s="109" t="n">
        <v>-0.6949</v>
      </c>
      <c r="M3282" s="109" t="n">
        <v>-1.6295</v>
      </c>
      <c r="N3282" s="108" t="n">
        <f aca="false">IF(SQRT($B$5)*$I3282+SQRT(1-$B$5)*J3282&lt;$C$8,1,0)</f>
        <v>0</v>
      </c>
      <c r="O3282" s="108" t="n">
        <f aca="false">IF(SQRT($B$5)*$I3282+SQRT(1-$B$5)*K3282&lt;$C$9,1,0)</f>
        <v>0</v>
      </c>
      <c r="P3282" s="108" t="n">
        <f aca="false">IF(SQRT($B$5)*$I3282+SQRT(1-$B$5)*L3282&lt;$C$10,1,0)</f>
        <v>0</v>
      </c>
      <c r="Q3282" s="108" t="n">
        <f aca="false">IF(SQRT($B$5)*$I3282+SQRT(1-$B$5)*M3282&lt;$C$11,1,0)</f>
        <v>0</v>
      </c>
      <c r="R3282" s="110" t="n">
        <f aca="false">N3282*$D$8+O3282*$D$9+P3282*$D$10+Q3282*$D$11</f>
        <v>0</v>
      </c>
      <c r="S3282" s="108" t="n">
        <f aca="false">SUM(N3282:Q3282)</f>
        <v>0</v>
      </c>
    </row>
    <row r="3283" customFormat="false" ht="15" hidden="false" customHeight="false" outlineLevel="0" collapsed="false">
      <c r="H3283" s="108" t="n">
        <v>3275</v>
      </c>
      <c r="I3283" s="109" t="n">
        <v>0.3989</v>
      </c>
      <c r="J3283" s="109" t="n">
        <v>0.2845</v>
      </c>
      <c r="K3283" s="109" t="n">
        <v>0.7169</v>
      </c>
      <c r="L3283" s="109" t="n">
        <v>0.4159</v>
      </c>
      <c r="M3283" s="109" t="n">
        <v>-0.3577</v>
      </c>
      <c r="N3283" s="108" t="n">
        <f aca="false">IF(SQRT($B$5)*$I3283+SQRT(1-$B$5)*J3283&lt;$C$8,1,0)</f>
        <v>0</v>
      </c>
      <c r="O3283" s="108" t="n">
        <f aca="false">IF(SQRT($B$5)*$I3283+SQRT(1-$B$5)*K3283&lt;$C$9,1,0)</f>
        <v>0</v>
      </c>
      <c r="P3283" s="108" t="n">
        <f aca="false">IF(SQRT($B$5)*$I3283+SQRT(1-$B$5)*L3283&lt;$C$10,1,0)</f>
        <v>0</v>
      </c>
      <c r="Q3283" s="108" t="n">
        <f aca="false">IF(SQRT($B$5)*$I3283+SQRT(1-$B$5)*M3283&lt;$C$11,1,0)</f>
        <v>0</v>
      </c>
      <c r="R3283" s="110" t="n">
        <f aca="false">N3283*$D$8+O3283*$D$9+P3283*$D$10+Q3283*$D$11</f>
        <v>0</v>
      </c>
      <c r="S3283" s="108" t="n">
        <f aca="false">SUM(N3283:Q3283)</f>
        <v>0</v>
      </c>
    </row>
    <row r="3284" customFormat="false" ht="15" hidden="false" customHeight="false" outlineLevel="0" collapsed="false">
      <c r="H3284" s="108" t="n">
        <v>3276</v>
      </c>
      <c r="I3284" s="109" t="n">
        <v>-0.2518</v>
      </c>
      <c r="J3284" s="109" t="n">
        <v>-1.7963</v>
      </c>
      <c r="K3284" s="109" t="n">
        <v>-0.681</v>
      </c>
      <c r="L3284" s="109" t="n">
        <v>0.3448</v>
      </c>
      <c r="M3284" s="109" t="n">
        <v>0.0094</v>
      </c>
      <c r="N3284" s="108" t="n">
        <f aca="false">IF(SQRT($B$5)*$I3284+SQRT(1-$B$5)*J3284&lt;$C$8,1,0)</f>
        <v>0</v>
      </c>
      <c r="O3284" s="108" t="n">
        <f aca="false">IF(SQRT($B$5)*$I3284+SQRT(1-$B$5)*K3284&lt;$C$9,1,0)</f>
        <v>0</v>
      </c>
      <c r="P3284" s="108" t="n">
        <f aca="false">IF(SQRT($B$5)*$I3284+SQRT(1-$B$5)*L3284&lt;$C$10,1,0)</f>
        <v>0</v>
      </c>
      <c r="Q3284" s="108" t="n">
        <f aca="false">IF(SQRT($B$5)*$I3284+SQRT(1-$B$5)*M3284&lt;$C$11,1,0)</f>
        <v>0</v>
      </c>
      <c r="R3284" s="110" t="n">
        <f aca="false">N3284*$D$8+O3284*$D$9+P3284*$D$10+Q3284*$D$11</f>
        <v>0</v>
      </c>
      <c r="S3284" s="108" t="n">
        <f aca="false">SUM(N3284:Q3284)</f>
        <v>0</v>
      </c>
    </row>
    <row r="3285" customFormat="false" ht="15" hidden="false" customHeight="false" outlineLevel="0" collapsed="false">
      <c r="H3285" s="108" t="n">
        <v>3277</v>
      </c>
      <c r="I3285" s="109" t="n">
        <v>-0.0634</v>
      </c>
      <c r="J3285" s="109" t="n">
        <v>0.5985</v>
      </c>
      <c r="K3285" s="109" t="n">
        <v>-0.479</v>
      </c>
      <c r="L3285" s="109" t="n">
        <v>0.6997</v>
      </c>
      <c r="M3285" s="109" t="n">
        <v>1.332</v>
      </c>
      <c r="N3285" s="108" t="n">
        <f aca="false">IF(SQRT($B$5)*$I3285+SQRT(1-$B$5)*J3285&lt;$C$8,1,0)</f>
        <v>0</v>
      </c>
      <c r="O3285" s="108" t="n">
        <f aca="false">IF(SQRT($B$5)*$I3285+SQRT(1-$B$5)*K3285&lt;$C$9,1,0)</f>
        <v>0</v>
      </c>
      <c r="P3285" s="108" t="n">
        <f aca="false">IF(SQRT($B$5)*$I3285+SQRT(1-$B$5)*L3285&lt;$C$10,1,0)</f>
        <v>0</v>
      </c>
      <c r="Q3285" s="108" t="n">
        <f aca="false">IF(SQRT($B$5)*$I3285+SQRT(1-$B$5)*M3285&lt;$C$11,1,0)</f>
        <v>0</v>
      </c>
      <c r="R3285" s="110" t="n">
        <f aca="false">N3285*$D$8+O3285*$D$9+P3285*$D$10+Q3285*$D$11</f>
        <v>0</v>
      </c>
      <c r="S3285" s="108" t="n">
        <f aca="false">SUM(N3285:Q3285)</f>
        <v>0</v>
      </c>
    </row>
    <row r="3286" customFormat="false" ht="15" hidden="false" customHeight="false" outlineLevel="0" collapsed="false">
      <c r="H3286" s="108" t="n">
        <v>3278</v>
      </c>
      <c r="I3286" s="109" t="n">
        <v>0.8369</v>
      </c>
      <c r="J3286" s="109" t="n">
        <v>-1.209</v>
      </c>
      <c r="K3286" s="109" t="n">
        <v>2.2996</v>
      </c>
      <c r="L3286" s="109" t="n">
        <v>0.7109</v>
      </c>
      <c r="M3286" s="109" t="n">
        <v>0.5141</v>
      </c>
      <c r="N3286" s="108" t="n">
        <f aca="false">IF(SQRT($B$5)*$I3286+SQRT(1-$B$5)*J3286&lt;$C$8,1,0)</f>
        <v>0</v>
      </c>
      <c r="O3286" s="108" t="n">
        <f aca="false">IF(SQRT($B$5)*$I3286+SQRT(1-$B$5)*K3286&lt;$C$9,1,0)</f>
        <v>0</v>
      </c>
      <c r="P3286" s="108" t="n">
        <f aca="false">IF(SQRT($B$5)*$I3286+SQRT(1-$B$5)*L3286&lt;$C$10,1,0)</f>
        <v>0</v>
      </c>
      <c r="Q3286" s="108" t="n">
        <f aca="false">IF(SQRT($B$5)*$I3286+SQRT(1-$B$5)*M3286&lt;$C$11,1,0)</f>
        <v>0</v>
      </c>
      <c r="R3286" s="110" t="n">
        <f aca="false">N3286*$D$8+O3286*$D$9+P3286*$D$10+Q3286*$D$11</f>
        <v>0</v>
      </c>
      <c r="S3286" s="108" t="n">
        <f aca="false">SUM(N3286:Q3286)</f>
        <v>0</v>
      </c>
    </row>
    <row r="3287" customFormat="false" ht="15" hidden="false" customHeight="false" outlineLevel="0" collapsed="false">
      <c r="H3287" s="108" t="n">
        <v>3279</v>
      </c>
      <c r="I3287" s="109" t="n">
        <v>0.1326</v>
      </c>
      <c r="J3287" s="109" t="n">
        <v>1.8685</v>
      </c>
      <c r="K3287" s="109" t="n">
        <v>-0.2461</v>
      </c>
      <c r="L3287" s="109" t="n">
        <v>0.4976</v>
      </c>
      <c r="M3287" s="109" t="n">
        <v>0.5751</v>
      </c>
      <c r="N3287" s="108" t="n">
        <f aca="false">IF(SQRT($B$5)*$I3287+SQRT(1-$B$5)*J3287&lt;$C$8,1,0)</f>
        <v>0</v>
      </c>
      <c r="O3287" s="108" t="n">
        <f aca="false">IF(SQRT($B$5)*$I3287+SQRT(1-$B$5)*K3287&lt;$C$9,1,0)</f>
        <v>0</v>
      </c>
      <c r="P3287" s="108" t="n">
        <f aca="false">IF(SQRT($B$5)*$I3287+SQRT(1-$B$5)*L3287&lt;$C$10,1,0)</f>
        <v>0</v>
      </c>
      <c r="Q3287" s="108" t="n">
        <f aca="false">IF(SQRT($B$5)*$I3287+SQRT(1-$B$5)*M3287&lt;$C$11,1,0)</f>
        <v>0</v>
      </c>
      <c r="R3287" s="110" t="n">
        <f aca="false">N3287*$D$8+O3287*$D$9+P3287*$D$10+Q3287*$D$11</f>
        <v>0</v>
      </c>
      <c r="S3287" s="108" t="n">
        <f aca="false">SUM(N3287:Q3287)</f>
        <v>0</v>
      </c>
    </row>
    <row r="3288" customFormat="false" ht="15" hidden="false" customHeight="false" outlineLevel="0" collapsed="false">
      <c r="H3288" s="108" t="n">
        <v>3280</v>
      </c>
      <c r="I3288" s="109" t="n">
        <v>-0.45</v>
      </c>
      <c r="J3288" s="109" t="n">
        <v>-0.1531</v>
      </c>
      <c r="K3288" s="109" t="n">
        <v>1.4375</v>
      </c>
      <c r="L3288" s="109" t="n">
        <v>-1.1246</v>
      </c>
      <c r="M3288" s="109" t="n">
        <v>-0.2716</v>
      </c>
      <c r="N3288" s="108" t="n">
        <f aca="false">IF(SQRT($B$5)*$I3288+SQRT(1-$B$5)*J3288&lt;$C$8,1,0)</f>
        <v>0</v>
      </c>
      <c r="O3288" s="108" t="n">
        <f aca="false">IF(SQRT($B$5)*$I3288+SQRT(1-$B$5)*K3288&lt;$C$9,1,0)</f>
        <v>0</v>
      </c>
      <c r="P3288" s="108" t="n">
        <f aca="false">IF(SQRT($B$5)*$I3288+SQRT(1-$B$5)*L3288&lt;$C$10,1,0)</f>
        <v>0</v>
      </c>
      <c r="Q3288" s="108" t="n">
        <f aca="false">IF(SQRT($B$5)*$I3288+SQRT(1-$B$5)*M3288&lt;$C$11,1,0)</f>
        <v>0</v>
      </c>
      <c r="R3288" s="110" t="n">
        <f aca="false">N3288*$D$8+O3288*$D$9+P3288*$D$10+Q3288*$D$11</f>
        <v>0</v>
      </c>
      <c r="S3288" s="108" t="n">
        <f aca="false">SUM(N3288:Q3288)</f>
        <v>0</v>
      </c>
    </row>
    <row r="3289" customFormat="false" ht="15" hidden="false" customHeight="false" outlineLevel="0" collapsed="false">
      <c r="H3289" s="108" t="n">
        <v>3281</v>
      </c>
      <c r="I3289" s="109" t="n">
        <v>-1.5172</v>
      </c>
      <c r="J3289" s="109" t="n">
        <v>0.28</v>
      </c>
      <c r="K3289" s="109" t="n">
        <v>-0.7064</v>
      </c>
      <c r="L3289" s="109" t="n">
        <v>0.8518</v>
      </c>
      <c r="M3289" s="109" t="n">
        <v>-0.9039</v>
      </c>
      <c r="N3289" s="108" t="n">
        <f aca="false">IF(SQRT($B$5)*$I3289+SQRT(1-$B$5)*J3289&lt;$C$8,1,0)</f>
        <v>0</v>
      </c>
      <c r="O3289" s="108" t="n">
        <f aca="false">IF(SQRT($B$5)*$I3289+SQRT(1-$B$5)*K3289&lt;$C$9,1,0)</f>
        <v>0</v>
      </c>
      <c r="P3289" s="108" t="n">
        <f aca="false">IF(SQRT($B$5)*$I3289+SQRT(1-$B$5)*L3289&lt;$C$10,1,0)</f>
        <v>0</v>
      </c>
      <c r="Q3289" s="108" t="n">
        <f aca="false">IF(SQRT($B$5)*$I3289+SQRT(1-$B$5)*M3289&lt;$C$11,1,0)</f>
        <v>0</v>
      </c>
      <c r="R3289" s="110" t="n">
        <f aca="false">N3289*$D$8+O3289*$D$9+P3289*$D$10+Q3289*$D$11</f>
        <v>0</v>
      </c>
      <c r="S3289" s="108" t="n">
        <f aca="false">SUM(N3289:Q3289)</f>
        <v>0</v>
      </c>
    </row>
    <row r="3290" customFormat="false" ht="15" hidden="false" customHeight="false" outlineLevel="0" collapsed="false">
      <c r="H3290" s="108" t="n">
        <v>3282</v>
      </c>
      <c r="I3290" s="109" t="n">
        <v>-1.1781</v>
      </c>
      <c r="J3290" s="109" t="n">
        <v>0.7427</v>
      </c>
      <c r="K3290" s="109" t="n">
        <v>0.1755</v>
      </c>
      <c r="L3290" s="109" t="n">
        <v>-1.7298</v>
      </c>
      <c r="M3290" s="109" t="n">
        <v>1.5938</v>
      </c>
      <c r="N3290" s="108" t="n">
        <f aca="false">IF(SQRT($B$5)*$I3290+SQRT(1-$B$5)*J3290&lt;$C$8,1,0)</f>
        <v>0</v>
      </c>
      <c r="O3290" s="108" t="n">
        <f aca="false">IF(SQRT($B$5)*$I3290+SQRT(1-$B$5)*K3290&lt;$C$9,1,0)</f>
        <v>0</v>
      </c>
      <c r="P3290" s="108" t="n">
        <f aca="false">IF(SQRT($B$5)*$I3290+SQRT(1-$B$5)*L3290&lt;$C$10,1,0)</f>
        <v>1</v>
      </c>
      <c r="Q3290" s="108" t="n">
        <f aca="false">IF(SQRT($B$5)*$I3290+SQRT(1-$B$5)*M3290&lt;$C$11,1,0)</f>
        <v>0</v>
      </c>
      <c r="R3290" s="110" t="n">
        <f aca="false">N3290*$D$8+O3290*$D$9+P3290*$D$10+Q3290*$D$11</f>
        <v>14</v>
      </c>
      <c r="S3290" s="108" t="n">
        <f aca="false">SUM(N3290:Q3290)</f>
        <v>1</v>
      </c>
    </row>
    <row r="3291" customFormat="false" ht="15" hidden="false" customHeight="false" outlineLevel="0" collapsed="false">
      <c r="H3291" s="108" t="n">
        <v>3283</v>
      </c>
      <c r="I3291" s="109" t="n">
        <v>0.2597</v>
      </c>
      <c r="J3291" s="109" t="n">
        <v>-0.3277</v>
      </c>
      <c r="K3291" s="109" t="n">
        <v>-2.686</v>
      </c>
      <c r="L3291" s="109" t="n">
        <v>-0.3401</v>
      </c>
      <c r="M3291" s="109" t="n">
        <v>-0.6623</v>
      </c>
      <c r="N3291" s="108" t="n">
        <f aca="false">IF(SQRT($B$5)*$I3291+SQRT(1-$B$5)*J3291&lt;$C$8,1,0)</f>
        <v>0</v>
      </c>
      <c r="O3291" s="108" t="n">
        <f aca="false">IF(SQRT($B$5)*$I3291+SQRT(1-$B$5)*K3291&lt;$C$9,1,0)</f>
        <v>0</v>
      </c>
      <c r="P3291" s="108" t="n">
        <f aca="false">IF(SQRT($B$5)*$I3291+SQRT(1-$B$5)*L3291&lt;$C$10,1,0)</f>
        <v>0</v>
      </c>
      <c r="Q3291" s="108" t="n">
        <f aca="false">IF(SQRT($B$5)*$I3291+SQRT(1-$B$5)*M3291&lt;$C$11,1,0)</f>
        <v>0</v>
      </c>
      <c r="R3291" s="110" t="n">
        <f aca="false">N3291*$D$8+O3291*$D$9+P3291*$D$10+Q3291*$D$11</f>
        <v>0</v>
      </c>
      <c r="S3291" s="108" t="n">
        <f aca="false">SUM(N3291:Q3291)</f>
        <v>0</v>
      </c>
    </row>
    <row r="3292" customFormat="false" ht="15" hidden="false" customHeight="false" outlineLevel="0" collapsed="false">
      <c r="H3292" s="108" t="n">
        <v>3284</v>
      </c>
      <c r="I3292" s="109" t="n">
        <v>0.2614</v>
      </c>
      <c r="J3292" s="109" t="n">
        <v>-0.013</v>
      </c>
      <c r="K3292" s="109" t="n">
        <v>-0.6919</v>
      </c>
      <c r="L3292" s="109" t="n">
        <v>0.9155</v>
      </c>
      <c r="M3292" s="109" t="n">
        <v>0.9062</v>
      </c>
      <c r="N3292" s="108" t="n">
        <f aca="false">IF(SQRT($B$5)*$I3292+SQRT(1-$B$5)*J3292&lt;$C$8,1,0)</f>
        <v>0</v>
      </c>
      <c r="O3292" s="108" t="n">
        <f aca="false">IF(SQRT($B$5)*$I3292+SQRT(1-$B$5)*K3292&lt;$C$9,1,0)</f>
        <v>0</v>
      </c>
      <c r="P3292" s="108" t="n">
        <f aca="false">IF(SQRT($B$5)*$I3292+SQRT(1-$B$5)*L3292&lt;$C$10,1,0)</f>
        <v>0</v>
      </c>
      <c r="Q3292" s="108" t="n">
        <f aca="false">IF(SQRT($B$5)*$I3292+SQRT(1-$B$5)*M3292&lt;$C$11,1,0)</f>
        <v>0</v>
      </c>
      <c r="R3292" s="110" t="n">
        <f aca="false">N3292*$D$8+O3292*$D$9+P3292*$D$10+Q3292*$D$11</f>
        <v>0</v>
      </c>
      <c r="S3292" s="108" t="n">
        <f aca="false">SUM(N3292:Q3292)</f>
        <v>0</v>
      </c>
    </row>
    <row r="3293" customFormat="false" ht="15" hidden="false" customHeight="false" outlineLevel="0" collapsed="false">
      <c r="H3293" s="108" t="n">
        <v>3285</v>
      </c>
      <c r="I3293" s="109" t="n">
        <v>-0.6284</v>
      </c>
      <c r="J3293" s="109" t="n">
        <v>-1.0669</v>
      </c>
      <c r="K3293" s="109" t="n">
        <v>-0.0226</v>
      </c>
      <c r="L3293" s="109" t="n">
        <v>2.2516</v>
      </c>
      <c r="M3293" s="109" t="n">
        <v>-0.5357</v>
      </c>
      <c r="N3293" s="108" t="n">
        <f aca="false">IF(SQRT($B$5)*$I3293+SQRT(1-$B$5)*J3293&lt;$C$8,1,0)</f>
        <v>0</v>
      </c>
      <c r="O3293" s="108" t="n">
        <f aca="false">IF(SQRT($B$5)*$I3293+SQRT(1-$B$5)*K3293&lt;$C$9,1,0)</f>
        <v>0</v>
      </c>
      <c r="P3293" s="108" t="n">
        <f aca="false">IF(SQRT($B$5)*$I3293+SQRT(1-$B$5)*L3293&lt;$C$10,1,0)</f>
        <v>0</v>
      </c>
      <c r="Q3293" s="108" t="n">
        <f aca="false">IF(SQRT($B$5)*$I3293+SQRT(1-$B$5)*M3293&lt;$C$11,1,0)</f>
        <v>0</v>
      </c>
      <c r="R3293" s="110" t="n">
        <f aca="false">N3293*$D$8+O3293*$D$9+P3293*$D$10+Q3293*$D$11</f>
        <v>0</v>
      </c>
      <c r="S3293" s="108" t="n">
        <f aca="false">SUM(N3293:Q3293)</f>
        <v>0</v>
      </c>
    </row>
    <row r="3294" customFormat="false" ht="15" hidden="false" customHeight="false" outlineLevel="0" collapsed="false">
      <c r="H3294" s="108" t="n">
        <v>3286</v>
      </c>
      <c r="I3294" s="109" t="n">
        <v>0.7604</v>
      </c>
      <c r="J3294" s="109" t="n">
        <v>1.2964</v>
      </c>
      <c r="K3294" s="109" t="n">
        <v>0.8057</v>
      </c>
      <c r="L3294" s="109" t="n">
        <v>-0.9855</v>
      </c>
      <c r="M3294" s="109" t="n">
        <v>-0.7156</v>
      </c>
      <c r="N3294" s="108" t="n">
        <f aca="false">IF(SQRT($B$5)*$I3294+SQRT(1-$B$5)*J3294&lt;$C$8,1,0)</f>
        <v>0</v>
      </c>
      <c r="O3294" s="108" t="n">
        <f aca="false">IF(SQRT($B$5)*$I3294+SQRT(1-$B$5)*K3294&lt;$C$9,1,0)</f>
        <v>0</v>
      </c>
      <c r="P3294" s="108" t="n">
        <f aca="false">IF(SQRT($B$5)*$I3294+SQRT(1-$B$5)*L3294&lt;$C$10,1,0)</f>
        <v>0</v>
      </c>
      <c r="Q3294" s="108" t="n">
        <f aca="false">IF(SQRT($B$5)*$I3294+SQRT(1-$B$5)*M3294&lt;$C$11,1,0)</f>
        <v>0</v>
      </c>
      <c r="R3294" s="110" t="n">
        <f aca="false">N3294*$D$8+O3294*$D$9+P3294*$D$10+Q3294*$D$11</f>
        <v>0</v>
      </c>
      <c r="S3294" s="108" t="n">
        <f aca="false">SUM(N3294:Q3294)</f>
        <v>0</v>
      </c>
    </row>
    <row r="3295" customFormat="false" ht="15" hidden="false" customHeight="false" outlineLevel="0" collapsed="false">
      <c r="H3295" s="108" t="n">
        <v>3287</v>
      </c>
      <c r="I3295" s="109" t="n">
        <v>1.636</v>
      </c>
      <c r="J3295" s="109" t="n">
        <v>0.8006</v>
      </c>
      <c r="K3295" s="109" t="n">
        <v>-0.2959</v>
      </c>
      <c r="L3295" s="109" t="n">
        <v>-0.7567</v>
      </c>
      <c r="M3295" s="109" t="n">
        <v>-0.8434</v>
      </c>
      <c r="N3295" s="108" t="n">
        <f aca="false">IF(SQRT($B$5)*$I3295+SQRT(1-$B$5)*J3295&lt;$C$8,1,0)</f>
        <v>0</v>
      </c>
      <c r="O3295" s="108" t="n">
        <f aca="false">IF(SQRT($B$5)*$I3295+SQRT(1-$B$5)*K3295&lt;$C$9,1,0)</f>
        <v>0</v>
      </c>
      <c r="P3295" s="108" t="n">
        <f aca="false">IF(SQRT($B$5)*$I3295+SQRT(1-$B$5)*L3295&lt;$C$10,1,0)</f>
        <v>0</v>
      </c>
      <c r="Q3295" s="108" t="n">
        <f aca="false">IF(SQRT($B$5)*$I3295+SQRT(1-$B$5)*M3295&lt;$C$11,1,0)</f>
        <v>0</v>
      </c>
      <c r="R3295" s="110" t="n">
        <f aca="false">N3295*$D$8+O3295*$D$9+P3295*$D$10+Q3295*$D$11</f>
        <v>0</v>
      </c>
      <c r="S3295" s="108" t="n">
        <f aca="false">SUM(N3295:Q3295)</f>
        <v>0</v>
      </c>
    </row>
    <row r="3296" customFormat="false" ht="15" hidden="false" customHeight="false" outlineLevel="0" collapsed="false">
      <c r="H3296" s="108" t="n">
        <v>3288</v>
      </c>
      <c r="I3296" s="109" t="n">
        <v>0.7695</v>
      </c>
      <c r="J3296" s="109" t="n">
        <v>1.1137</v>
      </c>
      <c r="K3296" s="109" t="n">
        <v>0.303</v>
      </c>
      <c r="L3296" s="109" t="n">
        <v>-0.8827</v>
      </c>
      <c r="M3296" s="109" t="n">
        <v>-0.6579</v>
      </c>
      <c r="N3296" s="108" t="n">
        <f aca="false">IF(SQRT($B$5)*$I3296+SQRT(1-$B$5)*J3296&lt;$C$8,1,0)</f>
        <v>0</v>
      </c>
      <c r="O3296" s="108" t="n">
        <f aca="false">IF(SQRT($B$5)*$I3296+SQRT(1-$B$5)*K3296&lt;$C$9,1,0)</f>
        <v>0</v>
      </c>
      <c r="P3296" s="108" t="n">
        <f aca="false">IF(SQRT($B$5)*$I3296+SQRT(1-$B$5)*L3296&lt;$C$10,1,0)</f>
        <v>0</v>
      </c>
      <c r="Q3296" s="108" t="n">
        <f aca="false">IF(SQRT($B$5)*$I3296+SQRT(1-$B$5)*M3296&lt;$C$11,1,0)</f>
        <v>0</v>
      </c>
      <c r="R3296" s="110" t="n">
        <f aca="false">N3296*$D$8+O3296*$D$9+P3296*$D$10+Q3296*$D$11</f>
        <v>0</v>
      </c>
      <c r="S3296" s="108" t="n">
        <f aca="false">SUM(N3296:Q3296)</f>
        <v>0</v>
      </c>
    </row>
    <row r="3297" customFormat="false" ht="15" hidden="false" customHeight="false" outlineLevel="0" collapsed="false">
      <c r="H3297" s="108" t="n">
        <v>3289</v>
      </c>
      <c r="I3297" s="109" t="n">
        <v>1.781</v>
      </c>
      <c r="J3297" s="109" t="n">
        <v>-0.0272</v>
      </c>
      <c r="K3297" s="109" t="n">
        <v>-0.4516</v>
      </c>
      <c r="L3297" s="109" t="n">
        <v>0.5487</v>
      </c>
      <c r="M3297" s="109" t="n">
        <v>-1.7148</v>
      </c>
      <c r="N3297" s="108" t="n">
        <f aca="false">IF(SQRT($B$5)*$I3297+SQRT(1-$B$5)*J3297&lt;$C$8,1,0)</f>
        <v>0</v>
      </c>
      <c r="O3297" s="108" t="n">
        <f aca="false">IF(SQRT($B$5)*$I3297+SQRT(1-$B$5)*K3297&lt;$C$9,1,0)</f>
        <v>0</v>
      </c>
      <c r="P3297" s="108" t="n">
        <f aca="false">IF(SQRT($B$5)*$I3297+SQRT(1-$B$5)*L3297&lt;$C$10,1,0)</f>
        <v>0</v>
      </c>
      <c r="Q3297" s="108" t="n">
        <f aca="false">IF(SQRT($B$5)*$I3297+SQRT(1-$B$5)*M3297&lt;$C$11,1,0)</f>
        <v>0</v>
      </c>
      <c r="R3297" s="110" t="n">
        <f aca="false">N3297*$D$8+O3297*$D$9+P3297*$D$10+Q3297*$D$11</f>
        <v>0</v>
      </c>
      <c r="S3297" s="108" t="n">
        <f aca="false">SUM(N3297:Q3297)</f>
        <v>0</v>
      </c>
    </row>
    <row r="3298" customFormat="false" ht="15" hidden="false" customHeight="false" outlineLevel="0" collapsed="false">
      <c r="H3298" s="108" t="n">
        <v>3290</v>
      </c>
      <c r="I3298" s="109" t="n">
        <v>-2.2687</v>
      </c>
      <c r="J3298" s="109" t="n">
        <v>0.0123</v>
      </c>
      <c r="K3298" s="109" t="n">
        <v>-0.576</v>
      </c>
      <c r="L3298" s="109" t="n">
        <v>0.018</v>
      </c>
      <c r="M3298" s="109" t="n">
        <v>-0.5088</v>
      </c>
      <c r="N3298" s="108" t="n">
        <f aca="false">IF(SQRT($B$5)*$I3298+SQRT(1-$B$5)*J3298&lt;$C$8,1,0)</f>
        <v>0</v>
      </c>
      <c r="O3298" s="108" t="n">
        <f aca="false">IF(SQRT($B$5)*$I3298+SQRT(1-$B$5)*K3298&lt;$C$9,1,0)</f>
        <v>0</v>
      </c>
      <c r="P3298" s="108" t="n">
        <f aca="false">IF(SQRT($B$5)*$I3298+SQRT(1-$B$5)*L3298&lt;$C$10,1,0)</f>
        <v>0</v>
      </c>
      <c r="Q3298" s="108" t="n">
        <f aca="false">IF(SQRT($B$5)*$I3298+SQRT(1-$B$5)*M3298&lt;$C$11,1,0)</f>
        <v>0</v>
      </c>
      <c r="R3298" s="110" t="n">
        <f aca="false">N3298*$D$8+O3298*$D$9+P3298*$D$10+Q3298*$D$11</f>
        <v>0</v>
      </c>
      <c r="S3298" s="108" t="n">
        <f aca="false">SUM(N3298:Q3298)</f>
        <v>0</v>
      </c>
    </row>
    <row r="3299" customFormat="false" ht="15" hidden="false" customHeight="false" outlineLevel="0" collapsed="false">
      <c r="H3299" s="108" t="n">
        <v>3291</v>
      </c>
      <c r="I3299" s="109" t="n">
        <v>-0.5556</v>
      </c>
      <c r="J3299" s="109" t="n">
        <v>0.3987</v>
      </c>
      <c r="K3299" s="109" t="n">
        <v>-1.4617</v>
      </c>
      <c r="L3299" s="109" t="n">
        <v>0.01</v>
      </c>
      <c r="M3299" s="109" t="n">
        <v>1.341</v>
      </c>
      <c r="N3299" s="108" t="n">
        <f aca="false">IF(SQRT($B$5)*$I3299+SQRT(1-$B$5)*J3299&lt;$C$8,1,0)</f>
        <v>0</v>
      </c>
      <c r="O3299" s="108" t="n">
        <f aca="false">IF(SQRT($B$5)*$I3299+SQRT(1-$B$5)*K3299&lt;$C$9,1,0)</f>
        <v>0</v>
      </c>
      <c r="P3299" s="108" t="n">
        <f aca="false">IF(SQRT($B$5)*$I3299+SQRT(1-$B$5)*L3299&lt;$C$10,1,0)</f>
        <v>0</v>
      </c>
      <c r="Q3299" s="108" t="n">
        <f aca="false">IF(SQRT($B$5)*$I3299+SQRT(1-$B$5)*M3299&lt;$C$11,1,0)</f>
        <v>0</v>
      </c>
      <c r="R3299" s="110" t="n">
        <f aca="false">N3299*$D$8+O3299*$D$9+P3299*$D$10+Q3299*$D$11</f>
        <v>0</v>
      </c>
      <c r="S3299" s="108" t="n">
        <f aca="false">SUM(N3299:Q3299)</f>
        <v>0</v>
      </c>
    </row>
    <row r="3300" customFormat="false" ht="15" hidden="false" customHeight="false" outlineLevel="0" collapsed="false">
      <c r="H3300" s="108" t="n">
        <v>3292</v>
      </c>
      <c r="I3300" s="109" t="n">
        <v>-2.2708</v>
      </c>
      <c r="J3300" s="109" t="n">
        <v>-1.2289</v>
      </c>
      <c r="K3300" s="109" t="n">
        <v>-0.717</v>
      </c>
      <c r="L3300" s="109" t="n">
        <v>-0.8893</v>
      </c>
      <c r="M3300" s="109" t="n">
        <v>0.7865</v>
      </c>
      <c r="N3300" s="108" t="n">
        <f aca="false">IF(SQRT($B$5)*$I3300+SQRT(1-$B$5)*J3300&lt;$C$8,1,0)</f>
        <v>0</v>
      </c>
      <c r="O3300" s="108" t="n">
        <f aca="false">IF(SQRT($B$5)*$I3300+SQRT(1-$B$5)*K3300&lt;$C$9,1,0)</f>
        <v>0</v>
      </c>
      <c r="P3300" s="108" t="n">
        <f aca="false">IF(SQRT($B$5)*$I3300+SQRT(1-$B$5)*L3300&lt;$C$10,1,0)</f>
        <v>1</v>
      </c>
      <c r="Q3300" s="108" t="n">
        <f aca="false">IF(SQRT($B$5)*$I3300+SQRT(1-$B$5)*M3300&lt;$C$11,1,0)</f>
        <v>0</v>
      </c>
      <c r="R3300" s="110" t="n">
        <f aca="false">N3300*$D$8+O3300*$D$9+P3300*$D$10+Q3300*$D$11</f>
        <v>14</v>
      </c>
      <c r="S3300" s="108" t="n">
        <f aca="false">SUM(N3300:Q3300)</f>
        <v>1</v>
      </c>
    </row>
    <row r="3301" customFormat="false" ht="15" hidden="false" customHeight="false" outlineLevel="0" collapsed="false">
      <c r="H3301" s="108" t="n">
        <v>3293</v>
      </c>
      <c r="I3301" s="109" t="n">
        <v>-1.3504</v>
      </c>
      <c r="J3301" s="109" t="n">
        <v>-0.1888</v>
      </c>
      <c r="K3301" s="109" t="n">
        <v>-1.9655</v>
      </c>
      <c r="L3301" s="109" t="n">
        <v>0.5676</v>
      </c>
      <c r="M3301" s="109" t="n">
        <v>0.4918</v>
      </c>
      <c r="N3301" s="108" t="n">
        <f aca="false">IF(SQRT($B$5)*$I3301+SQRT(1-$B$5)*J3301&lt;$C$8,1,0)</f>
        <v>0</v>
      </c>
      <c r="O3301" s="108" t="n">
        <f aca="false">IF(SQRT($B$5)*$I3301+SQRT(1-$B$5)*K3301&lt;$C$9,1,0)</f>
        <v>0</v>
      </c>
      <c r="P3301" s="108" t="n">
        <f aca="false">IF(SQRT($B$5)*$I3301+SQRT(1-$B$5)*L3301&lt;$C$10,1,0)</f>
        <v>0</v>
      </c>
      <c r="Q3301" s="108" t="n">
        <f aca="false">IF(SQRT($B$5)*$I3301+SQRT(1-$B$5)*M3301&lt;$C$11,1,0)</f>
        <v>0</v>
      </c>
      <c r="R3301" s="110" t="n">
        <f aca="false">N3301*$D$8+O3301*$D$9+P3301*$D$10+Q3301*$D$11</f>
        <v>0</v>
      </c>
      <c r="S3301" s="108" t="n">
        <f aca="false">SUM(N3301:Q3301)</f>
        <v>0</v>
      </c>
    </row>
    <row r="3302" customFormat="false" ht="15" hidden="false" customHeight="false" outlineLevel="0" collapsed="false">
      <c r="H3302" s="108" t="n">
        <v>3294</v>
      </c>
      <c r="I3302" s="109" t="n">
        <v>1.4044</v>
      </c>
      <c r="J3302" s="109" t="n">
        <v>-1.3717</v>
      </c>
      <c r="K3302" s="109" t="n">
        <v>-0.1414</v>
      </c>
      <c r="L3302" s="109" t="n">
        <v>0.5057</v>
      </c>
      <c r="M3302" s="109" t="n">
        <v>-3.2543</v>
      </c>
      <c r="N3302" s="108" t="n">
        <f aca="false">IF(SQRT($B$5)*$I3302+SQRT(1-$B$5)*J3302&lt;$C$8,1,0)</f>
        <v>0</v>
      </c>
      <c r="O3302" s="108" t="n">
        <f aca="false">IF(SQRT($B$5)*$I3302+SQRT(1-$B$5)*K3302&lt;$C$9,1,0)</f>
        <v>0</v>
      </c>
      <c r="P3302" s="108" t="n">
        <f aca="false">IF(SQRT($B$5)*$I3302+SQRT(1-$B$5)*L3302&lt;$C$10,1,0)</f>
        <v>0</v>
      </c>
      <c r="Q3302" s="108" t="n">
        <f aca="false">IF(SQRT($B$5)*$I3302+SQRT(1-$B$5)*M3302&lt;$C$11,1,0)</f>
        <v>1</v>
      </c>
      <c r="R3302" s="110" t="n">
        <f aca="false">N3302*$D$8+O3302*$D$9+P3302*$D$10+Q3302*$D$11</f>
        <v>17.5</v>
      </c>
      <c r="S3302" s="108" t="n">
        <f aca="false">SUM(N3302:Q3302)</f>
        <v>1</v>
      </c>
    </row>
    <row r="3303" customFormat="false" ht="15" hidden="false" customHeight="false" outlineLevel="0" collapsed="false">
      <c r="H3303" s="108" t="n">
        <v>3295</v>
      </c>
      <c r="I3303" s="109" t="n">
        <v>-0.0546</v>
      </c>
      <c r="J3303" s="109" t="n">
        <v>-0.462</v>
      </c>
      <c r="K3303" s="109" t="n">
        <v>-2.0539</v>
      </c>
      <c r="L3303" s="109" t="n">
        <v>-0.2686</v>
      </c>
      <c r="M3303" s="109" t="n">
        <v>-0.2047</v>
      </c>
      <c r="N3303" s="108" t="n">
        <f aca="false">IF(SQRT($B$5)*$I3303+SQRT(1-$B$5)*J3303&lt;$C$8,1,0)</f>
        <v>0</v>
      </c>
      <c r="O3303" s="108" t="n">
        <f aca="false">IF(SQRT($B$5)*$I3303+SQRT(1-$B$5)*K3303&lt;$C$9,1,0)</f>
        <v>0</v>
      </c>
      <c r="P3303" s="108" t="n">
        <f aca="false">IF(SQRT($B$5)*$I3303+SQRT(1-$B$5)*L3303&lt;$C$10,1,0)</f>
        <v>0</v>
      </c>
      <c r="Q3303" s="108" t="n">
        <f aca="false">IF(SQRT($B$5)*$I3303+SQRT(1-$B$5)*M3303&lt;$C$11,1,0)</f>
        <v>0</v>
      </c>
      <c r="R3303" s="110" t="n">
        <f aca="false">N3303*$D$8+O3303*$D$9+P3303*$D$10+Q3303*$D$11</f>
        <v>0</v>
      </c>
      <c r="S3303" s="108" t="n">
        <f aca="false">SUM(N3303:Q3303)</f>
        <v>0</v>
      </c>
    </row>
    <row r="3304" customFormat="false" ht="15" hidden="false" customHeight="false" outlineLevel="0" collapsed="false">
      <c r="H3304" s="108" t="n">
        <v>3296</v>
      </c>
      <c r="I3304" s="109" t="n">
        <v>-0.9493</v>
      </c>
      <c r="J3304" s="109" t="n">
        <v>-1.6311</v>
      </c>
      <c r="K3304" s="109" t="n">
        <v>-0.0834</v>
      </c>
      <c r="L3304" s="109" t="n">
        <v>0.1157</v>
      </c>
      <c r="M3304" s="109" t="n">
        <v>-0.1975</v>
      </c>
      <c r="N3304" s="108" t="n">
        <f aca="false">IF(SQRT($B$5)*$I3304+SQRT(1-$B$5)*J3304&lt;$C$8,1,0)</f>
        <v>0</v>
      </c>
      <c r="O3304" s="108" t="n">
        <f aca="false">IF(SQRT($B$5)*$I3304+SQRT(1-$B$5)*K3304&lt;$C$9,1,0)</f>
        <v>0</v>
      </c>
      <c r="P3304" s="108" t="n">
        <f aca="false">IF(SQRT($B$5)*$I3304+SQRT(1-$B$5)*L3304&lt;$C$10,1,0)</f>
        <v>0</v>
      </c>
      <c r="Q3304" s="108" t="n">
        <f aca="false">IF(SQRT($B$5)*$I3304+SQRT(1-$B$5)*M3304&lt;$C$11,1,0)</f>
        <v>0</v>
      </c>
      <c r="R3304" s="110" t="n">
        <f aca="false">N3304*$D$8+O3304*$D$9+P3304*$D$10+Q3304*$D$11</f>
        <v>0</v>
      </c>
      <c r="S3304" s="108" t="n">
        <f aca="false">SUM(N3304:Q3304)</f>
        <v>0</v>
      </c>
    </row>
    <row r="3305" customFormat="false" ht="15" hidden="false" customHeight="false" outlineLevel="0" collapsed="false">
      <c r="H3305" s="108" t="n">
        <v>3297</v>
      </c>
      <c r="I3305" s="109" t="n">
        <v>-0.0804</v>
      </c>
      <c r="J3305" s="109" t="n">
        <v>-2.4191</v>
      </c>
      <c r="K3305" s="109" t="n">
        <v>1.4602</v>
      </c>
      <c r="L3305" s="109" t="n">
        <v>0.9286</v>
      </c>
      <c r="M3305" s="109" t="n">
        <v>0.5232</v>
      </c>
      <c r="N3305" s="108" t="n">
        <f aca="false">IF(SQRT($B$5)*$I3305+SQRT(1-$B$5)*J3305&lt;$C$8,1,0)</f>
        <v>1</v>
      </c>
      <c r="O3305" s="108" t="n">
        <f aca="false">IF(SQRT($B$5)*$I3305+SQRT(1-$B$5)*K3305&lt;$C$9,1,0)</f>
        <v>0</v>
      </c>
      <c r="P3305" s="108" t="n">
        <f aca="false">IF(SQRT($B$5)*$I3305+SQRT(1-$B$5)*L3305&lt;$C$10,1,0)</f>
        <v>0</v>
      </c>
      <c r="Q3305" s="108" t="n">
        <f aca="false">IF(SQRT($B$5)*$I3305+SQRT(1-$B$5)*M3305&lt;$C$11,1,0)</f>
        <v>0</v>
      </c>
      <c r="R3305" s="110" t="n">
        <f aca="false">N3305*$D$8+O3305*$D$9+P3305*$D$10+Q3305*$D$11</f>
        <v>20</v>
      </c>
      <c r="S3305" s="108" t="n">
        <f aca="false">SUM(N3305:Q3305)</f>
        <v>1</v>
      </c>
    </row>
    <row r="3306" customFormat="false" ht="15" hidden="false" customHeight="false" outlineLevel="0" collapsed="false">
      <c r="H3306" s="108" t="n">
        <v>3298</v>
      </c>
      <c r="I3306" s="109" t="n">
        <v>-1.2164</v>
      </c>
      <c r="J3306" s="109" t="n">
        <v>-0.1311</v>
      </c>
      <c r="K3306" s="109" t="n">
        <v>-0.0017</v>
      </c>
      <c r="L3306" s="109" t="n">
        <v>-0.1186</v>
      </c>
      <c r="M3306" s="109" t="n">
        <v>-0.1207</v>
      </c>
      <c r="N3306" s="108" t="n">
        <f aca="false">IF(SQRT($B$5)*$I3306+SQRT(1-$B$5)*J3306&lt;$C$8,1,0)</f>
        <v>0</v>
      </c>
      <c r="O3306" s="108" t="n">
        <f aca="false">IF(SQRT($B$5)*$I3306+SQRT(1-$B$5)*K3306&lt;$C$9,1,0)</f>
        <v>0</v>
      </c>
      <c r="P3306" s="108" t="n">
        <f aca="false">IF(SQRT($B$5)*$I3306+SQRT(1-$B$5)*L3306&lt;$C$10,1,0)</f>
        <v>0</v>
      </c>
      <c r="Q3306" s="108" t="n">
        <f aca="false">IF(SQRT($B$5)*$I3306+SQRT(1-$B$5)*M3306&lt;$C$11,1,0)</f>
        <v>0</v>
      </c>
      <c r="R3306" s="110" t="n">
        <f aca="false">N3306*$D$8+O3306*$D$9+P3306*$D$10+Q3306*$D$11</f>
        <v>0</v>
      </c>
      <c r="S3306" s="108" t="n">
        <f aca="false">SUM(N3306:Q3306)</f>
        <v>0</v>
      </c>
    </row>
    <row r="3307" customFormat="false" ht="15" hidden="false" customHeight="false" outlineLevel="0" collapsed="false">
      <c r="H3307" s="108" t="n">
        <v>3299</v>
      </c>
      <c r="I3307" s="109" t="n">
        <v>0.1402</v>
      </c>
      <c r="J3307" s="109" t="n">
        <v>1.227</v>
      </c>
      <c r="K3307" s="109" t="n">
        <v>0.2667</v>
      </c>
      <c r="L3307" s="109" t="n">
        <v>0.1132</v>
      </c>
      <c r="M3307" s="109" t="n">
        <v>0.167</v>
      </c>
      <c r="N3307" s="108" t="n">
        <f aca="false">IF(SQRT($B$5)*$I3307+SQRT(1-$B$5)*J3307&lt;$C$8,1,0)</f>
        <v>0</v>
      </c>
      <c r="O3307" s="108" t="n">
        <f aca="false">IF(SQRT($B$5)*$I3307+SQRT(1-$B$5)*K3307&lt;$C$9,1,0)</f>
        <v>0</v>
      </c>
      <c r="P3307" s="108" t="n">
        <f aca="false">IF(SQRT($B$5)*$I3307+SQRT(1-$B$5)*L3307&lt;$C$10,1,0)</f>
        <v>0</v>
      </c>
      <c r="Q3307" s="108" t="n">
        <f aca="false">IF(SQRT($B$5)*$I3307+SQRT(1-$B$5)*M3307&lt;$C$11,1,0)</f>
        <v>0</v>
      </c>
      <c r="R3307" s="110" t="n">
        <f aca="false">N3307*$D$8+O3307*$D$9+P3307*$D$10+Q3307*$D$11</f>
        <v>0</v>
      </c>
      <c r="S3307" s="108" t="n">
        <f aca="false">SUM(N3307:Q3307)</f>
        <v>0</v>
      </c>
    </row>
    <row r="3308" customFormat="false" ht="15" hidden="false" customHeight="false" outlineLevel="0" collapsed="false">
      <c r="H3308" s="108" t="n">
        <v>3300</v>
      </c>
      <c r="I3308" s="109" t="n">
        <v>-0.709</v>
      </c>
      <c r="J3308" s="109" t="n">
        <v>1.1457</v>
      </c>
      <c r="K3308" s="109" t="n">
        <v>-0.1294</v>
      </c>
      <c r="L3308" s="109" t="n">
        <v>-0.1418</v>
      </c>
      <c r="M3308" s="109" t="n">
        <v>0.0312</v>
      </c>
      <c r="N3308" s="108" t="n">
        <f aca="false">IF(SQRT($B$5)*$I3308+SQRT(1-$B$5)*J3308&lt;$C$8,1,0)</f>
        <v>0</v>
      </c>
      <c r="O3308" s="108" t="n">
        <f aca="false">IF(SQRT($B$5)*$I3308+SQRT(1-$B$5)*K3308&lt;$C$9,1,0)</f>
        <v>0</v>
      </c>
      <c r="P3308" s="108" t="n">
        <f aca="false">IF(SQRT($B$5)*$I3308+SQRT(1-$B$5)*L3308&lt;$C$10,1,0)</f>
        <v>0</v>
      </c>
      <c r="Q3308" s="108" t="n">
        <f aca="false">IF(SQRT($B$5)*$I3308+SQRT(1-$B$5)*M3308&lt;$C$11,1,0)</f>
        <v>0</v>
      </c>
      <c r="R3308" s="110" t="n">
        <f aca="false">N3308*$D$8+O3308*$D$9+P3308*$D$10+Q3308*$D$11</f>
        <v>0</v>
      </c>
      <c r="S3308" s="108" t="n">
        <f aca="false">SUM(N3308:Q3308)</f>
        <v>0</v>
      </c>
    </row>
    <row r="3309" customFormat="false" ht="15" hidden="false" customHeight="false" outlineLevel="0" collapsed="false">
      <c r="H3309" s="108" t="n">
        <v>3301</v>
      </c>
      <c r="I3309" s="109" t="n">
        <v>-0.7326</v>
      </c>
      <c r="J3309" s="109" t="n">
        <v>-0.9917</v>
      </c>
      <c r="K3309" s="109" t="n">
        <v>0.284</v>
      </c>
      <c r="L3309" s="109" t="n">
        <v>-1.6387</v>
      </c>
      <c r="M3309" s="109" t="n">
        <v>-3.3212</v>
      </c>
      <c r="N3309" s="108" t="n">
        <f aca="false">IF(SQRT($B$5)*$I3309+SQRT(1-$B$5)*J3309&lt;$C$8,1,0)</f>
        <v>0</v>
      </c>
      <c r="O3309" s="108" t="n">
        <f aca="false">IF(SQRT($B$5)*$I3309+SQRT(1-$B$5)*K3309&lt;$C$9,1,0)</f>
        <v>0</v>
      </c>
      <c r="P3309" s="108" t="n">
        <f aca="false">IF(SQRT($B$5)*$I3309+SQRT(1-$B$5)*L3309&lt;$C$10,1,0)</f>
        <v>1</v>
      </c>
      <c r="Q3309" s="108" t="n">
        <f aca="false">IF(SQRT($B$5)*$I3309+SQRT(1-$B$5)*M3309&lt;$C$11,1,0)</f>
        <v>1</v>
      </c>
      <c r="R3309" s="110" t="n">
        <f aca="false">N3309*$D$8+O3309*$D$9+P3309*$D$10+Q3309*$D$11</f>
        <v>31.5</v>
      </c>
      <c r="S3309" s="108" t="n">
        <f aca="false">SUM(N3309:Q3309)</f>
        <v>2</v>
      </c>
    </row>
    <row r="3310" customFormat="false" ht="15" hidden="false" customHeight="false" outlineLevel="0" collapsed="false">
      <c r="H3310" s="108" t="n">
        <v>3302</v>
      </c>
      <c r="I3310" s="109" t="n">
        <v>0.7657</v>
      </c>
      <c r="J3310" s="109" t="n">
        <v>2.4829</v>
      </c>
      <c r="K3310" s="109" t="n">
        <v>1.6284</v>
      </c>
      <c r="L3310" s="109" t="n">
        <v>0.6796</v>
      </c>
      <c r="M3310" s="109" t="n">
        <v>-0.5325</v>
      </c>
      <c r="N3310" s="108" t="n">
        <f aca="false">IF(SQRT($B$5)*$I3310+SQRT(1-$B$5)*J3310&lt;$C$8,1,0)</f>
        <v>0</v>
      </c>
      <c r="O3310" s="108" t="n">
        <f aca="false">IF(SQRT($B$5)*$I3310+SQRT(1-$B$5)*K3310&lt;$C$9,1,0)</f>
        <v>0</v>
      </c>
      <c r="P3310" s="108" t="n">
        <f aca="false">IF(SQRT($B$5)*$I3310+SQRT(1-$B$5)*L3310&lt;$C$10,1,0)</f>
        <v>0</v>
      </c>
      <c r="Q3310" s="108" t="n">
        <f aca="false">IF(SQRT($B$5)*$I3310+SQRT(1-$B$5)*M3310&lt;$C$11,1,0)</f>
        <v>0</v>
      </c>
      <c r="R3310" s="110" t="n">
        <f aca="false">N3310*$D$8+O3310*$D$9+P3310*$D$10+Q3310*$D$11</f>
        <v>0</v>
      </c>
      <c r="S3310" s="108" t="n">
        <f aca="false">SUM(N3310:Q3310)</f>
        <v>0</v>
      </c>
    </row>
    <row r="3311" customFormat="false" ht="15" hidden="false" customHeight="false" outlineLevel="0" collapsed="false">
      <c r="H3311" s="108" t="n">
        <v>3303</v>
      </c>
      <c r="I3311" s="109" t="n">
        <v>0.5662</v>
      </c>
      <c r="J3311" s="109" t="n">
        <v>0.1464</v>
      </c>
      <c r="K3311" s="109" t="n">
        <v>0.1642</v>
      </c>
      <c r="L3311" s="109" t="n">
        <v>0.8518</v>
      </c>
      <c r="M3311" s="109" t="n">
        <v>0.0303</v>
      </c>
      <c r="N3311" s="108" t="n">
        <f aca="false">IF(SQRT($B$5)*$I3311+SQRT(1-$B$5)*J3311&lt;$C$8,1,0)</f>
        <v>0</v>
      </c>
      <c r="O3311" s="108" t="n">
        <f aca="false">IF(SQRT($B$5)*$I3311+SQRT(1-$B$5)*K3311&lt;$C$9,1,0)</f>
        <v>0</v>
      </c>
      <c r="P3311" s="108" t="n">
        <f aca="false">IF(SQRT($B$5)*$I3311+SQRT(1-$B$5)*L3311&lt;$C$10,1,0)</f>
        <v>0</v>
      </c>
      <c r="Q3311" s="108" t="n">
        <f aca="false">IF(SQRT($B$5)*$I3311+SQRT(1-$B$5)*M3311&lt;$C$11,1,0)</f>
        <v>0</v>
      </c>
      <c r="R3311" s="110" t="n">
        <f aca="false">N3311*$D$8+O3311*$D$9+P3311*$D$10+Q3311*$D$11</f>
        <v>0</v>
      </c>
      <c r="S3311" s="108" t="n">
        <f aca="false">SUM(N3311:Q3311)</f>
        <v>0</v>
      </c>
    </row>
    <row r="3312" customFormat="false" ht="15" hidden="false" customHeight="false" outlineLevel="0" collapsed="false">
      <c r="H3312" s="108" t="n">
        <v>3304</v>
      </c>
      <c r="I3312" s="109" t="n">
        <v>0.3534</v>
      </c>
      <c r="J3312" s="109" t="n">
        <v>-0.799</v>
      </c>
      <c r="K3312" s="109" t="n">
        <v>1.0357</v>
      </c>
      <c r="L3312" s="109" t="n">
        <v>-0.3621</v>
      </c>
      <c r="M3312" s="109" t="n">
        <v>-0.7673</v>
      </c>
      <c r="N3312" s="108" t="n">
        <f aca="false">IF(SQRT($B$5)*$I3312+SQRT(1-$B$5)*J3312&lt;$C$8,1,0)</f>
        <v>0</v>
      </c>
      <c r="O3312" s="108" t="n">
        <f aca="false">IF(SQRT($B$5)*$I3312+SQRT(1-$B$5)*K3312&lt;$C$9,1,0)</f>
        <v>0</v>
      </c>
      <c r="P3312" s="108" t="n">
        <f aca="false">IF(SQRT($B$5)*$I3312+SQRT(1-$B$5)*L3312&lt;$C$10,1,0)</f>
        <v>0</v>
      </c>
      <c r="Q3312" s="108" t="n">
        <f aca="false">IF(SQRT($B$5)*$I3312+SQRT(1-$B$5)*M3312&lt;$C$11,1,0)</f>
        <v>0</v>
      </c>
      <c r="R3312" s="110" t="n">
        <f aca="false">N3312*$D$8+O3312*$D$9+P3312*$D$10+Q3312*$D$11</f>
        <v>0</v>
      </c>
      <c r="S3312" s="108" t="n">
        <f aca="false">SUM(N3312:Q3312)</f>
        <v>0</v>
      </c>
    </row>
    <row r="3313" customFormat="false" ht="15" hidden="false" customHeight="false" outlineLevel="0" collapsed="false">
      <c r="H3313" s="108" t="n">
        <v>3305</v>
      </c>
      <c r="I3313" s="109" t="n">
        <v>-0.9241</v>
      </c>
      <c r="J3313" s="109" t="n">
        <v>-1.1374</v>
      </c>
      <c r="K3313" s="109" t="n">
        <v>1.5823</v>
      </c>
      <c r="L3313" s="109" t="n">
        <v>-0.1625</v>
      </c>
      <c r="M3313" s="109" t="n">
        <v>-1.4629</v>
      </c>
      <c r="N3313" s="108" t="n">
        <f aca="false">IF(SQRT($B$5)*$I3313+SQRT(1-$B$5)*J3313&lt;$C$8,1,0)</f>
        <v>0</v>
      </c>
      <c r="O3313" s="108" t="n">
        <f aca="false">IF(SQRT($B$5)*$I3313+SQRT(1-$B$5)*K3313&lt;$C$9,1,0)</f>
        <v>0</v>
      </c>
      <c r="P3313" s="108" t="n">
        <f aca="false">IF(SQRT($B$5)*$I3313+SQRT(1-$B$5)*L3313&lt;$C$10,1,0)</f>
        <v>0</v>
      </c>
      <c r="Q3313" s="108" t="n">
        <f aca="false">IF(SQRT($B$5)*$I3313+SQRT(1-$B$5)*M3313&lt;$C$11,1,0)</f>
        <v>0</v>
      </c>
      <c r="R3313" s="110" t="n">
        <f aca="false">N3313*$D$8+O3313*$D$9+P3313*$D$10+Q3313*$D$11</f>
        <v>0</v>
      </c>
      <c r="S3313" s="108" t="n">
        <f aca="false">SUM(N3313:Q3313)</f>
        <v>0</v>
      </c>
    </row>
    <row r="3314" customFormat="false" ht="15" hidden="false" customHeight="false" outlineLevel="0" collapsed="false">
      <c r="H3314" s="108" t="n">
        <v>3306</v>
      </c>
      <c r="I3314" s="109" t="n">
        <v>-0.0366</v>
      </c>
      <c r="J3314" s="109" t="n">
        <v>1.496</v>
      </c>
      <c r="K3314" s="109" t="n">
        <v>0.2429</v>
      </c>
      <c r="L3314" s="109" t="n">
        <v>0.5252</v>
      </c>
      <c r="M3314" s="109" t="n">
        <v>0.1652</v>
      </c>
      <c r="N3314" s="108" t="n">
        <f aca="false">IF(SQRT($B$5)*$I3314+SQRT(1-$B$5)*J3314&lt;$C$8,1,0)</f>
        <v>0</v>
      </c>
      <c r="O3314" s="108" t="n">
        <f aca="false">IF(SQRT($B$5)*$I3314+SQRT(1-$B$5)*K3314&lt;$C$9,1,0)</f>
        <v>0</v>
      </c>
      <c r="P3314" s="108" t="n">
        <f aca="false">IF(SQRT($B$5)*$I3314+SQRT(1-$B$5)*L3314&lt;$C$10,1,0)</f>
        <v>0</v>
      </c>
      <c r="Q3314" s="108" t="n">
        <f aca="false">IF(SQRT($B$5)*$I3314+SQRT(1-$B$5)*M3314&lt;$C$11,1,0)</f>
        <v>0</v>
      </c>
      <c r="R3314" s="110" t="n">
        <f aca="false">N3314*$D$8+O3314*$D$9+P3314*$D$10+Q3314*$D$11</f>
        <v>0</v>
      </c>
      <c r="S3314" s="108" t="n">
        <f aca="false">SUM(N3314:Q3314)</f>
        <v>0</v>
      </c>
    </row>
    <row r="3315" customFormat="false" ht="15" hidden="false" customHeight="false" outlineLevel="0" collapsed="false">
      <c r="H3315" s="108" t="n">
        <v>3307</v>
      </c>
      <c r="I3315" s="109" t="n">
        <v>-0.7929</v>
      </c>
      <c r="J3315" s="109" t="n">
        <v>-0.2962</v>
      </c>
      <c r="K3315" s="109" t="n">
        <v>0.6317</v>
      </c>
      <c r="L3315" s="109" t="n">
        <v>0.4364</v>
      </c>
      <c r="M3315" s="109" t="n">
        <v>0.5609</v>
      </c>
      <c r="N3315" s="108" t="n">
        <f aca="false">IF(SQRT($B$5)*$I3315+SQRT(1-$B$5)*J3315&lt;$C$8,1,0)</f>
        <v>0</v>
      </c>
      <c r="O3315" s="108" t="n">
        <f aca="false">IF(SQRT($B$5)*$I3315+SQRT(1-$B$5)*K3315&lt;$C$9,1,0)</f>
        <v>0</v>
      </c>
      <c r="P3315" s="108" t="n">
        <f aca="false">IF(SQRT($B$5)*$I3315+SQRT(1-$B$5)*L3315&lt;$C$10,1,0)</f>
        <v>0</v>
      </c>
      <c r="Q3315" s="108" t="n">
        <f aca="false">IF(SQRT($B$5)*$I3315+SQRT(1-$B$5)*M3315&lt;$C$11,1,0)</f>
        <v>0</v>
      </c>
      <c r="R3315" s="110" t="n">
        <f aca="false">N3315*$D$8+O3315*$D$9+P3315*$D$10+Q3315*$D$11</f>
        <v>0</v>
      </c>
      <c r="S3315" s="108" t="n">
        <f aca="false">SUM(N3315:Q3315)</f>
        <v>0</v>
      </c>
    </row>
    <row r="3316" customFormat="false" ht="15" hidden="false" customHeight="false" outlineLevel="0" collapsed="false">
      <c r="H3316" s="108" t="n">
        <v>3308</v>
      </c>
      <c r="I3316" s="109" t="n">
        <v>0.5056</v>
      </c>
      <c r="J3316" s="109" t="n">
        <v>0.0309</v>
      </c>
      <c r="K3316" s="109" t="n">
        <v>1.3305</v>
      </c>
      <c r="L3316" s="109" t="n">
        <v>-0.3558</v>
      </c>
      <c r="M3316" s="109" t="n">
        <v>-0.9746</v>
      </c>
      <c r="N3316" s="108" t="n">
        <f aca="false">IF(SQRT($B$5)*$I3316+SQRT(1-$B$5)*J3316&lt;$C$8,1,0)</f>
        <v>0</v>
      </c>
      <c r="O3316" s="108" t="n">
        <f aca="false">IF(SQRT($B$5)*$I3316+SQRT(1-$B$5)*K3316&lt;$C$9,1,0)</f>
        <v>0</v>
      </c>
      <c r="P3316" s="108" t="n">
        <f aca="false">IF(SQRT($B$5)*$I3316+SQRT(1-$B$5)*L3316&lt;$C$10,1,0)</f>
        <v>0</v>
      </c>
      <c r="Q3316" s="108" t="n">
        <f aca="false">IF(SQRT($B$5)*$I3316+SQRT(1-$B$5)*M3316&lt;$C$11,1,0)</f>
        <v>0</v>
      </c>
      <c r="R3316" s="110" t="n">
        <f aca="false">N3316*$D$8+O3316*$D$9+P3316*$D$10+Q3316*$D$11</f>
        <v>0</v>
      </c>
      <c r="S3316" s="108" t="n">
        <f aca="false">SUM(N3316:Q3316)</f>
        <v>0</v>
      </c>
    </row>
    <row r="3317" customFormat="false" ht="15" hidden="false" customHeight="false" outlineLevel="0" collapsed="false">
      <c r="H3317" s="108" t="n">
        <v>3309</v>
      </c>
      <c r="I3317" s="109" t="n">
        <v>-0.2264</v>
      </c>
      <c r="J3317" s="109" t="n">
        <v>0.5673</v>
      </c>
      <c r="K3317" s="109" t="n">
        <v>0.6464</v>
      </c>
      <c r="L3317" s="109" t="n">
        <v>-0.9798</v>
      </c>
      <c r="M3317" s="109" t="n">
        <v>-0.0343</v>
      </c>
      <c r="N3317" s="108" t="n">
        <f aca="false">IF(SQRT($B$5)*$I3317+SQRT(1-$B$5)*J3317&lt;$C$8,1,0)</f>
        <v>0</v>
      </c>
      <c r="O3317" s="108" t="n">
        <f aca="false">IF(SQRT($B$5)*$I3317+SQRT(1-$B$5)*K3317&lt;$C$9,1,0)</f>
        <v>0</v>
      </c>
      <c r="P3317" s="108" t="n">
        <f aca="false">IF(SQRT($B$5)*$I3317+SQRT(1-$B$5)*L3317&lt;$C$10,1,0)</f>
        <v>0</v>
      </c>
      <c r="Q3317" s="108" t="n">
        <f aca="false">IF(SQRT($B$5)*$I3317+SQRT(1-$B$5)*M3317&lt;$C$11,1,0)</f>
        <v>0</v>
      </c>
      <c r="R3317" s="110" t="n">
        <f aca="false">N3317*$D$8+O3317*$D$9+P3317*$D$10+Q3317*$D$11</f>
        <v>0</v>
      </c>
      <c r="S3317" s="108" t="n">
        <f aca="false">SUM(N3317:Q3317)</f>
        <v>0</v>
      </c>
    </row>
    <row r="3318" customFormat="false" ht="15" hidden="false" customHeight="false" outlineLevel="0" collapsed="false">
      <c r="H3318" s="108" t="n">
        <v>3310</v>
      </c>
      <c r="I3318" s="109" t="n">
        <v>-0.2359</v>
      </c>
      <c r="J3318" s="109" t="n">
        <v>0.5098</v>
      </c>
      <c r="K3318" s="109" t="n">
        <v>-0.8121</v>
      </c>
      <c r="L3318" s="109" t="n">
        <v>1.2674</v>
      </c>
      <c r="M3318" s="109" t="n">
        <v>1.009</v>
      </c>
      <c r="N3318" s="108" t="n">
        <f aca="false">IF(SQRT($B$5)*$I3318+SQRT(1-$B$5)*J3318&lt;$C$8,1,0)</f>
        <v>0</v>
      </c>
      <c r="O3318" s="108" t="n">
        <f aca="false">IF(SQRT($B$5)*$I3318+SQRT(1-$B$5)*K3318&lt;$C$9,1,0)</f>
        <v>0</v>
      </c>
      <c r="P3318" s="108" t="n">
        <f aca="false">IF(SQRT($B$5)*$I3318+SQRT(1-$B$5)*L3318&lt;$C$10,1,0)</f>
        <v>0</v>
      </c>
      <c r="Q3318" s="108" t="n">
        <f aca="false">IF(SQRT($B$5)*$I3318+SQRT(1-$B$5)*M3318&lt;$C$11,1,0)</f>
        <v>0</v>
      </c>
      <c r="R3318" s="110" t="n">
        <f aca="false">N3318*$D$8+O3318*$D$9+P3318*$D$10+Q3318*$D$11</f>
        <v>0</v>
      </c>
      <c r="S3318" s="108" t="n">
        <f aca="false">SUM(N3318:Q3318)</f>
        <v>0</v>
      </c>
    </row>
    <row r="3319" customFormat="false" ht="15" hidden="false" customHeight="false" outlineLevel="0" collapsed="false">
      <c r="H3319" s="108" t="n">
        <v>3311</v>
      </c>
      <c r="I3319" s="109" t="n">
        <v>-1.2909</v>
      </c>
      <c r="J3319" s="109" t="n">
        <v>1.0963</v>
      </c>
      <c r="K3319" s="109" t="n">
        <v>-0.411</v>
      </c>
      <c r="L3319" s="109" t="n">
        <v>-2.5061</v>
      </c>
      <c r="M3319" s="109" t="n">
        <v>0.4539</v>
      </c>
      <c r="N3319" s="108" t="n">
        <f aca="false">IF(SQRT($B$5)*$I3319+SQRT(1-$B$5)*J3319&lt;$C$8,1,0)</f>
        <v>0</v>
      </c>
      <c r="O3319" s="108" t="n">
        <f aca="false">IF(SQRT($B$5)*$I3319+SQRT(1-$B$5)*K3319&lt;$C$9,1,0)</f>
        <v>0</v>
      </c>
      <c r="P3319" s="108" t="n">
        <f aca="false">IF(SQRT($B$5)*$I3319+SQRT(1-$B$5)*L3319&lt;$C$10,1,0)</f>
        <v>1</v>
      </c>
      <c r="Q3319" s="108" t="n">
        <f aca="false">IF(SQRT($B$5)*$I3319+SQRT(1-$B$5)*M3319&lt;$C$11,1,0)</f>
        <v>0</v>
      </c>
      <c r="R3319" s="110" t="n">
        <f aca="false">N3319*$D$8+O3319*$D$9+P3319*$D$10+Q3319*$D$11</f>
        <v>14</v>
      </c>
      <c r="S3319" s="108" t="n">
        <f aca="false">SUM(N3319:Q3319)</f>
        <v>1</v>
      </c>
    </row>
    <row r="3320" customFormat="false" ht="15" hidden="false" customHeight="false" outlineLevel="0" collapsed="false">
      <c r="H3320" s="108" t="n">
        <v>3312</v>
      </c>
      <c r="I3320" s="109" t="n">
        <v>-1.8635</v>
      </c>
      <c r="J3320" s="109" t="n">
        <v>-0.8831</v>
      </c>
      <c r="K3320" s="109" t="n">
        <v>0.7836</v>
      </c>
      <c r="L3320" s="109" t="n">
        <v>-0.9741</v>
      </c>
      <c r="M3320" s="109" t="n">
        <v>-0.3073</v>
      </c>
      <c r="N3320" s="108" t="n">
        <f aca="false">IF(SQRT($B$5)*$I3320+SQRT(1-$B$5)*J3320&lt;$C$8,1,0)</f>
        <v>0</v>
      </c>
      <c r="O3320" s="108" t="n">
        <f aca="false">IF(SQRT($B$5)*$I3320+SQRT(1-$B$5)*K3320&lt;$C$9,1,0)</f>
        <v>0</v>
      </c>
      <c r="P3320" s="108" t="n">
        <f aca="false">IF(SQRT($B$5)*$I3320+SQRT(1-$B$5)*L3320&lt;$C$10,1,0)</f>
        <v>0</v>
      </c>
      <c r="Q3320" s="108" t="n">
        <f aca="false">IF(SQRT($B$5)*$I3320+SQRT(1-$B$5)*M3320&lt;$C$11,1,0)</f>
        <v>0</v>
      </c>
      <c r="R3320" s="110" t="n">
        <f aca="false">N3320*$D$8+O3320*$D$9+P3320*$D$10+Q3320*$D$11</f>
        <v>0</v>
      </c>
      <c r="S3320" s="108" t="n">
        <f aca="false">SUM(N3320:Q3320)</f>
        <v>0</v>
      </c>
    </row>
    <row r="3321" customFormat="false" ht="15" hidden="false" customHeight="false" outlineLevel="0" collapsed="false">
      <c r="H3321" s="108" t="n">
        <v>3313</v>
      </c>
      <c r="I3321" s="109" t="n">
        <v>1.3045</v>
      </c>
      <c r="J3321" s="109" t="n">
        <v>-2.4833</v>
      </c>
      <c r="K3321" s="109" t="n">
        <v>-1.4542</v>
      </c>
      <c r="L3321" s="109" t="n">
        <v>-0.0553</v>
      </c>
      <c r="M3321" s="109" t="n">
        <v>0.9964</v>
      </c>
      <c r="N3321" s="108" t="n">
        <f aca="false">IF(SQRT($B$5)*$I3321+SQRT(1-$B$5)*J3321&lt;$C$8,1,0)</f>
        <v>0</v>
      </c>
      <c r="O3321" s="108" t="n">
        <f aca="false">IF(SQRT($B$5)*$I3321+SQRT(1-$B$5)*K3321&lt;$C$9,1,0)</f>
        <v>0</v>
      </c>
      <c r="P3321" s="108" t="n">
        <f aca="false">IF(SQRT($B$5)*$I3321+SQRT(1-$B$5)*L3321&lt;$C$10,1,0)</f>
        <v>0</v>
      </c>
      <c r="Q3321" s="108" t="n">
        <f aca="false">IF(SQRT($B$5)*$I3321+SQRT(1-$B$5)*M3321&lt;$C$11,1,0)</f>
        <v>0</v>
      </c>
      <c r="R3321" s="110" t="n">
        <f aca="false">N3321*$D$8+O3321*$D$9+P3321*$D$10+Q3321*$D$11</f>
        <v>0</v>
      </c>
      <c r="S3321" s="108" t="n">
        <f aca="false">SUM(N3321:Q3321)</f>
        <v>0</v>
      </c>
    </row>
    <row r="3322" customFormat="false" ht="15" hidden="false" customHeight="false" outlineLevel="0" collapsed="false">
      <c r="H3322" s="108" t="n">
        <v>3314</v>
      </c>
      <c r="I3322" s="109" t="n">
        <v>0.4227</v>
      </c>
      <c r="J3322" s="109" t="n">
        <v>1.4716</v>
      </c>
      <c r="K3322" s="109" t="n">
        <v>-2.3354</v>
      </c>
      <c r="L3322" s="109" t="n">
        <v>-0.8011</v>
      </c>
      <c r="M3322" s="109" t="n">
        <v>-0.6865</v>
      </c>
      <c r="N3322" s="108" t="n">
        <f aca="false">IF(SQRT($B$5)*$I3322+SQRT(1-$B$5)*J3322&lt;$C$8,1,0)</f>
        <v>0</v>
      </c>
      <c r="O3322" s="108" t="n">
        <f aca="false">IF(SQRT($B$5)*$I3322+SQRT(1-$B$5)*K3322&lt;$C$9,1,0)</f>
        <v>0</v>
      </c>
      <c r="P3322" s="108" t="n">
        <f aca="false">IF(SQRT($B$5)*$I3322+SQRT(1-$B$5)*L3322&lt;$C$10,1,0)</f>
        <v>0</v>
      </c>
      <c r="Q3322" s="108" t="n">
        <f aca="false">IF(SQRT($B$5)*$I3322+SQRT(1-$B$5)*M3322&lt;$C$11,1,0)</f>
        <v>0</v>
      </c>
      <c r="R3322" s="110" t="n">
        <f aca="false">N3322*$D$8+O3322*$D$9+P3322*$D$10+Q3322*$D$11</f>
        <v>0</v>
      </c>
      <c r="S3322" s="108" t="n">
        <f aca="false">SUM(N3322:Q3322)</f>
        <v>0</v>
      </c>
    </row>
    <row r="3323" customFormat="false" ht="15" hidden="false" customHeight="false" outlineLevel="0" collapsed="false">
      <c r="H3323" s="108" t="n">
        <v>3315</v>
      </c>
      <c r="I3323" s="109" t="n">
        <v>-1.3172</v>
      </c>
      <c r="J3323" s="109" t="n">
        <v>0.1737</v>
      </c>
      <c r="K3323" s="109" t="n">
        <v>-1.1334</v>
      </c>
      <c r="L3323" s="109" t="n">
        <v>-0.2211</v>
      </c>
      <c r="M3323" s="109" t="n">
        <v>-0.7227</v>
      </c>
      <c r="N3323" s="108" t="n">
        <f aca="false">IF(SQRT($B$5)*$I3323+SQRT(1-$B$5)*J3323&lt;$C$8,1,0)</f>
        <v>0</v>
      </c>
      <c r="O3323" s="108" t="n">
        <f aca="false">IF(SQRT($B$5)*$I3323+SQRT(1-$B$5)*K3323&lt;$C$9,1,0)</f>
        <v>0</v>
      </c>
      <c r="P3323" s="108" t="n">
        <f aca="false">IF(SQRT($B$5)*$I3323+SQRT(1-$B$5)*L3323&lt;$C$10,1,0)</f>
        <v>0</v>
      </c>
      <c r="Q3323" s="108" t="n">
        <f aca="false">IF(SQRT($B$5)*$I3323+SQRT(1-$B$5)*M3323&lt;$C$11,1,0)</f>
        <v>0</v>
      </c>
      <c r="R3323" s="110" t="n">
        <f aca="false">N3323*$D$8+O3323*$D$9+P3323*$D$10+Q3323*$D$11</f>
        <v>0</v>
      </c>
      <c r="S3323" s="108" t="n">
        <f aca="false">SUM(N3323:Q3323)</f>
        <v>0</v>
      </c>
    </row>
    <row r="3324" customFormat="false" ht="15" hidden="false" customHeight="false" outlineLevel="0" collapsed="false">
      <c r="H3324" s="108" t="n">
        <v>3316</v>
      </c>
      <c r="I3324" s="109" t="n">
        <v>-1.387</v>
      </c>
      <c r="J3324" s="109" t="n">
        <v>-0.6576</v>
      </c>
      <c r="K3324" s="109" t="n">
        <v>-0.1842</v>
      </c>
      <c r="L3324" s="109" t="n">
        <v>0.2818</v>
      </c>
      <c r="M3324" s="109" t="n">
        <v>-0.8396</v>
      </c>
      <c r="N3324" s="108" t="n">
        <f aca="false">IF(SQRT($B$5)*$I3324+SQRT(1-$B$5)*J3324&lt;$C$8,1,0)</f>
        <v>0</v>
      </c>
      <c r="O3324" s="108" t="n">
        <f aca="false">IF(SQRT($B$5)*$I3324+SQRT(1-$B$5)*K3324&lt;$C$9,1,0)</f>
        <v>0</v>
      </c>
      <c r="P3324" s="108" t="n">
        <f aca="false">IF(SQRT($B$5)*$I3324+SQRT(1-$B$5)*L3324&lt;$C$10,1,0)</f>
        <v>0</v>
      </c>
      <c r="Q3324" s="108" t="n">
        <f aca="false">IF(SQRT($B$5)*$I3324+SQRT(1-$B$5)*M3324&lt;$C$11,1,0)</f>
        <v>0</v>
      </c>
      <c r="R3324" s="110" t="n">
        <f aca="false">N3324*$D$8+O3324*$D$9+P3324*$D$10+Q3324*$D$11</f>
        <v>0</v>
      </c>
      <c r="S3324" s="108" t="n">
        <f aca="false">SUM(N3324:Q3324)</f>
        <v>0</v>
      </c>
    </row>
    <row r="3325" customFormat="false" ht="15" hidden="false" customHeight="false" outlineLevel="0" collapsed="false">
      <c r="H3325" s="108" t="n">
        <v>3317</v>
      </c>
      <c r="I3325" s="109" t="n">
        <v>0.0078</v>
      </c>
      <c r="J3325" s="109" t="n">
        <v>-0.3445</v>
      </c>
      <c r="K3325" s="109" t="n">
        <v>-0.6818</v>
      </c>
      <c r="L3325" s="109" t="n">
        <v>1.3019</v>
      </c>
      <c r="M3325" s="109" t="n">
        <v>-0.3634</v>
      </c>
      <c r="N3325" s="108" t="n">
        <f aca="false">IF(SQRT($B$5)*$I3325+SQRT(1-$B$5)*J3325&lt;$C$8,1,0)</f>
        <v>0</v>
      </c>
      <c r="O3325" s="108" t="n">
        <f aca="false">IF(SQRT($B$5)*$I3325+SQRT(1-$B$5)*K3325&lt;$C$9,1,0)</f>
        <v>0</v>
      </c>
      <c r="P3325" s="108" t="n">
        <f aca="false">IF(SQRT($B$5)*$I3325+SQRT(1-$B$5)*L3325&lt;$C$10,1,0)</f>
        <v>0</v>
      </c>
      <c r="Q3325" s="108" t="n">
        <f aca="false">IF(SQRT($B$5)*$I3325+SQRT(1-$B$5)*M3325&lt;$C$11,1,0)</f>
        <v>0</v>
      </c>
      <c r="R3325" s="110" t="n">
        <f aca="false">N3325*$D$8+O3325*$D$9+P3325*$D$10+Q3325*$D$11</f>
        <v>0</v>
      </c>
      <c r="S3325" s="108" t="n">
        <f aca="false">SUM(N3325:Q3325)</f>
        <v>0</v>
      </c>
    </row>
    <row r="3326" customFormat="false" ht="15" hidden="false" customHeight="false" outlineLevel="0" collapsed="false">
      <c r="H3326" s="108" t="n">
        <v>3318</v>
      </c>
      <c r="I3326" s="109" t="n">
        <v>0.3167</v>
      </c>
      <c r="J3326" s="109" t="n">
        <v>-0.6406</v>
      </c>
      <c r="K3326" s="109" t="n">
        <v>-0.5716</v>
      </c>
      <c r="L3326" s="109" t="n">
        <v>1.3433</v>
      </c>
      <c r="M3326" s="109" t="n">
        <v>-1.1558</v>
      </c>
      <c r="N3326" s="108" t="n">
        <f aca="false">IF(SQRT($B$5)*$I3326+SQRT(1-$B$5)*J3326&lt;$C$8,1,0)</f>
        <v>0</v>
      </c>
      <c r="O3326" s="108" t="n">
        <f aca="false">IF(SQRT($B$5)*$I3326+SQRT(1-$B$5)*K3326&lt;$C$9,1,0)</f>
        <v>0</v>
      </c>
      <c r="P3326" s="108" t="n">
        <f aca="false">IF(SQRT($B$5)*$I3326+SQRT(1-$B$5)*L3326&lt;$C$10,1,0)</f>
        <v>0</v>
      </c>
      <c r="Q3326" s="108" t="n">
        <f aca="false">IF(SQRT($B$5)*$I3326+SQRT(1-$B$5)*M3326&lt;$C$11,1,0)</f>
        <v>0</v>
      </c>
      <c r="R3326" s="110" t="n">
        <f aca="false">N3326*$D$8+O3326*$D$9+P3326*$D$10+Q3326*$D$11</f>
        <v>0</v>
      </c>
      <c r="S3326" s="108" t="n">
        <f aca="false">SUM(N3326:Q3326)</f>
        <v>0</v>
      </c>
    </row>
    <row r="3327" customFormat="false" ht="15" hidden="false" customHeight="false" outlineLevel="0" collapsed="false">
      <c r="H3327" s="108" t="n">
        <v>3319</v>
      </c>
      <c r="I3327" s="109" t="n">
        <v>0.1805</v>
      </c>
      <c r="J3327" s="109" t="n">
        <v>0.8372</v>
      </c>
      <c r="K3327" s="109" t="n">
        <v>0.2205</v>
      </c>
      <c r="L3327" s="109" t="n">
        <v>-0.8711</v>
      </c>
      <c r="M3327" s="109" t="n">
        <v>-1.0605</v>
      </c>
      <c r="N3327" s="108" t="n">
        <f aca="false">IF(SQRT($B$5)*$I3327+SQRT(1-$B$5)*J3327&lt;$C$8,1,0)</f>
        <v>0</v>
      </c>
      <c r="O3327" s="108" t="n">
        <f aca="false">IF(SQRT($B$5)*$I3327+SQRT(1-$B$5)*K3327&lt;$C$9,1,0)</f>
        <v>0</v>
      </c>
      <c r="P3327" s="108" t="n">
        <f aca="false">IF(SQRT($B$5)*$I3327+SQRT(1-$B$5)*L3327&lt;$C$10,1,0)</f>
        <v>0</v>
      </c>
      <c r="Q3327" s="108" t="n">
        <f aca="false">IF(SQRT($B$5)*$I3327+SQRT(1-$B$5)*M3327&lt;$C$11,1,0)</f>
        <v>0</v>
      </c>
      <c r="R3327" s="110" t="n">
        <f aca="false">N3327*$D$8+O3327*$D$9+P3327*$D$10+Q3327*$D$11</f>
        <v>0</v>
      </c>
      <c r="S3327" s="108" t="n">
        <f aca="false">SUM(N3327:Q3327)</f>
        <v>0</v>
      </c>
    </row>
    <row r="3328" customFormat="false" ht="15" hidden="false" customHeight="false" outlineLevel="0" collapsed="false">
      <c r="H3328" s="108" t="n">
        <v>3320</v>
      </c>
      <c r="I3328" s="109" t="n">
        <v>0.8995</v>
      </c>
      <c r="J3328" s="109" t="n">
        <v>-1.4873</v>
      </c>
      <c r="K3328" s="109" t="n">
        <v>1.4562</v>
      </c>
      <c r="L3328" s="109" t="n">
        <v>-0.1188</v>
      </c>
      <c r="M3328" s="109" t="n">
        <v>1.279</v>
      </c>
      <c r="N3328" s="108" t="n">
        <f aca="false">IF(SQRT($B$5)*$I3328+SQRT(1-$B$5)*J3328&lt;$C$8,1,0)</f>
        <v>0</v>
      </c>
      <c r="O3328" s="108" t="n">
        <f aca="false">IF(SQRT($B$5)*$I3328+SQRT(1-$B$5)*K3328&lt;$C$9,1,0)</f>
        <v>0</v>
      </c>
      <c r="P3328" s="108" t="n">
        <f aca="false">IF(SQRT($B$5)*$I3328+SQRT(1-$B$5)*L3328&lt;$C$10,1,0)</f>
        <v>0</v>
      </c>
      <c r="Q3328" s="108" t="n">
        <f aca="false">IF(SQRT($B$5)*$I3328+SQRT(1-$B$5)*M3328&lt;$C$11,1,0)</f>
        <v>0</v>
      </c>
      <c r="R3328" s="110" t="n">
        <f aca="false">N3328*$D$8+O3328*$D$9+P3328*$D$10+Q3328*$D$11</f>
        <v>0</v>
      </c>
      <c r="S3328" s="108" t="n">
        <f aca="false">SUM(N3328:Q3328)</f>
        <v>0</v>
      </c>
    </row>
    <row r="3329" customFormat="false" ht="15" hidden="false" customHeight="false" outlineLevel="0" collapsed="false">
      <c r="H3329" s="108" t="n">
        <v>3321</v>
      </c>
      <c r="I3329" s="109" t="n">
        <v>0.5934</v>
      </c>
      <c r="J3329" s="109" t="n">
        <v>-2.0123</v>
      </c>
      <c r="K3329" s="109" t="n">
        <v>1.5987</v>
      </c>
      <c r="L3329" s="109" t="n">
        <v>0.9522</v>
      </c>
      <c r="M3329" s="109" t="n">
        <v>-0.3916</v>
      </c>
      <c r="N3329" s="108" t="n">
        <f aca="false">IF(SQRT($B$5)*$I3329+SQRT(1-$B$5)*J3329&lt;$C$8,1,0)</f>
        <v>0</v>
      </c>
      <c r="O3329" s="108" t="n">
        <f aca="false">IF(SQRT($B$5)*$I3329+SQRT(1-$B$5)*K3329&lt;$C$9,1,0)</f>
        <v>0</v>
      </c>
      <c r="P3329" s="108" t="n">
        <f aca="false">IF(SQRT($B$5)*$I3329+SQRT(1-$B$5)*L3329&lt;$C$10,1,0)</f>
        <v>0</v>
      </c>
      <c r="Q3329" s="108" t="n">
        <f aca="false">IF(SQRT($B$5)*$I3329+SQRT(1-$B$5)*M3329&lt;$C$11,1,0)</f>
        <v>0</v>
      </c>
      <c r="R3329" s="110" t="n">
        <f aca="false">N3329*$D$8+O3329*$D$9+P3329*$D$10+Q3329*$D$11</f>
        <v>0</v>
      </c>
      <c r="S3329" s="108" t="n">
        <f aca="false">SUM(N3329:Q3329)</f>
        <v>0</v>
      </c>
    </row>
    <row r="3330" customFormat="false" ht="15" hidden="false" customHeight="false" outlineLevel="0" collapsed="false">
      <c r="H3330" s="108" t="n">
        <v>3322</v>
      </c>
      <c r="I3330" s="109" t="n">
        <v>-2.2071</v>
      </c>
      <c r="J3330" s="109" t="n">
        <v>2.3006</v>
      </c>
      <c r="K3330" s="109" t="n">
        <v>-0.8966</v>
      </c>
      <c r="L3330" s="109" t="n">
        <v>1.0879</v>
      </c>
      <c r="M3330" s="109" t="n">
        <v>1.2949</v>
      </c>
      <c r="N3330" s="108" t="n">
        <f aca="false">IF(SQRT($B$5)*$I3330+SQRT(1-$B$5)*J3330&lt;$C$8,1,0)</f>
        <v>0</v>
      </c>
      <c r="O3330" s="108" t="n">
        <f aca="false">IF(SQRT($B$5)*$I3330+SQRT(1-$B$5)*K3330&lt;$C$9,1,0)</f>
        <v>0</v>
      </c>
      <c r="P3330" s="108" t="n">
        <f aca="false">IF(SQRT($B$5)*$I3330+SQRT(1-$B$5)*L3330&lt;$C$10,1,0)</f>
        <v>0</v>
      </c>
      <c r="Q3330" s="108" t="n">
        <f aca="false">IF(SQRT($B$5)*$I3330+SQRT(1-$B$5)*M3330&lt;$C$11,1,0)</f>
        <v>0</v>
      </c>
      <c r="R3330" s="110" t="n">
        <f aca="false">N3330*$D$8+O3330*$D$9+P3330*$D$10+Q3330*$D$11</f>
        <v>0</v>
      </c>
      <c r="S3330" s="108" t="n">
        <f aca="false">SUM(N3330:Q3330)</f>
        <v>0</v>
      </c>
    </row>
    <row r="3331" customFormat="false" ht="15" hidden="false" customHeight="false" outlineLevel="0" collapsed="false">
      <c r="H3331" s="108" t="n">
        <v>3323</v>
      </c>
      <c r="I3331" s="109" t="n">
        <v>0.193</v>
      </c>
      <c r="J3331" s="109" t="n">
        <v>-0.7363</v>
      </c>
      <c r="K3331" s="109" t="n">
        <v>-1.2367</v>
      </c>
      <c r="L3331" s="109" t="n">
        <v>-0.3497</v>
      </c>
      <c r="M3331" s="109" t="n">
        <v>-2.0352</v>
      </c>
      <c r="N3331" s="108" t="n">
        <f aca="false">IF(SQRT($B$5)*$I3331+SQRT(1-$B$5)*J3331&lt;$C$8,1,0)</f>
        <v>0</v>
      </c>
      <c r="O3331" s="108" t="n">
        <f aca="false">IF(SQRT($B$5)*$I3331+SQRT(1-$B$5)*K3331&lt;$C$9,1,0)</f>
        <v>0</v>
      </c>
      <c r="P3331" s="108" t="n">
        <f aca="false">IF(SQRT($B$5)*$I3331+SQRT(1-$B$5)*L3331&lt;$C$10,1,0)</f>
        <v>0</v>
      </c>
      <c r="Q3331" s="108" t="n">
        <f aca="false">IF(SQRT($B$5)*$I3331+SQRT(1-$B$5)*M3331&lt;$C$11,1,0)</f>
        <v>0</v>
      </c>
      <c r="R3331" s="110" t="n">
        <f aca="false">N3331*$D$8+O3331*$D$9+P3331*$D$10+Q3331*$D$11</f>
        <v>0</v>
      </c>
      <c r="S3331" s="108" t="n">
        <f aca="false">SUM(N3331:Q3331)</f>
        <v>0</v>
      </c>
    </row>
    <row r="3332" customFormat="false" ht="15" hidden="false" customHeight="false" outlineLevel="0" collapsed="false">
      <c r="H3332" s="108" t="n">
        <v>3324</v>
      </c>
      <c r="I3332" s="109" t="n">
        <v>-1.9352</v>
      </c>
      <c r="J3332" s="109" t="n">
        <v>-0.4039</v>
      </c>
      <c r="K3332" s="109" t="n">
        <v>1.2452</v>
      </c>
      <c r="L3332" s="109" t="n">
        <v>-0.2278</v>
      </c>
      <c r="M3332" s="109" t="n">
        <v>1.1946</v>
      </c>
      <c r="N3332" s="108" t="n">
        <f aca="false">IF(SQRT($B$5)*$I3332+SQRT(1-$B$5)*J3332&lt;$C$8,1,0)</f>
        <v>0</v>
      </c>
      <c r="O3332" s="108" t="n">
        <f aca="false">IF(SQRT($B$5)*$I3332+SQRT(1-$B$5)*K3332&lt;$C$9,1,0)</f>
        <v>0</v>
      </c>
      <c r="P3332" s="108" t="n">
        <f aca="false">IF(SQRT($B$5)*$I3332+SQRT(1-$B$5)*L3332&lt;$C$10,1,0)</f>
        <v>0</v>
      </c>
      <c r="Q3332" s="108" t="n">
        <f aca="false">IF(SQRT($B$5)*$I3332+SQRT(1-$B$5)*M3332&lt;$C$11,1,0)</f>
        <v>0</v>
      </c>
      <c r="R3332" s="110" t="n">
        <f aca="false">N3332*$D$8+O3332*$D$9+P3332*$D$10+Q3332*$D$11</f>
        <v>0</v>
      </c>
      <c r="S3332" s="108" t="n">
        <f aca="false">SUM(N3332:Q3332)</f>
        <v>0</v>
      </c>
    </row>
    <row r="3333" customFormat="false" ht="15" hidden="false" customHeight="false" outlineLevel="0" collapsed="false">
      <c r="H3333" s="108" t="n">
        <v>3325</v>
      </c>
      <c r="I3333" s="109" t="n">
        <v>-0.9892</v>
      </c>
      <c r="J3333" s="109" t="n">
        <v>0.7978</v>
      </c>
      <c r="K3333" s="109" t="n">
        <v>-0.995</v>
      </c>
      <c r="L3333" s="109" t="n">
        <v>-0.3957</v>
      </c>
      <c r="M3333" s="109" t="n">
        <v>1.304</v>
      </c>
      <c r="N3333" s="108" t="n">
        <f aca="false">IF(SQRT($B$5)*$I3333+SQRT(1-$B$5)*J3333&lt;$C$8,1,0)</f>
        <v>0</v>
      </c>
      <c r="O3333" s="108" t="n">
        <f aca="false">IF(SQRT($B$5)*$I3333+SQRT(1-$B$5)*K3333&lt;$C$9,1,0)</f>
        <v>0</v>
      </c>
      <c r="P3333" s="108" t="n">
        <f aca="false">IF(SQRT($B$5)*$I3333+SQRT(1-$B$5)*L3333&lt;$C$10,1,0)</f>
        <v>0</v>
      </c>
      <c r="Q3333" s="108" t="n">
        <f aca="false">IF(SQRT($B$5)*$I3333+SQRT(1-$B$5)*M3333&lt;$C$11,1,0)</f>
        <v>0</v>
      </c>
      <c r="R3333" s="110" t="n">
        <f aca="false">N3333*$D$8+O3333*$D$9+P3333*$D$10+Q3333*$D$11</f>
        <v>0</v>
      </c>
      <c r="S3333" s="108" t="n">
        <f aca="false">SUM(N3333:Q3333)</f>
        <v>0</v>
      </c>
    </row>
    <row r="3334" customFormat="false" ht="15" hidden="false" customHeight="false" outlineLevel="0" collapsed="false">
      <c r="H3334" s="108" t="n">
        <v>3326</v>
      </c>
      <c r="I3334" s="109" t="n">
        <v>-1.4477</v>
      </c>
      <c r="J3334" s="109" t="n">
        <v>0.1326</v>
      </c>
      <c r="K3334" s="109" t="n">
        <v>0.7202</v>
      </c>
      <c r="L3334" s="109" t="n">
        <v>0.2294</v>
      </c>
      <c r="M3334" s="109" t="n">
        <v>-0.7243</v>
      </c>
      <c r="N3334" s="108" t="n">
        <f aca="false">IF(SQRT($B$5)*$I3334+SQRT(1-$B$5)*J3334&lt;$C$8,1,0)</f>
        <v>0</v>
      </c>
      <c r="O3334" s="108" t="n">
        <f aca="false">IF(SQRT($B$5)*$I3334+SQRT(1-$B$5)*K3334&lt;$C$9,1,0)</f>
        <v>0</v>
      </c>
      <c r="P3334" s="108" t="n">
        <f aca="false">IF(SQRT($B$5)*$I3334+SQRT(1-$B$5)*L3334&lt;$C$10,1,0)</f>
        <v>0</v>
      </c>
      <c r="Q3334" s="108" t="n">
        <f aca="false">IF(SQRT($B$5)*$I3334+SQRT(1-$B$5)*M3334&lt;$C$11,1,0)</f>
        <v>0</v>
      </c>
      <c r="R3334" s="110" t="n">
        <f aca="false">N3334*$D$8+O3334*$D$9+P3334*$D$10+Q3334*$D$11</f>
        <v>0</v>
      </c>
      <c r="S3334" s="108" t="n">
        <f aca="false">SUM(N3334:Q3334)</f>
        <v>0</v>
      </c>
    </row>
    <row r="3335" customFormat="false" ht="15" hidden="false" customHeight="false" outlineLevel="0" collapsed="false">
      <c r="H3335" s="108" t="n">
        <v>3327</v>
      </c>
      <c r="I3335" s="109" t="n">
        <v>1.4019</v>
      </c>
      <c r="J3335" s="109" t="n">
        <v>1.2442</v>
      </c>
      <c r="K3335" s="109" t="n">
        <v>-1.0068</v>
      </c>
      <c r="L3335" s="109" t="n">
        <v>-0.9905</v>
      </c>
      <c r="M3335" s="109" t="n">
        <v>-0.7129</v>
      </c>
      <c r="N3335" s="108" t="n">
        <f aca="false">IF(SQRT($B$5)*$I3335+SQRT(1-$B$5)*J3335&lt;$C$8,1,0)</f>
        <v>0</v>
      </c>
      <c r="O3335" s="108" t="n">
        <f aca="false">IF(SQRT($B$5)*$I3335+SQRT(1-$B$5)*K3335&lt;$C$9,1,0)</f>
        <v>0</v>
      </c>
      <c r="P3335" s="108" t="n">
        <f aca="false">IF(SQRT($B$5)*$I3335+SQRT(1-$B$5)*L3335&lt;$C$10,1,0)</f>
        <v>0</v>
      </c>
      <c r="Q3335" s="108" t="n">
        <f aca="false">IF(SQRT($B$5)*$I3335+SQRT(1-$B$5)*M3335&lt;$C$11,1,0)</f>
        <v>0</v>
      </c>
      <c r="R3335" s="110" t="n">
        <f aca="false">N3335*$D$8+O3335*$D$9+P3335*$D$10+Q3335*$D$11</f>
        <v>0</v>
      </c>
      <c r="S3335" s="108" t="n">
        <f aca="false">SUM(N3335:Q3335)</f>
        <v>0</v>
      </c>
    </row>
    <row r="3336" customFormat="false" ht="15" hidden="false" customHeight="false" outlineLevel="0" collapsed="false">
      <c r="H3336" s="108" t="n">
        <v>3328</v>
      </c>
      <c r="I3336" s="109" t="n">
        <v>0.4236</v>
      </c>
      <c r="J3336" s="109" t="n">
        <v>1.7461</v>
      </c>
      <c r="K3336" s="109" t="n">
        <v>1.0776</v>
      </c>
      <c r="L3336" s="109" t="n">
        <v>0.384</v>
      </c>
      <c r="M3336" s="109" t="n">
        <v>0.3679</v>
      </c>
      <c r="N3336" s="108" t="n">
        <f aca="false">IF(SQRT($B$5)*$I3336+SQRT(1-$B$5)*J3336&lt;$C$8,1,0)</f>
        <v>0</v>
      </c>
      <c r="O3336" s="108" t="n">
        <f aca="false">IF(SQRT($B$5)*$I3336+SQRT(1-$B$5)*K3336&lt;$C$9,1,0)</f>
        <v>0</v>
      </c>
      <c r="P3336" s="108" t="n">
        <f aca="false">IF(SQRT($B$5)*$I3336+SQRT(1-$B$5)*L3336&lt;$C$10,1,0)</f>
        <v>0</v>
      </c>
      <c r="Q3336" s="108" t="n">
        <f aca="false">IF(SQRT($B$5)*$I3336+SQRT(1-$B$5)*M3336&lt;$C$11,1,0)</f>
        <v>0</v>
      </c>
      <c r="R3336" s="110" t="n">
        <f aca="false">N3336*$D$8+O3336*$D$9+P3336*$D$10+Q3336*$D$11</f>
        <v>0</v>
      </c>
      <c r="S3336" s="108" t="n">
        <f aca="false">SUM(N3336:Q3336)</f>
        <v>0</v>
      </c>
    </row>
    <row r="3337" customFormat="false" ht="15" hidden="false" customHeight="false" outlineLevel="0" collapsed="false">
      <c r="H3337" s="108" t="n">
        <v>3329</v>
      </c>
      <c r="I3337" s="109" t="n">
        <v>0.1139</v>
      </c>
      <c r="J3337" s="109" t="n">
        <v>-0.5636</v>
      </c>
      <c r="K3337" s="109" t="n">
        <v>-1.7687</v>
      </c>
      <c r="L3337" s="109" t="n">
        <v>0.3347</v>
      </c>
      <c r="M3337" s="109" t="n">
        <v>-1.8137</v>
      </c>
      <c r="N3337" s="108" t="n">
        <f aca="false">IF(SQRT($B$5)*$I3337+SQRT(1-$B$5)*J3337&lt;$C$8,1,0)</f>
        <v>0</v>
      </c>
      <c r="O3337" s="108" t="n">
        <f aca="false">IF(SQRT($B$5)*$I3337+SQRT(1-$B$5)*K3337&lt;$C$9,1,0)</f>
        <v>0</v>
      </c>
      <c r="P3337" s="108" t="n">
        <f aca="false">IF(SQRT($B$5)*$I3337+SQRT(1-$B$5)*L3337&lt;$C$10,1,0)</f>
        <v>0</v>
      </c>
      <c r="Q3337" s="108" t="n">
        <f aca="false">IF(SQRT($B$5)*$I3337+SQRT(1-$B$5)*M3337&lt;$C$11,1,0)</f>
        <v>0</v>
      </c>
      <c r="R3337" s="110" t="n">
        <f aca="false">N3337*$D$8+O3337*$D$9+P3337*$D$10+Q3337*$D$11</f>
        <v>0</v>
      </c>
      <c r="S3337" s="108" t="n">
        <f aca="false">SUM(N3337:Q3337)</f>
        <v>0</v>
      </c>
    </row>
    <row r="3338" customFormat="false" ht="15" hidden="false" customHeight="false" outlineLevel="0" collapsed="false">
      <c r="H3338" s="108" t="n">
        <v>3330</v>
      </c>
      <c r="I3338" s="109" t="n">
        <v>-0.5509</v>
      </c>
      <c r="J3338" s="109" t="n">
        <v>-0.3675</v>
      </c>
      <c r="K3338" s="109" t="n">
        <v>-1.4076</v>
      </c>
      <c r="L3338" s="109" t="n">
        <v>0.0503</v>
      </c>
      <c r="M3338" s="109" t="n">
        <v>1.3033</v>
      </c>
      <c r="N3338" s="108" t="n">
        <f aca="false">IF(SQRT($B$5)*$I3338+SQRT(1-$B$5)*J3338&lt;$C$8,1,0)</f>
        <v>0</v>
      </c>
      <c r="O3338" s="108" t="n">
        <f aca="false">IF(SQRT($B$5)*$I3338+SQRT(1-$B$5)*K3338&lt;$C$9,1,0)</f>
        <v>0</v>
      </c>
      <c r="P3338" s="108" t="n">
        <f aca="false">IF(SQRT($B$5)*$I3338+SQRT(1-$B$5)*L3338&lt;$C$10,1,0)</f>
        <v>0</v>
      </c>
      <c r="Q3338" s="108" t="n">
        <f aca="false">IF(SQRT($B$5)*$I3338+SQRT(1-$B$5)*M3338&lt;$C$11,1,0)</f>
        <v>0</v>
      </c>
      <c r="R3338" s="110" t="n">
        <f aca="false">N3338*$D$8+O3338*$D$9+P3338*$D$10+Q3338*$D$11</f>
        <v>0</v>
      </c>
      <c r="S3338" s="108" t="n">
        <f aca="false">SUM(N3338:Q3338)</f>
        <v>0</v>
      </c>
    </row>
    <row r="3339" customFormat="false" ht="15" hidden="false" customHeight="false" outlineLevel="0" collapsed="false">
      <c r="H3339" s="108" t="n">
        <v>3331</v>
      </c>
      <c r="I3339" s="109" t="n">
        <v>0.7479</v>
      </c>
      <c r="J3339" s="109" t="n">
        <v>-1.8619</v>
      </c>
      <c r="K3339" s="109" t="n">
        <v>0.5165</v>
      </c>
      <c r="L3339" s="109" t="n">
        <v>-0.7447</v>
      </c>
      <c r="M3339" s="109" t="n">
        <v>0.7647</v>
      </c>
      <c r="N3339" s="108" t="n">
        <f aca="false">IF(SQRT($B$5)*$I3339+SQRT(1-$B$5)*J3339&lt;$C$8,1,0)</f>
        <v>0</v>
      </c>
      <c r="O3339" s="108" t="n">
        <f aca="false">IF(SQRT($B$5)*$I3339+SQRT(1-$B$5)*K3339&lt;$C$9,1,0)</f>
        <v>0</v>
      </c>
      <c r="P3339" s="108" t="n">
        <f aca="false">IF(SQRT($B$5)*$I3339+SQRT(1-$B$5)*L3339&lt;$C$10,1,0)</f>
        <v>0</v>
      </c>
      <c r="Q3339" s="108" t="n">
        <f aca="false">IF(SQRT($B$5)*$I3339+SQRT(1-$B$5)*M3339&lt;$C$11,1,0)</f>
        <v>0</v>
      </c>
      <c r="R3339" s="110" t="n">
        <f aca="false">N3339*$D$8+O3339*$D$9+P3339*$D$10+Q3339*$D$11</f>
        <v>0</v>
      </c>
      <c r="S3339" s="108" t="n">
        <f aca="false">SUM(N3339:Q3339)</f>
        <v>0</v>
      </c>
    </row>
    <row r="3340" customFormat="false" ht="15" hidden="false" customHeight="false" outlineLevel="0" collapsed="false">
      <c r="H3340" s="108" t="n">
        <v>3332</v>
      </c>
      <c r="I3340" s="109" t="n">
        <v>0.9742</v>
      </c>
      <c r="J3340" s="109" t="n">
        <v>0.0492</v>
      </c>
      <c r="K3340" s="109" t="n">
        <v>-0.598</v>
      </c>
      <c r="L3340" s="109" t="n">
        <v>-0.3579</v>
      </c>
      <c r="M3340" s="109" t="n">
        <v>-1.3493</v>
      </c>
      <c r="N3340" s="108" t="n">
        <f aca="false">IF(SQRT($B$5)*$I3340+SQRT(1-$B$5)*J3340&lt;$C$8,1,0)</f>
        <v>0</v>
      </c>
      <c r="O3340" s="108" t="n">
        <f aca="false">IF(SQRT($B$5)*$I3340+SQRT(1-$B$5)*K3340&lt;$C$9,1,0)</f>
        <v>0</v>
      </c>
      <c r="P3340" s="108" t="n">
        <f aca="false">IF(SQRT($B$5)*$I3340+SQRT(1-$B$5)*L3340&lt;$C$10,1,0)</f>
        <v>0</v>
      </c>
      <c r="Q3340" s="108" t="n">
        <f aca="false">IF(SQRT($B$5)*$I3340+SQRT(1-$B$5)*M3340&lt;$C$11,1,0)</f>
        <v>0</v>
      </c>
      <c r="R3340" s="110" t="n">
        <f aca="false">N3340*$D$8+O3340*$D$9+P3340*$D$10+Q3340*$D$11</f>
        <v>0</v>
      </c>
      <c r="S3340" s="108" t="n">
        <f aca="false">SUM(N3340:Q3340)</f>
        <v>0</v>
      </c>
    </row>
    <row r="3341" customFormat="false" ht="15" hidden="false" customHeight="false" outlineLevel="0" collapsed="false">
      <c r="H3341" s="108" t="n">
        <v>3333</v>
      </c>
      <c r="I3341" s="109" t="n">
        <v>-0.9482</v>
      </c>
      <c r="J3341" s="109" t="n">
        <v>0.5468</v>
      </c>
      <c r="K3341" s="109" t="n">
        <v>0.33</v>
      </c>
      <c r="L3341" s="109" t="n">
        <v>1.3089</v>
      </c>
      <c r="M3341" s="109" t="n">
        <v>0.6044</v>
      </c>
      <c r="N3341" s="108" t="n">
        <f aca="false">IF(SQRT($B$5)*$I3341+SQRT(1-$B$5)*J3341&lt;$C$8,1,0)</f>
        <v>0</v>
      </c>
      <c r="O3341" s="108" t="n">
        <f aca="false">IF(SQRT($B$5)*$I3341+SQRT(1-$B$5)*K3341&lt;$C$9,1,0)</f>
        <v>0</v>
      </c>
      <c r="P3341" s="108" t="n">
        <f aca="false">IF(SQRT($B$5)*$I3341+SQRT(1-$B$5)*L3341&lt;$C$10,1,0)</f>
        <v>0</v>
      </c>
      <c r="Q3341" s="108" t="n">
        <f aca="false">IF(SQRT($B$5)*$I3341+SQRT(1-$B$5)*M3341&lt;$C$11,1,0)</f>
        <v>0</v>
      </c>
      <c r="R3341" s="110" t="n">
        <f aca="false">N3341*$D$8+O3341*$D$9+P3341*$D$10+Q3341*$D$11</f>
        <v>0</v>
      </c>
      <c r="S3341" s="108" t="n">
        <f aca="false">SUM(N3341:Q3341)</f>
        <v>0</v>
      </c>
    </row>
    <row r="3342" customFormat="false" ht="15" hidden="false" customHeight="false" outlineLevel="0" collapsed="false">
      <c r="H3342" s="108" t="n">
        <v>3334</v>
      </c>
      <c r="I3342" s="109" t="n">
        <v>0.3079</v>
      </c>
      <c r="J3342" s="109" t="n">
        <v>-0.7861</v>
      </c>
      <c r="K3342" s="109" t="n">
        <v>0.653</v>
      </c>
      <c r="L3342" s="109" t="n">
        <v>0.8112</v>
      </c>
      <c r="M3342" s="109" t="n">
        <v>-0.635</v>
      </c>
      <c r="N3342" s="108" t="n">
        <f aca="false">IF(SQRT($B$5)*$I3342+SQRT(1-$B$5)*J3342&lt;$C$8,1,0)</f>
        <v>0</v>
      </c>
      <c r="O3342" s="108" t="n">
        <f aca="false">IF(SQRT($B$5)*$I3342+SQRT(1-$B$5)*K3342&lt;$C$9,1,0)</f>
        <v>0</v>
      </c>
      <c r="P3342" s="108" t="n">
        <f aca="false">IF(SQRT($B$5)*$I3342+SQRT(1-$B$5)*L3342&lt;$C$10,1,0)</f>
        <v>0</v>
      </c>
      <c r="Q3342" s="108" t="n">
        <f aca="false">IF(SQRT($B$5)*$I3342+SQRT(1-$B$5)*M3342&lt;$C$11,1,0)</f>
        <v>0</v>
      </c>
      <c r="R3342" s="110" t="n">
        <f aca="false">N3342*$D$8+O3342*$D$9+P3342*$D$10+Q3342*$D$11</f>
        <v>0</v>
      </c>
      <c r="S3342" s="108" t="n">
        <f aca="false">SUM(N3342:Q3342)</f>
        <v>0</v>
      </c>
    </row>
    <row r="3343" customFormat="false" ht="15" hidden="false" customHeight="false" outlineLevel="0" collapsed="false">
      <c r="H3343" s="108" t="n">
        <v>3335</v>
      </c>
      <c r="I3343" s="109" t="n">
        <v>1.2278</v>
      </c>
      <c r="J3343" s="109" t="n">
        <v>2.1435</v>
      </c>
      <c r="K3343" s="109" t="n">
        <v>-1.5426</v>
      </c>
      <c r="L3343" s="109" t="n">
        <v>0.5975</v>
      </c>
      <c r="M3343" s="109" t="n">
        <v>-0.3526</v>
      </c>
      <c r="N3343" s="108" t="n">
        <f aca="false">IF(SQRT($B$5)*$I3343+SQRT(1-$B$5)*J3343&lt;$C$8,1,0)</f>
        <v>0</v>
      </c>
      <c r="O3343" s="108" t="n">
        <f aca="false">IF(SQRT($B$5)*$I3343+SQRT(1-$B$5)*K3343&lt;$C$9,1,0)</f>
        <v>0</v>
      </c>
      <c r="P3343" s="108" t="n">
        <f aca="false">IF(SQRT($B$5)*$I3343+SQRT(1-$B$5)*L3343&lt;$C$10,1,0)</f>
        <v>0</v>
      </c>
      <c r="Q3343" s="108" t="n">
        <f aca="false">IF(SQRT($B$5)*$I3343+SQRT(1-$B$5)*M3343&lt;$C$11,1,0)</f>
        <v>0</v>
      </c>
      <c r="R3343" s="110" t="n">
        <f aca="false">N3343*$D$8+O3343*$D$9+P3343*$D$10+Q3343*$D$11</f>
        <v>0</v>
      </c>
      <c r="S3343" s="108" t="n">
        <f aca="false">SUM(N3343:Q3343)</f>
        <v>0</v>
      </c>
    </row>
    <row r="3344" customFormat="false" ht="15" hidden="false" customHeight="false" outlineLevel="0" collapsed="false">
      <c r="H3344" s="108" t="n">
        <v>3336</v>
      </c>
      <c r="I3344" s="109" t="n">
        <v>-1.6331</v>
      </c>
      <c r="J3344" s="109" t="n">
        <v>0.7308</v>
      </c>
      <c r="K3344" s="109" t="n">
        <v>0.4644</v>
      </c>
      <c r="L3344" s="109" t="n">
        <v>0.7011</v>
      </c>
      <c r="M3344" s="109" t="n">
        <v>-0.6858</v>
      </c>
      <c r="N3344" s="108" t="n">
        <f aca="false">IF(SQRT($B$5)*$I3344+SQRT(1-$B$5)*J3344&lt;$C$8,1,0)</f>
        <v>0</v>
      </c>
      <c r="O3344" s="108" t="n">
        <f aca="false">IF(SQRT($B$5)*$I3344+SQRT(1-$B$5)*K3344&lt;$C$9,1,0)</f>
        <v>0</v>
      </c>
      <c r="P3344" s="108" t="n">
        <f aca="false">IF(SQRT($B$5)*$I3344+SQRT(1-$B$5)*L3344&lt;$C$10,1,0)</f>
        <v>0</v>
      </c>
      <c r="Q3344" s="108" t="n">
        <f aca="false">IF(SQRT($B$5)*$I3344+SQRT(1-$B$5)*M3344&lt;$C$11,1,0)</f>
        <v>0</v>
      </c>
      <c r="R3344" s="110" t="n">
        <f aca="false">N3344*$D$8+O3344*$D$9+P3344*$D$10+Q3344*$D$11</f>
        <v>0</v>
      </c>
      <c r="S3344" s="108" t="n">
        <f aca="false">SUM(N3344:Q3344)</f>
        <v>0</v>
      </c>
    </row>
    <row r="3345" customFormat="false" ht="15" hidden="false" customHeight="false" outlineLevel="0" collapsed="false">
      <c r="H3345" s="108" t="n">
        <v>3337</v>
      </c>
      <c r="I3345" s="109" t="n">
        <v>0.7057</v>
      </c>
      <c r="J3345" s="109" t="n">
        <v>1.5429</v>
      </c>
      <c r="K3345" s="109" t="n">
        <v>-1.0768</v>
      </c>
      <c r="L3345" s="109" t="n">
        <v>-1.1299</v>
      </c>
      <c r="M3345" s="109" t="n">
        <v>1.1519</v>
      </c>
      <c r="N3345" s="108" t="n">
        <f aca="false">IF(SQRT($B$5)*$I3345+SQRT(1-$B$5)*J3345&lt;$C$8,1,0)</f>
        <v>0</v>
      </c>
      <c r="O3345" s="108" t="n">
        <f aca="false">IF(SQRT($B$5)*$I3345+SQRT(1-$B$5)*K3345&lt;$C$9,1,0)</f>
        <v>0</v>
      </c>
      <c r="P3345" s="108" t="n">
        <f aca="false">IF(SQRT($B$5)*$I3345+SQRT(1-$B$5)*L3345&lt;$C$10,1,0)</f>
        <v>0</v>
      </c>
      <c r="Q3345" s="108" t="n">
        <f aca="false">IF(SQRT($B$5)*$I3345+SQRT(1-$B$5)*M3345&lt;$C$11,1,0)</f>
        <v>0</v>
      </c>
      <c r="R3345" s="110" t="n">
        <f aca="false">N3345*$D$8+O3345*$D$9+P3345*$D$10+Q3345*$D$11</f>
        <v>0</v>
      </c>
      <c r="S3345" s="108" t="n">
        <f aca="false">SUM(N3345:Q3345)</f>
        <v>0</v>
      </c>
    </row>
    <row r="3346" customFormat="false" ht="15" hidden="false" customHeight="false" outlineLevel="0" collapsed="false">
      <c r="H3346" s="108" t="n">
        <v>3338</v>
      </c>
      <c r="I3346" s="109" t="n">
        <v>-0.6112</v>
      </c>
      <c r="J3346" s="109" t="n">
        <v>1.0767</v>
      </c>
      <c r="K3346" s="109" t="n">
        <v>-0.6345</v>
      </c>
      <c r="L3346" s="109" t="n">
        <v>0.3859</v>
      </c>
      <c r="M3346" s="109" t="n">
        <v>0.9126</v>
      </c>
      <c r="N3346" s="108" t="n">
        <f aca="false">IF(SQRT($B$5)*$I3346+SQRT(1-$B$5)*J3346&lt;$C$8,1,0)</f>
        <v>0</v>
      </c>
      <c r="O3346" s="108" t="n">
        <f aca="false">IF(SQRT($B$5)*$I3346+SQRT(1-$B$5)*K3346&lt;$C$9,1,0)</f>
        <v>0</v>
      </c>
      <c r="P3346" s="108" t="n">
        <f aca="false">IF(SQRT($B$5)*$I3346+SQRT(1-$B$5)*L3346&lt;$C$10,1,0)</f>
        <v>0</v>
      </c>
      <c r="Q3346" s="108" t="n">
        <f aca="false">IF(SQRT($B$5)*$I3346+SQRT(1-$B$5)*M3346&lt;$C$11,1,0)</f>
        <v>0</v>
      </c>
      <c r="R3346" s="110" t="n">
        <f aca="false">N3346*$D$8+O3346*$D$9+P3346*$D$10+Q3346*$D$11</f>
        <v>0</v>
      </c>
      <c r="S3346" s="108" t="n">
        <f aca="false">SUM(N3346:Q3346)</f>
        <v>0</v>
      </c>
    </row>
    <row r="3347" customFormat="false" ht="15" hidden="false" customHeight="false" outlineLevel="0" collapsed="false">
      <c r="H3347" s="108" t="n">
        <v>3339</v>
      </c>
      <c r="I3347" s="109" t="n">
        <v>-1.0852</v>
      </c>
      <c r="J3347" s="109" t="n">
        <v>1.3024</v>
      </c>
      <c r="K3347" s="109" t="n">
        <v>-0.2547</v>
      </c>
      <c r="L3347" s="109" t="n">
        <v>-0.5104</v>
      </c>
      <c r="M3347" s="109" t="n">
        <v>0.0353</v>
      </c>
      <c r="N3347" s="108" t="n">
        <f aca="false">IF(SQRT($B$5)*$I3347+SQRT(1-$B$5)*J3347&lt;$C$8,1,0)</f>
        <v>0</v>
      </c>
      <c r="O3347" s="108" t="n">
        <f aca="false">IF(SQRT($B$5)*$I3347+SQRT(1-$B$5)*K3347&lt;$C$9,1,0)</f>
        <v>0</v>
      </c>
      <c r="P3347" s="108" t="n">
        <f aca="false">IF(SQRT($B$5)*$I3347+SQRT(1-$B$5)*L3347&lt;$C$10,1,0)</f>
        <v>0</v>
      </c>
      <c r="Q3347" s="108" t="n">
        <f aca="false">IF(SQRT($B$5)*$I3347+SQRT(1-$B$5)*M3347&lt;$C$11,1,0)</f>
        <v>0</v>
      </c>
      <c r="R3347" s="110" t="n">
        <f aca="false">N3347*$D$8+O3347*$D$9+P3347*$D$10+Q3347*$D$11</f>
        <v>0</v>
      </c>
      <c r="S3347" s="108" t="n">
        <f aca="false">SUM(N3347:Q3347)</f>
        <v>0</v>
      </c>
    </row>
    <row r="3348" customFormat="false" ht="15" hidden="false" customHeight="false" outlineLevel="0" collapsed="false">
      <c r="H3348" s="108" t="n">
        <v>3340</v>
      </c>
      <c r="I3348" s="109" t="n">
        <v>-0.5814</v>
      </c>
      <c r="J3348" s="109" t="n">
        <v>1.5512</v>
      </c>
      <c r="K3348" s="109" t="n">
        <v>1.4602</v>
      </c>
      <c r="L3348" s="109" t="n">
        <v>0.137</v>
      </c>
      <c r="M3348" s="109" t="n">
        <v>1.8364</v>
      </c>
      <c r="N3348" s="108" t="n">
        <f aca="false">IF(SQRT($B$5)*$I3348+SQRT(1-$B$5)*J3348&lt;$C$8,1,0)</f>
        <v>0</v>
      </c>
      <c r="O3348" s="108" t="n">
        <f aca="false">IF(SQRT($B$5)*$I3348+SQRT(1-$B$5)*K3348&lt;$C$9,1,0)</f>
        <v>0</v>
      </c>
      <c r="P3348" s="108" t="n">
        <f aca="false">IF(SQRT($B$5)*$I3348+SQRT(1-$B$5)*L3348&lt;$C$10,1,0)</f>
        <v>0</v>
      </c>
      <c r="Q3348" s="108" t="n">
        <f aca="false">IF(SQRT($B$5)*$I3348+SQRT(1-$B$5)*M3348&lt;$C$11,1,0)</f>
        <v>0</v>
      </c>
      <c r="R3348" s="110" t="n">
        <f aca="false">N3348*$D$8+O3348*$D$9+P3348*$D$10+Q3348*$D$11</f>
        <v>0</v>
      </c>
      <c r="S3348" s="108" t="n">
        <f aca="false">SUM(N3348:Q3348)</f>
        <v>0</v>
      </c>
    </row>
    <row r="3349" customFormat="false" ht="15" hidden="false" customHeight="false" outlineLevel="0" collapsed="false">
      <c r="H3349" s="108" t="n">
        <v>3341</v>
      </c>
      <c r="I3349" s="109" t="n">
        <v>1.5977</v>
      </c>
      <c r="J3349" s="109" t="n">
        <v>0.1593</v>
      </c>
      <c r="K3349" s="109" t="n">
        <v>0.9761</v>
      </c>
      <c r="L3349" s="109" t="n">
        <v>0.5385</v>
      </c>
      <c r="M3349" s="109" t="n">
        <v>0.8625</v>
      </c>
      <c r="N3349" s="108" t="n">
        <f aca="false">IF(SQRT($B$5)*$I3349+SQRT(1-$B$5)*J3349&lt;$C$8,1,0)</f>
        <v>0</v>
      </c>
      <c r="O3349" s="108" t="n">
        <f aca="false">IF(SQRT($B$5)*$I3349+SQRT(1-$B$5)*K3349&lt;$C$9,1,0)</f>
        <v>0</v>
      </c>
      <c r="P3349" s="108" t="n">
        <f aca="false">IF(SQRT($B$5)*$I3349+SQRT(1-$B$5)*L3349&lt;$C$10,1,0)</f>
        <v>0</v>
      </c>
      <c r="Q3349" s="108" t="n">
        <f aca="false">IF(SQRT($B$5)*$I3349+SQRT(1-$B$5)*M3349&lt;$C$11,1,0)</f>
        <v>0</v>
      </c>
      <c r="R3349" s="110" t="n">
        <f aca="false">N3349*$D$8+O3349*$D$9+P3349*$D$10+Q3349*$D$11</f>
        <v>0</v>
      </c>
      <c r="S3349" s="108" t="n">
        <f aca="false">SUM(N3349:Q3349)</f>
        <v>0</v>
      </c>
    </row>
    <row r="3350" customFormat="false" ht="15" hidden="false" customHeight="false" outlineLevel="0" collapsed="false">
      <c r="H3350" s="108" t="n">
        <v>3342</v>
      </c>
      <c r="I3350" s="109" t="n">
        <v>0.1852</v>
      </c>
      <c r="J3350" s="109" t="n">
        <v>-1.043</v>
      </c>
      <c r="K3350" s="109" t="n">
        <v>2.4094</v>
      </c>
      <c r="L3350" s="109" t="n">
        <v>-0.5011</v>
      </c>
      <c r="M3350" s="109" t="n">
        <v>0.2759</v>
      </c>
      <c r="N3350" s="108" t="n">
        <f aca="false">IF(SQRT($B$5)*$I3350+SQRT(1-$B$5)*J3350&lt;$C$8,1,0)</f>
        <v>0</v>
      </c>
      <c r="O3350" s="108" t="n">
        <f aca="false">IF(SQRT($B$5)*$I3350+SQRT(1-$B$5)*K3350&lt;$C$9,1,0)</f>
        <v>0</v>
      </c>
      <c r="P3350" s="108" t="n">
        <f aca="false">IF(SQRT($B$5)*$I3350+SQRT(1-$B$5)*L3350&lt;$C$10,1,0)</f>
        <v>0</v>
      </c>
      <c r="Q3350" s="108" t="n">
        <f aca="false">IF(SQRT($B$5)*$I3350+SQRT(1-$B$5)*M3350&lt;$C$11,1,0)</f>
        <v>0</v>
      </c>
      <c r="R3350" s="110" t="n">
        <f aca="false">N3350*$D$8+O3350*$D$9+P3350*$D$10+Q3350*$D$11</f>
        <v>0</v>
      </c>
      <c r="S3350" s="108" t="n">
        <f aca="false">SUM(N3350:Q3350)</f>
        <v>0</v>
      </c>
    </row>
    <row r="3351" customFormat="false" ht="15" hidden="false" customHeight="false" outlineLevel="0" collapsed="false">
      <c r="H3351" s="108" t="n">
        <v>3343</v>
      </c>
      <c r="I3351" s="109" t="n">
        <v>0.92</v>
      </c>
      <c r="J3351" s="109" t="n">
        <v>0.1717</v>
      </c>
      <c r="K3351" s="109" t="n">
        <v>0.9779</v>
      </c>
      <c r="L3351" s="109" t="n">
        <v>0.9223</v>
      </c>
      <c r="M3351" s="109" t="n">
        <v>-0.4538</v>
      </c>
      <c r="N3351" s="108" t="n">
        <f aca="false">IF(SQRT($B$5)*$I3351+SQRT(1-$B$5)*J3351&lt;$C$8,1,0)</f>
        <v>0</v>
      </c>
      <c r="O3351" s="108" t="n">
        <f aca="false">IF(SQRT($B$5)*$I3351+SQRT(1-$B$5)*K3351&lt;$C$9,1,0)</f>
        <v>0</v>
      </c>
      <c r="P3351" s="108" t="n">
        <f aca="false">IF(SQRT($B$5)*$I3351+SQRT(1-$B$5)*L3351&lt;$C$10,1,0)</f>
        <v>0</v>
      </c>
      <c r="Q3351" s="108" t="n">
        <f aca="false">IF(SQRT($B$5)*$I3351+SQRT(1-$B$5)*M3351&lt;$C$11,1,0)</f>
        <v>0</v>
      </c>
      <c r="R3351" s="110" t="n">
        <f aca="false">N3351*$D$8+O3351*$D$9+P3351*$D$10+Q3351*$D$11</f>
        <v>0</v>
      </c>
      <c r="S3351" s="108" t="n">
        <f aca="false">SUM(N3351:Q3351)</f>
        <v>0</v>
      </c>
    </row>
    <row r="3352" customFormat="false" ht="15" hidden="false" customHeight="false" outlineLevel="0" collapsed="false">
      <c r="H3352" s="108" t="n">
        <v>3344</v>
      </c>
      <c r="I3352" s="109" t="n">
        <v>-0.117</v>
      </c>
      <c r="J3352" s="109" t="n">
        <v>0.6025</v>
      </c>
      <c r="K3352" s="109" t="n">
        <v>-0.47</v>
      </c>
      <c r="L3352" s="109" t="n">
        <v>0.6065</v>
      </c>
      <c r="M3352" s="109" t="n">
        <v>-0.9926</v>
      </c>
      <c r="N3352" s="108" t="n">
        <f aca="false">IF(SQRT($B$5)*$I3352+SQRT(1-$B$5)*J3352&lt;$C$8,1,0)</f>
        <v>0</v>
      </c>
      <c r="O3352" s="108" t="n">
        <f aca="false">IF(SQRT($B$5)*$I3352+SQRT(1-$B$5)*K3352&lt;$C$9,1,0)</f>
        <v>0</v>
      </c>
      <c r="P3352" s="108" t="n">
        <f aca="false">IF(SQRT($B$5)*$I3352+SQRT(1-$B$5)*L3352&lt;$C$10,1,0)</f>
        <v>0</v>
      </c>
      <c r="Q3352" s="108" t="n">
        <f aca="false">IF(SQRT($B$5)*$I3352+SQRT(1-$B$5)*M3352&lt;$C$11,1,0)</f>
        <v>0</v>
      </c>
      <c r="R3352" s="110" t="n">
        <f aca="false">N3352*$D$8+O3352*$D$9+P3352*$D$10+Q3352*$D$11</f>
        <v>0</v>
      </c>
      <c r="S3352" s="108" t="n">
        <f aca="false">SUM(N3352:Q3352)</f>
        <v>0</v>
      </c>
    </row>
    <row r="3353" customFormat="false" ht="15" hidden="false" customHeight="false" outlineLevel="0" collapsed="false">
      <c r="H3353" s="108" t="n">
        <v>3345</v>
      </c>
      <c r="I3353" s="109" t="n">
        <v>0.9212</v>
      </c>
      <c r="J3353" s="109" t="n">
        <v>-0.4837</v>
      </c>
      <c r="K3353" s="109" t="n">
        <v>1.5426</v>
      </c>
      <c r="L3353" s="109" t="n">
        <v>-0.4593</v>
      </c>
      <c r="M3353" s="109" t="n">
        <v>-0.5644</v>
      </c>
      <c r="N3353" s="108" t="n">
        <f aca="false">IF(SQRT($B$5)*$I3353+SQRT(1-$B$5)*J3353&lt;$C$8,1,0)</f>
        <v>0</v>
      </c>
      <c r="O3353" s="108" t="n">
        <f aca="false">IF(SQRT($B$5)*$I3353+SQRT(1-$B$5)*K3353&lt;$C$9,1,0)</f>
        <v>0</v>
      </c>
      <c r="P3353" s="108" t="n">
        <f aca="false">IF(SQRT($B$5)*$I3353+SQRT(1-$B$5)*L3353&lt;$C$10,1,0)</f>
        <v>0</v>
      </c>
      <c r="Q3353" s="108" t="n">
        <f aca="false">IF(SQRT($B$5)*$I3353+SQRT(1-$B$5)*M3353&lt;$C$11,1,0)</f>
        <v>0</v>
      </c>
      <c r="R3353" s="110" t="n">
        <f aca="false">N3353*$D$8+O3353*$D$9+P3353*$D$10+Q3353*$D$11</f>
        <v>0</v>
      </c>
      <c r="S3353" s="108" t="n">
        <f aca="false">SUM(N3353:Q3353)</f>
        <v>0</v>
      </c>
    </row>
    <row r="3354" customFormat="false" ht="15" hidden="false" customHeight="false" outlineLevel="0" collapsed="false">
      <c r="H3354" s="108" t="n">
        <v>3346</v>
      </c>
      <c r="I3354" s="109" t="n">
        <v>-0.8633</v>
      </c>
      <c r="J3354" s="109" t="n">
        <v>-0.6425</v>
      </c>
      <c r="K3354" s="109" t="n">
        <v>-0.8939</v>
      </c>
      <c r="L3354" s="109" t="n">
        <v>-0.6142</v>
      </c>
      <c r="M3354" s="109" t="n">
        <v>-0.3348</v>
      </c>
      <c r="N3354" s="108" t="n">
        <f aca="false">IF(SQRT($B$5)*$I3354+SQRT(1-$B$5)*J3354&lt;$C$8,1,0)</f>
        <v>0</v>
      </c>
      <c r="O3354" s="108" t="n">
        <f aca="false">IF(SQRT($B$5)*$I3354+SQRT(1-$B$5)*K3354&lt;$C$9,1,0)</f>
        <v>0</v>
      </c>
      <c r="P3354" s="108" t="n">
        <f aca="false">IF(SQRT($B$5)*$I3354+SQRT(1-$B$5)*L3354&lt;$C$10,1,0)</f>
        <v>0</v>
      </c>
      <c r="Q3354" s="108" t="n">
        <f aca="false">IF(SQRT($B$5)*$I3354+SQRT(1-$B$5)*M3354&lt;$C$11,1,0)</f>
        <v>0</v>
      </c>
      <c r="R3354" s="110" t="n">
        <f aca="false">N3354*$D$8+O3354*$D$9+P3354*$D$10+Q3354*$D$11</f>
        <v>0</v>
      </c>
      <c r="S3354" s="108" t="n">
        <f aca="false">SUM(N3354:Q3354)</f>
        <v>0</v>
      </c>
    </row>
    <row r="3355" customFormat="false" ht="15" hidden="false" customHeight="false" outlineLevel="0" collapsed="false">
      <c r="H3355" s="108" t="n">
        <v>3347</v>
      </c>
      <c r="I3355" s="109" t="n">
        <v>-0.1106</v>
      </c>
      <c r="J3355" s="109" t="n">
        <v>-0.0678</v>
      </c>
      <c r="K3355" s="109" t="n">
        <v>-2.8778</v>
      </c>
      <c r="L3355" s="109" t="n">
        <v>-2.7864</v>
      </c>
      <c r="M3355" s="109" t="n">
        <v>-0.2584</v>
      </c>
      <c r="N3355" s="108" t="n">
        <f aca="false">IF(SQRT($B$5)*$I3355+SQRT(1-$B$5)*J3355&lt;$C$8,1,0)</f>
        <v>0</v>
      </c>
      <c r="O3355" s="108" t="n">
        <f aca="false">IF(SQRT($B$5)*$I3355+SQRT(1-$B$5)*K3355&lt;$C$9,1,0)</f>
        <v>1</v>
      </c>
      <c r="P3355" s="108" t="n">
        <f aca="false">IF(SQRT($B$5)*$I3355+SQRT(1-$B$5)*L3355&lt;$C$10,1,0)</f>
        <v>1</v>
      </c>
      <c r="Q3355" s="108" t="n">
        <f aca="false">IF(SQRT($B$5)*$I3355+SQRT(1-$B$5)*M3355&lt;$C$11,1,0)</f>
        <v>0</v>
      </c>
      <c r="R3355" s="110" t="n">
        <f aca="false">N3355*$D$8+O3355*$D$9+P3355*$D$10+Q3355*$D$11</f>
        <v>54</v>
      </c>
      <c r="S3355" s="108" t="n">
        <f aca="false">SUM(N3355:Q3355)</f>
        <v>2</v>
      </c>
    </row>
    <row r="3356" customFormat="false" ht="15" hidden="false" customHeight="false" outlineLevel="0" collapsed="false">
      <c r="H3356" s="108" t="n">
        <v>3348</v>
      </c>
      <c r="I3356" s="109" t="n">
        <v>-0.4127</v>
      </c>
      <c r="J3356" s="109" t="n">
        <v>1.2703</v>
      </c>
      <c r="K3356" s="109" t="n">
        <v>0.098</v>
      </c>
      <c r="L3356" s="109" t="n">
        <v>-2.5805</v>
      </c>
      <c r="M3356" s="109" t="n">
        <v>-0.3551</v>
      </c>
      <c r="N3356" s="108" t="n">
        <f aca="false">IF(SQRT($B$5)*$I3356+SQRT(1-$B$5)*J3356&lt;$C$8,1,0)</f>
        <v>0</v>
      </c>
      <c r="O3356" s="108" t="n">
        <f aca="false">IF(SQRT($B$5)*$I3356+SQRT(1-$B$5)*K3356&lt;$C$9,1,0)</f>
        <v>0</v>
      </c>
      <c r="P3356" s="108" t="n">
        <f aca="false">IF(SQRT($B$5)*$I3356+SQRT(1-$B$5)*L3356&lt;$C$10,1,0)</f>
        <v>1</v>
      </c>
      <c r="Q3356" s="108" t="n">
        <f aca="false">IF(SQRT($B$5)*$I3356+SQRT(1-$B$5)*M3356&lt;$C$11,1,0)</f>
        <v>0</v>
      </c>
      <c r="R3356" s="110" t="n">
        <f aca="false">N3356*$D$8+O3356*$D$9+P3356*$D$10+Q3356*$D$11</f>
        <v>14</v>
      </c>
      <c r="S3356" s="108" t="n">
        <f aca="false">SUM(N3356:Q3356)</f>
        <v>1</v>
      </c>
    </row>
    <row r="3357" customFormat="false" ht="15" hidden="false" customHeight="false" outlineLevel="0" collapsed="false">
      <c r="H3357" s="108" t="n">
        <v>3349</v>
      </c>
      <c r="I3357" s="109" t="n">
        <v>-0.7032</v>
      </c>
      <c r="J3357" s="109" t="n">
        <v>1.0331</v>
      </c>
      <c r="K3357" s="109" t="n">
        <v>-1.1706</v>
      </c>
      <c r="L3357" s="109" t="n">
        <v>0.0727</v>
      </c>
      <c r="M3357" s="109" t="n">
        <v>0.3294</v>
      </c>
      <c r="N3357" s="108" t="n">
        <f aca="false">IF(SQRT($B$5)*$I3357+SQRT(1-$B$5)*J3357&lt;$C$8,1,0)</f>
        <v>0</v>
      </c>
      <c r="O3357" s="108" t="n">
        <f aca="false">IF(SQRT($B$5)*$I3357+SQRT(1-$B$5)*K3357&lt;$C$9,1,0)</f>
        <v>0</v>
      </c>
      <c r="P3357" s="108" t="n">
        <f aca="false">IF(SQRT($B$5)*$I3357+SQRT(1-$B$5)*L3357&lt;$C$10,1,0)</f>
        <v>0</v>
      </c>
      <c r="Q3357" s="108" t="n">
        <f aca="false">IF(SQRT($B$5)*$I3357+SQRT(1-$B$5)*M3357&lt;$C$11,1,0)</f>
        <v>0</v>
      </c>
      <c r="R3357" s="110" t="n">
        <f aca="false">N3357*$D$8+O3357*$D$9+P3357*$D$10+Q3357*$D$11</f>
        <v>0</v>
      </c>
      <c r="S3357" s="108" t="n">
        <f aca="false">SUM(N3357:Q3357)</f>
        <v>0</v>
      </c>
    </row>
    <row r="3358" customFormat="false" ht="15" hidden="false" customHeight="false" outlineLevel="0" collapsed="false">
      <c r="H3358" s="108" t="n">
        <v>3350</v>
      </c>
      <c r="I3358" s="109" t="n">
        <v>-0.4085</v>
      </c>
      <c r="J3358" s="109" t="n">
        <v>0.8</v>
      </c>
      <c r="K3358" s="109" t="n">
        <v>-0.0934</v>
      </c>
      <c r="L3358" s="109" t="n">
        <v>-1.2526</v>
      </c>
      <c r="M3358" s="109" t="n">
        <v>0.3485</v>
      </c>
      <c r="N3358" s="108" t="n">
        <f aca="false">IF(SQRT($B$5)*$I3358+SQRT(1-$B$5)*J3358&lt;$C$8,1,0)</f>
        <v>0</v>
      </c>
      <c r="O3358" s="108" t="n">
        <f aca="false">IF(SQRT($B$5)*$I3358+SQRT(1-$B$5)*K3358&lt;$C$9,1,0)</f>
        <v>0</v>
      </c>
      <c r="P3358" s="108" t="n">
        <f aca="false">IF(SQRT($B$5)*$I3358+SQRT(1-$B$5)*L3358&lt;$C$10,1,0)</f>
        <v>0</v>
      </c>
      <c r="Q3358" s="108" t="n">
        <f aca="false">IF(SQRT($B$5)*$I3358+SQRT(1-$B$5)*M3358&lt;$C$11,1,0)</f>
        <v>0</v>
      </c>
      <c r="R3358" s="110" t="n">
        <f aca="false">N3358*$D$8+O3358*$D$9+P3358*$D$10+Q3358*$D$11</f>
        <v>0</v>
      </c>
      <c r="S3358" s="108" t="n">
        <f aca="false">SUM(N3358:Q3358)</f>
        <v>0</v>
      </c>
    </row>
    <row r="3359" customFormat="false" ht="15" hidden="false" customHeight="false" outlineLevel="0" collapsed="false">
      <c r="H3359" s="108" t="n">
        <v>3351</v>
      </c>
      <c r="I3359" s="109" t="n">
        <v>-0.8043</v>
      </c>
      <c r="J3359" s="109" t="n">
        <v>1.3804</v>
      </c>
      <c r="K3359" s="109" t="n">
        <v>0.6586</v>
      </c>
      <c r="L3359" s="109" t="n">
        <v>0.3678</v>
      </c>
      <c r="M3359" s="109" t="n">
        <v>-0.7344</v>
      </c>
      <c r="N3359" s="108" t="n">
        <f aca="false">IF(SQRT($B$5)*$I3359+SQRT(1-$B$5)*J3359&lt;$C$8,1,0)</f>
        <v>0</v>
      </c>
      <c r="O3359" s="108" t="n">
        <f aca="false">IF(SQRT($B$5)*$I3359+SQRT(1-$B$5)*K3359&lt;$C$9,1,0)</f>
        <v>0</v>
      </c>
      <c r="P3359" s="108" t="n">
        <f aca="false">IF(SQRT($B$5)*$I3359+SQRT(1-$B$5)*L3359&lt;$C$10,1,0)</f>
        <v>0</v>
      </c>
      <c r="Q3359" s="108" t="n">
        <f aca="false">IF(SQRT($B$5)*$I3359+SQRT(1-$B$5)*M3359&lt;$C$11,1,0)</f>
        <v>0</v>
      </c>
      <c r="R3359" s="110" t="n">
        <f aca="false">N3359*$D$8+O3359*$D$9+P3359*$D$10+Q3359*$D$11</f>
        <v>0</v>
      </c>
      <c r="S3359" s="108" t="n">
        <f aca="false">SUM(N3359:Q3359)</f>
        <v>0</v>
      </c>
    </row>
    <row r="3360" customFormat="false" ht="15" hidden="false" customHeight="false" outlineLevel="0" collapsed="false">
      <c r="H3360" s="108" t="n">
        <v>3352</v>
      </c>
      <c r="I3360" s="109" t="n">
        <v>0.3879</v>
      </c>
      <c r="J3360" s="109" t="n">
        <v>1.357</v>
      </c>
      <c r="K3360" s="109" t="n">
        <v>-1.2182</v>
      </c>
      <c r="L3360" s="109" t="n">
        <v>0.7177</v>
      </c>
      <c r="M3360" s="109" t="n">
        <v>-1.1279</v>
      </c>
      <c r="N3360" s="108" t="n">
        <f aca="false">IF(SQRT($B$5)*$I3360+SQRT(1-$B$5)*J3360&lt;$C$8,1,0)</f>
        <v>0</v>
      </c>
      <c r="O3360" s="108" t="n">
        <f aca="false">IF(SQRT($B$5)*$I3360+SQRT(1-$B$5)*K3360&lt;$C$9,1,0)</f>
        <v>0</v>
      </c>
      <c r="P3360" s="108" t="n">
        <f aca="false">IF(SQRT($B$5)*$I3360+SQRT(1-$B$5)*L3360&lt;$C$10,1,0)</f>
        <v>0</v>
      </c>
      <c r="Q3360" s="108" t="n">
        <f aca="false">IF(SQRT($B$5)*$I3360+SQRT(1-$B$5)*M3360&lt;$C$11,1,0)</f>
        <v>0</v>
      </c>
      <c r="R3360" s="110" t="n">
        <f aca="false">N3360*$D$8+O3360*$D$9+P3360*$D$10+Q3360*$D$11</f>
        <v>0</v>
      </c>
      <c r="S3360" s="108" t="n">
        <f aca="false">SUM(N3360:Q3360)</f>
        <v>0</v>
      </c>
    </row>
    <row r="3361" customFormat="false" ht="15" hidden="false" customHeight="false" outlineLevel="0" collapsed="false">
      <c r="H3361" s="108" t="n">
        <v>3353</v>
      </c>
      <c r="I3361" s="109" t="n">
        <v>0.4318</v>
      </c>
      <c r="J3361" s="109" t="n">
        <v>-1.2666</v>
      </c>
      <c r="K3361" s="109" t="n">
        <v>1.5554</v>
      </c>
      <c r="L3361" s="109" t="n">
        <v>-0.0529</v>
      </c>
      <c r="M3361" s="109" t="n">
        <v>-1.3859</v>
      </c>
      <c r="N3361" s="108" t="n">
        <f aca="false">IF(SQRT($B$5)*$I3361+SQRT(1-$B$5)*J3361&lt;$C$8,1,0)</f>
        <v>0</v>
      </c>
      <c r="O3361" s="108" t="n">
        <f aca="false">IF(SQRT($B$5)*$I3361+SQRT(1-$B$5)*K3361&lt;$C$9,1,0)</f>
        <v>0</v>
      </c>
      <c r="P3361" s="108" t="n">
        <f aca="false">IF(SQRT($B$5)*$I3361+SQRT(1-$B$5)*L3361&lt;$C$10,1,0)</f>
        <v>0</v>
      </c>
      <c r="Q3361" s="108" t="n">
        <f aca="false">IF(SQRT($B$5)*$I3361+SQRT(1-$B$5)*M3361&lt;$C$11,1,0)</f>
        <v>0</v>
      </c>
      <c r="R3361" s="110" t="n">
        <f aca="false">N3361*$D$8+O3361*$D$9+P3361*$D$10+Q3361*$D$11</f>
        <v>0</v>
      </c>
      <c r="S3361" s="108" t="n">
        <f aca="false">SUM(N3361:Q3361)</f>
        <v>0</v>
      </c>
    </row>
    <row r="3362" customFormat="false" ht="15" hidden="false" customHeight="false" outlineLevel="0" collapsed="false">
      <c r="H3362" s="108" t="n">
        <v>3354</v>
      </c>
      <c r="I3362" s="109" t="n">
        <v>0.8846</v>
      </c>
      <c r="J3362" s="109" t="n">
        <v>0.3191</v>
      </c>
      <c r="K3362" s="109" t="n">
        <v>0.1966</v>
      </c>
      <c r="L3362" s="109" t="n">
        <v>-0.5046</v>
      </c>
      <c r="M3362" s="109" t="n">
        <v>-0.4474</v>
      </c>
      <c r="N3362" s="108" t="n">
        <f aca="false">IF(SQRT($B$5)*$I3362+SQRT(1-$B$5)*J3362&lt;$C$8,1,0)</f>
        <v>0</v>
      </c>
      <c r="O3362" s="108" t="n">
        <f aca="false">IF(SQRT($B$5)*$I3362+SQRT(1-$B$5)*K3362&lt;$C$9,1,0)</f>
        <v>0</v>
      </c>
      <c r="P3362" s="108" t="n">
        <f aca="false">IF(SQRT($B$5)*$I3362+SQRT(1-$B$5)*L3362&lt;$C$10,1,0)</f>
        <v>0</v>
      </c>
      <c r="Q3362" s="108" t="n">
        <f aca="false">IF(SQRT($B$5)*$I3362+SQRT(1-$B$5)*M3362&lt;$C$11,1,0)</f>
        <v>0</v>
      </c>
      <c r="R3362" s="110" t="n">
        <f aca="false">N3362*$D$8+O3362*$D$9+P3362*$D$10+Q3362*$D$11</f>
        <v>0</v>
      </c>
      <c r="S3362" s="108" t="n">
        <f aca="false">SUM(N3362:Q3362)</f>
        <v>0</v>
      </c>
    </row>
    <row r="3363" customFormat="false" ht="15" hidden="false" customHeight="false" outlineLevel="0" collapsed="false">
      <c r="H3363" s="108" t="n">
        <v>3355</v>
      </c>
      <c r="I3363" s="109" t="n">
        <v>0.678</v>
      </c>
      <c r="J3363" s="109" t="n">
        <v>-2.7409</v>
      </c>
      <c r="K3363" s="109" t="n">
        <v>-0.4162</v>
      </c>
      <c r="L3363" s="109" t="n">
        <v>2.6324</v>
      </c>
      <c r="M3363" s="109" t="n">
        <v>1.625</v>
      </c>
      <c r="N3363" s="108" t="n">
        <f aca="false">IF(SQRT($B$5)*$I3363+SQRT(1-$B$5)*J3363&lt;$C$8,1,0)</f>
        <v>0</v>
      </c>
      <c r="O3363" s="108" t="n">
        <f aca="false">IF(SQRT($B$5)*$I3363+SQRT(1-$B$5)*K3363&lt;$C$9,1,0)</f>
        <v>0</v>
      </c>
      <c r="P3363" s="108" t="n">
        <f aca="false">IF(SQRT($B$5)*$I3363+SQRT(1-$B$5)*L3363&lt;$C$10,1,0)</f>
        <v>0</v>
      </c>
      <c r="Q3363" s="108" t="n">
        <f aca="false">IF(SQRT($B$5)*$I3363+SQRT(1-$B$5)*M3363&lt;$C$11,1,0)</f>
        <v>0</v>
      </c>
      <c r="R3363" s="110" t="n">
        <f aca="false">N3363*$D$8+O3363*$D$9+P3363*$D$10+Q3363*$D$11</f>
        <v>0</v>
      </c>
      <c r="S3363" s="108" t="n">
        <f aca="false">SUM(N3363:Q3363)</f>
        <v>0</v>
      </c>
    </row>
    <row r="3364" customFormat="false" ht="15" hidden="false" customHeight="false" outlineLevel="0" collapsed="false">
      <c r="H3364" s="108" t="n">
        <v>3356</v>
      </c>
      <c r="I3364" s="109" t="n">
        <v>-1.3376</v>
      </c>
      <c r="J3364" s="109" t="n">
        <v>-0.7282</v>
      </c>
      <c r="K3364" s="109" t="n">
        <v>1.7858</v>
      </c>
      <c r="L3364" s="109" t="n">
        <v>-0.3621</v>
      </c>
      <c r="M3364" s="109" t="n">
        <v>-1.3968</v>
      </c>
      <c r="N3364" s="108" t="n">
        <f aca="false">IF(SQRT($B$5)*$I3364+SQRT(1-$B$5)*J3364&lt;$C$8,1,0)</f>
        <v>0</v>
      </c>
      <c r="O3364" s="108" t="n">
        <f aca="false">IF(SQRT($B$5)*$I3364+SQRT(1-$B$5)*K3364&lt;$C$9,1,0)</f>
        <v>0</v>
      </c>
      <c r="P3364" s="108" t="n">
        <f aca="false">IF(SQRT($B$5)*$I3364+SQRT(1-$B$5)*L3364&lt;$C$10,1,0)</f>
        <v>0</v>
      </c>
      <c r="Q3364" s="108" t="n">
        <f aca="false">IF(SQRT($B$5)*$I3364+SQRT(1-$B$5)*M3364&lt;$C$11,1,0)</f>
        <v>0</v>
      </c>
      <c r="R3364" s="110" t="n">
        <f aca="false">N3364*$D$8+O3364*$D$9+P3364*$D$10+Q3364*$D$11</f>
        <v>0</v>
      </c>
      <c r="S3364" s="108" t="n">
        <f aca="false">SUM(N3364:Q3364)</f>
        <v>0</v>
      </c>
    </row>
    <row r="3365" customFormat="false" ht="15" hidden="false" customHeight="false" outlineLevel="0" collapsed="false">
      <c r="H3365" s="108" t="n">
        <v>3357</v>
      </c>
      <c r="I3365" s="109" t="n">
        <v>0.8475</v>
      </c>
      <c r="J3365" s="109" t="n">
        <v>1.7366</v>
      </c>
      <c r="K3365" s="109" t="n">
        <v>-0.6896</v>
      </c>
      <c r="L3365" s="109" t="n">
        <v>0.0327</v>
      </c>
      <c r="M3365" s="109" t="n">
        <v>2.2544</v>
      </c>
      <c r="N3365" s="108" t="n">
        <f aca="false">IF(SQRT($B$5)*$I3365+SQRT(1-$B$5)*J3365&lt;$C$8,1,0)</f>
        <v>0</v>
      </c>
      <c r="O3365" s="108" t="n">
        <f aca="false">IF(SQRT($B$5)*$I3365+SQRT(1-$B$5)*K3365&lt;$C$9,1,0)</f>
        <v>0</v>
      </c>
      <c r="P3365" s="108" t="n">
        <f aca="false">IF(SQRT($B$5)*$I3365+SQRT(1-$B$5)*L3365&lt;$C$10,1,0)</f>
        <v>0</v>
      </c>
      <c r="Q3365" s="108" t="n">
        <f aca="false">IF(SQRT($B$5)*$I3365+SQRT(1-$B$5)*M3365&lt;$C$11,1,0)</f>
        <v>0</v>
      </c>
      <c r="R3365" s="110" t="n">
        <f aca="false">N3365*$D$8+O3365*$D$9+P3365*$D$10+Q3365*$D$11</f>
        <v>0</v>
      </c>
      <c r="S3365" s="108" t="n">
        <f aca="false">SUM(N3365:Q3365)</f>
        <v>0</v>
      </c>
    </row>
    <row r="3366" customFormat="false" ht="15" hidden="false" customHeight="false" outlineLevel="0" collapsed="false">
      <c r="H3366" s="108" t="n">
        <v>3358</v>
      </c>
      <c r="I3366" s="109" t="n">
        <v>-0.9229</v>
      </c>
      <c r="J3366" s="109" t="n">
        <v>1.0525</v>
      </c>
      <c r="K3366" s="109" t="n">
        <v>-0.2111</v>
      </c>
      <c r="L3366" s="109" t="n">
        <v>0.2181</v>
      </c>
      <c r="M3366" s="109" t="n">
        <v>-0.5487</v>
      </c>
      <c r="N3366" s="108" t="n">
        <f aca="false">IF(SQRT($B$5)*$I3366+SQRT(1-$B$5)*J3366&lt;$C$8,1,0)</f>
        <v>0</v>
      </c>
      <c r="O3366" s="108" t="n">
        <f aca="false">IF(SQRT($B$5)*$I3366+SQRT(1-$B$5)*K3366&lt;$C$9,1,0)</f>
        <v>0</v>
      </c>
      <c r="P3366" s="108" t="n">
        <f aca="false">IF(SQRT($B$5)*$I3366+SQRT(1-$B$5)*L3366&lt;$C$10,1,0)</f>
        <v>0</v>
      </c>
      <c r="Q3366" s="108" t="n">
        <f aca="false">IF(SQRT($B$5)*$I3366+SQRT(1-$B$5)*M3366&lt;$C$11,1,0)</f>
        <v>0</v>
      </c>
      <c r="R3366" s="110" t="n">
        <f aca="false">N3366*$D$8+O3366*$D$9+P3366*$D$10+Q3366*$D$11</f>
        <v>0</v>
      </c>
      <c r="S3366" s="108" t="n">
        <f aca="false">SUM(N3366:Q3366)</f>
        <v>0</v>
      </c>
    </row>
    <row r="3367" customFormat="false" ht="15" hidden="false" customHeight="false" outlineLevel="0" collapsed="false">
      <c r="H3367" s="108" t="n">
        <v>3359</v>
      </c>
      <c r="I3367" s="109" t="n">
        <v>-1.377</v>
      </c>
      <c r="J3367" s="109" t="n">
        <v>1.1152</v>
      </c>
      <c r="K3367" s="109" t="n">
        <v>-0.1017</v>
      </c>
      <c r="L3367" s="109" t="n">
        <v>1.0598</v>
      </c>
      <c r="M3367" s="109" t="n">
        <v>0.5274</v>
      </c>
      <c r="N3367" s="108" t="n">
        <f aca="false">IF(SQRT($B$5)*$I3367+SQRT(1-$B$5)*J3367&lt;$C$8,1,0)</f>
        <v>0</v>
      </c>
      <c r="O3367" s="108" t="n">
        <f aca="false">IF(SQRT($B$5)*$I3367+SQRT(1-$B$5)*K3367&lt;$C$9,1,0)</f>
        <v>0</v>
      </c>
      <c r="P3367" s="108" t="n">
        <f aca="false">IF(SQRT($B$5)*$I3367+SQRT(1-$B$5)*L3367&lt;$C$10,1,0)</f>
        <v>0</v>
      </c>
      <c r="Q3367" s="108" t="n">
        <f aca="false">IF(SQRT($B$5)*$I3367+SQRT(1-$B$5)*M3367&lt;$C$11,1,0)</f>
        <v>0</v>
      </c>
      <c r="R3367" s="110" t="n">
        <f aca="false">N3367*$D$8+O3367*$D$9+P3367*$D$10+Q3367*$D$11</f>
        <v>0</v>
      </c>
      <c r="S3367" s="108" t="n">
        <f aca="false">SUM(N3367:Q3367)</f>
        <v>0</v>
      </c>
    </row>
    <row r="3368" customFormat="false" ht="15" hidden="false" customHeight="false" outlineLevel="0" collapsed="false">
      <c r="H3368" s="108" t="n">
        <v>3360</v>
      </c>
      <c r="I3368" s="109" t="n">
        <v>1.2304</v>
      </c>
      <c r="J3368" s="109" t="n">
        <v>0.4235</v>
      </c>
      <c r="K3368" s="109" t="n">
        <v>1.7149</v>
      </c>
      <c r="L3368" s="109" t="n">
        <v>0.7189</v>
      </c>
      <c r="M3368" s="109" t="n">
        <v>-0.3739</v>
      </c>
      <c r="N3368" s="108" t="n">
        <f aca="false">IF(SQRT($B$5)*$I3368+SQRT(1-$B$5)*J3368&lt;$C$8,1,0)</f>
        <v>0</v>
      </c>
      <c r="O3368" s="108" t="n">
        <f aca="false">IF(SQRT($B$5)*$I3368+SQRT(1-$B$5)*K3368&lt;$C$9,1,0)</f>
        <v>0</v>
      </c>
      <c r="P3368" s="108" t="n">
        <f aca="false">IF(SQRT($B$5)*$I3368+SQRT(1-$B$5)*L3368&lt;$C$10,1,0)</f>
        <v>0</v>
      </c>
      <c r="Q3368" s="108" t="n">
        <f aca="false">IF(SQRT($B$5)*$I3368+SQRT(1-$B$5)*M3368&lt;$C$11,1,0)</f>
        <v>0</v>
      </c>
      <c r="R3368" s="110" t="n">
        <f aca="false">N3368*$D$8+O3368*$D$9+P3368*$D$10+Q3368*$D$11</f>
        <v>0</v>
      </c>
      <c r="S3368" s="108" t="n">
        <f aca="false">SUM(N3368:Q3368)</f>
        <v>0</v>
      </c>
    </row>
    <row r="3369" customFormat="false" ht="15" hidden="false" customHeight="false" outlineLevel="0" collapsed="false">
      <c r="H3369" s="108" t="n">
        <v>3361</v>
      </c>
      <c r="I3369" s="109" t="n">
        <v>0.5637</v>
      </c>
      <c r="J3369" s="109" t="n">
        <v>0.1059</v>
      </c>
      <c r="K3369" s="109" t="n">
        <v>0.248</v>
      </c>
      <c r="L3369" s="109" t="n">
        <v>1.0876</v>
      </c>
      <c r="M3369" s="109" t="n">
        <v>1.9112</v>
      </c>
      <c r="N3369" s="108" t="n">
        <f aca="false">IF(SQRT($B$5)*$I3369+SQRT(1-$B$5)*J3369&lt;$C$8,1,0)</f>
        <v>0</v>
      </c>
      <c r="O3369" s="108" t="n">
        <f aca="false">IF(SQRT($B$5)*$I3369+SQRT(1-$B$5)*K3369&lt;$C$9,1,0)</f>
        <v>0</v>
      </c>
      <c r="P3369" s="108" t="n">
        <f aca="false">IF(SQRT($B$5)*$I3369+SQRT(1-$B$5)*L3369&lt;$C$10,1,0)</f>
        <v>0</v>
      </c>
      <c r="Q3369" s="108" t="n">
        <f aca="false">IF(SQRT($B$5)*$I3369+SQRT(1-$B$5)*M3369&lt;$C$11,1,0)</f>
        <v>0</v>
      </c>
      <c r="R3369" s="110" t="n">
        <f aca="false">N3369*$D$8+O3369*$D$9+P3369*$D$10+Q3369*$D$11</f>
        <v>0</v>
      </c>
      <c r="S3369" s="108" t="n">
        <f aca="false">SUM(N3369:Q3369)</f>
        <v>0</v>
      </c>
    </row>
    <row r="3370" customFormat="false" ht="15" hidden="false" customHeight="false" outlineLevel="0" collapsed="false">
      <c r="H3370" s="108" t="n">
        <v>3362</v>
      </c>
      <c r="I3370" s="109" t="n">
        <v>0.0512</v>
      </c>
      <c r="J3370" s="109" t="n">
        <v>-0.9968</v>
      </c>
      <c r="K3370" s="109" t="n">
        <v>-0.516</v>
      </c>
      <c r="L3370" s="109" t="n">
        <v>1.3467</v>
      </c>
      <c r="M3370" s="109" t="n">
        <v>1.0193</v>
      </c>
      <c r="N3370" s="108" t="n">
        <f aca="false">IF(SQRT($B$5)*$I3370+SQRT(1-$B$5)*J3370&lt;$C$8,1,0)</f>
        <v>0</v>
      </c>
      <c r="O3370" s="108" t="n">
        <f aca="false">IF(SQRT($B$5)*$I3370+SQRT(1-$B$5)*K3370&lt;$C$9,1,0)</f>
        <v>0</v>
      </c>
      <c r="P3370" s="108" t="n">
        <f aca="false">IF(SQRT($B$5)*$I3370+SQRT(1-$B$5)*L3370&lt;$C$10,1,0)</f>
        <v>0</v>
      </c>
      <c r="Q3370" s="108" t="n">
        <f aca="false">IF(SQRT($B$5)*$I3370+SQRT(1-$B$5)*M3370&lt;$C$11,1,0)</f>
        <v>0</v>
      </c>
      <c r="R3370" s="110" t="n">
        <f aca="false">N3370*$D$8+O3370*$D$9+P3370*$D$10+Q3370*$D$11</f>
        <v>0</v>
      </c>
      <c r="S3370" s="108" t="n">
        <f aca="false">SUM(N3370:Q3370)</f>
        <v>0</v>
      </c>
    </row>
    <row r="3371" customFormat="false" ht="15" hidden="false" customHeight="false" outlineLevel="0" collapsed="false">
      <c r="H3371" s="108" t="n">
        <v>3363</v>
      </c>
      <c r="I3371" s="109" t="n">
        <v>0.4889</v>
      </c>
      <c r="J3371" s="109" t="n">
        <v>-1.5086</v>
      </c>
      <c r="K3371" s="109" t="n">
        <v>0.0986</v>
      </c>
      <c r="L3371" s="109" t="n">
        <v>0.116</v>
      </c>
      <c r="M3371" s="109" t="n">
        <v>0.5755</v>
      </c>
      <c r="N3371" s="108" t="n">
        <f aca="false">IF(SQRT($B$5)*$I3371+SQRT(1-$B$5)*J3371&lt;$C$8,1,0)</f>
        <v>0</v>
      </c>
      <c r="O3371" s="108" t="n">
        <f aca="false">IF(SQRT($B$5)*$I3371+SQRT(1-$B$5)*K3371&lt;$C$9,1,0)</f>
        <v>0</v>
      </c>
      <c r="P3371" s="108" t="n">
        <f aca="false">IF(SQRT($B$5)*$I3371+SQRT(1-$B$5)*L3371&lt;$C$10,1,0)</f>
        <v>0</v>
      </c>
      <c r="Q3371" s="108" t="n">
        <f aca="false">IF(SQRT($B$5)*$I3371+SQRT(1-$B$5)*M3371&lt;$C$11,1,0)</f>
        <v>0</v>
      </c>
      <c r="R3371" s="110" t="n">
        <f aca="false">N3371*$D$8+O3371*$D$9+P3371*$D$10+Q3371*$D$11</f>
        <v>0</v>
      </c>
      <c r="S3371" s="108" t="n">
        <f aca="false">SUM(N3371:Q3371)</f>
        <v>0</v>
      </c>
    </row>
    <row r="3372" customFormat="false" ht="15" hidden="false" customHeight="false" outlineLevel="0" collapsed="false">
      <c r="H3372" s="108" t="n">
        <v>3364</v>
      </c>
      <c r="I3372" s="109" t="n">
        <v>-0.3342</v>
      </c>
      <c r="J3372" s="109" t="n">
        <v>1.3959</v>
      </c>
      <c r="K3372" s="109" t="n">
        <v>1.0599</v>
      </c>
      <c r="L3372" s="109" t="n">
        <v>-1.1915</v>
      </c>
      <c r="M3372" s="109" t="n">
        <v>-0.8033</v>
      </c>
      <c r="N3372" s="108" t="n">
        <f aca="false">IF(SQRT($B$5)*$I3372+SQRT(1-$B$5)*J3372&lt;$C$8,1,0)</f>
        <v>0</v>
      </c>
      <c r="O3372" s="108" t="n">
        <f aca="false">IF(SQRT($B$5)*$I3372+SQRT(1-$B$5)*K3372&lt;$C$9,1,0)</f>
        <v>0</v>
      </c>
      <c r="P3372" s="108" t="n">
        <f aca="false">IF(SQRT($B$5)*$I3372+SQRT(1-$B$5)*L3372&lt;$C$10,1,0)</f>
        <v>0</v>
      </c>
      <c r="Q3372" s="108" t="n">
        <f aca="false">IF(SQRT($B$5)*$I3372+SQRT(1-$B$5)*M3372&lt;$C$11,1,0)</f>
        <v>0</v>
      </c>
      <c r="R3372" s="110" t="n">
        <f aca="false">N3372*$D$8+O3372*$D$9+P3372*$D$10+Q3372*$D$11</f>
        <v>0</v>
      </c>
      <c r="S3372" s="108" t="n">
        <f aca="false">SUM(N3372:Q3372)</f>
        <v>0</v>
      </c>
    </row>
    <row r="3373" customFormat="false" ht="15" hidden="false" customHeight="false" outlineLevel="0" collapsed="false">
      <c r="H3373" s="108" t="n">
        <v>3365</v>
      </c>
      <c r="I3373" s="109" t="n">
        <v>0.0294</v>
      </c>
      <c r="J3373" s="109" t="n">
        <v>-0.1906</v>
      </c>
      <c r="K3373" s="109" t="n">
        <v>-0.9187</v>
      </c>
      <c r="L3373" s="109" t="n">
        <v>-0.2946</v>
      </c>
      <c r="M3373" s="109" t="n">
        <v>0.4052</v>
      </c>
      <c r="N3373" s="108" t="n">
        <f aca="false">IF(SQRT($B$5)*$I3373+SQRT(1-$B$5)*J3373&lt;$C$8,1,0)</f>
        <v>0</v>
      </c>
      <c r="O3373" s="108" t="n">
        <f aca="false">IF(SQRT($B$5)*$I3373+SQRT(1-$B$5)*K3373&lt;$C$9,1,0)</f>
        <v>0</v>
      </c>
      <c r="P3373" s="108" t="n">
        <f aca="false">IF(SQRT($B$5)*$I3373+SQRT(1-$B$5)*L3373&lt;$C$10,1,0)</f>
        <v>0</v>
      </c>
      <c r="Q3373" s="108" t="n">
        <f aca="false">IF(SQRT($B$5)*$I3373+SQRT(1-$B$5)*M3373&lt;$C$11,1,0)</f>
        <v>0</v>
      </c>
      <c r="R3373" s="110" t="n">
        <f aca="false">N3373*$D$8+O3373*$D$9+P3373*$D$10+Q3373*$D$11</f>
        <v>0</v>
      </c>
      <c r="S3373" s="108" t="n">
        <f aca="false">SUM(N3373:Q3373)</f>
        <v>0</v>
      </c>
    </row>
    <row r="3374" customFormat="false" ht="15" hidden="false" customHeight="false" outlineLevel="0" collapsed="false">
      <c r="H3374" s="108" t="n">
        <v>3366</v>
      </c>
      <c r="I3374" s="109" t="n">
        <v>-1.125</v>
      </c>
      <c r="J3374" s="109" t="n">
        <v>-0.1893</v>
      </c>
      <c r="K3374" s="109" t="n">
        <v>2.0689</v>
      </c>
      <c r="L3374" s="109" t="n">
        <v>1.9903</v>
      </c>
      <c r="M3374" s="109" t="n">
        <v>-1.5983</v>
      </c>
      <c r="N3374" s="108" t="n">
        <f aca="false">IF(SQRT($B$5)*$I3374+SQRT(1-$B$5)*J3374&lt;$C$8,1,0)</f>
        <v>0</v>
      </c>
      <c r="O3374" s="108" t="n">
        <f aca="false">IF(SQRT($B$5)*$I3374+SQRT(1-$B$5)*K3374&lt;$C$9,1,0)</f>
        <v>0</v>
      </c>
      <c r="P3374" s="108" t="n">
        <f aca="false">IF(SQRT($B$5)*$I3374+SQRT(1-$B$5)*L3374&lt;$C$10,1,0)</f>
        <v>0</v>
      </c>
      <c r="Q3374" s="108" t="n">
        <f aca="false">IF(SQRT($B$5)*$I3374+SQRT(1-$B$5)*M3374&lt;$C$11,1,0)</f>
        <v>0</v>
      </c>
      <c r="R3374" s="110" t="n">
        <f aca="false">N3374*$D$8+O3374*$D$9+P3374*$D$10+Q3374*$D$11</f>
        <v>0</v>
      </c>
      <c r="S3374" s="108" t="n">
        <f aca="false">SUM(N3374:Q3374)</f>
        <v>0</v>
      </c>
    </row>
    <row r="3375" customFormat="false" ht="15" hidden="false" customHeight="false" outlineLevel="0" collapsed="false">
      <c r="H3375" s="108" t="n">
        <v>3367</v>
      </c>
      <c r="I3375" s="109" t="n">
        <v>0.9979</v>
      </c>
      <c r="J3375" s="109" t="n">
        <v>-0.7257</v>
      </c>
      <c r="K3375" s="109" t="n">
        <v>-1.3524</v>
      </c>
      <c r="L3375" s="109" t="n">
        <v>-0.2702</v>
      </c>
      <c r="M3375" s="109" t="n">
        <v>0.7827</v>
      </c>
      <c r="N3375" s="108" t="n">
        <f aca="false">IF(SQRT($B$5)*$I3375+SQRT(1-$B$5)*J3375&lt;$C$8,1,0)</f>
        <v>0</v>
      </c>
      <c r="O3375" s="108" t="n">
        <f aca="false">IF(SQRT($B$5)*$I3375+SQRT(1-$B$5)*K3375&lt;$C$9,1,0)</f>
        <v>0</v>
      </c>
      <c r="P3375" s="108" t="n">
        <f aca="false">IF(SQRT($B$5)*$I3375+SQRT(1-$B$5)*L3375&lt;$C$10,1,0)</f>
        <v>0</v>
      </c>
      <c r="Q3375" s="108" t="n">
        <f aca="false">IF(SQRT($B$5)*$I3375+SQRT(1-$B$5)*M3375&lt;$C$11,1,0)</f>
        <v>0</v>
      </c>
      <c r="R3375" s="110" t="n">
        <f aca="false">N3375*$D$8+O3375*$D$9+P3375*$D$10+Q3375*$D$11</f>
        <v>0</v>
      </c>
      <c r="S3375" s="108" t="n">
        <f aca="false">SUM(N3375:Q3375)</f>
        <v>0</v>
      </c>
    </row>
    <row r="3376" customFormat="false" ht="15" hidden="false" customHeight="false" outlineLevel="0" collapsed="false">
      <c r="H3376" s="108" t="n">
        <v>3368</v>
      </c>
      <c r="I3376" s="109" t="n">
        <v>1.6463</v>
      </c>
      <c r="J3376" s="109" t="n">
        <v>0.7574</v>
      </c>
      <c r="K3376" s="109" t="n">
        <v>-0.6542</v>
      </c>
      <c r="L3376" s="109" t="n">
        <v>-0.1544</v>
      </c>
      <c r="M3376" s="109" t="n">
        <v>1.2432</v>
      </c>
      <c r="N3376" s="108" t="n">
        <f aca="false">IF(SQRT($B$5)*$I3376+SQRT(1-$B$5)*J3376&lt;$C$8,1,0)</f>
        <v>0</v>
      </c>
      <c r="O3376" s="108" t="n">
        <f aca="false">IF(SQRT($B$5)*$I3376+SQRT(1-$B$5)*K3376&lt;$C$9,1,0)</f>
        <v>0</v>
      </c>
      <c r="P3376" s="108" t="n">
        <f aca="false">IF(SQRT($B$5)*$I3376+SQRT(1-$B$5)*L3376&lt;$C$10,1,0)</f>
        <v>0</v>
      </c>
      <c r="Q3376" s="108" t="n">
        <f aca="false">IF(SQRT($B$5)*$I3376+SQRT(1-$B$5)*M3376&lt;$C$11,1,0)</f>
        <v>0</v>
      </c>
      <c r="R3376" s="110" t="n">
        <f aca="false">N3376*$D$8+O3376*$D$9+P3376*$D$10+Q3376*$D$11</f>
        <v>0</v>
      </c>
      <c r="S3376" s="108" t="n">
        <f aca="false">SUM(N3376:Q3376)</f>
        <v>0</v>
      </c>
    </row>
    <row r="3377" customFormat="false" ht="15" hidden="false" customHeight="false" outlineLevel="0" collapsed="false">
      <c r="H3377" s="108" t="n">
        <v>3369</v>
      </c>
      <c r="I3377" s="109" t="n">
        <v>-0.0046</v>
      </c>
      <c r="J3377" s="109" t="n">
        <v>-0.0013</v>
      </c>
      <c r="K3377" s="109" t="n">
        <v>0.4522</v>
      </c>
      <c r="L3377" s="109" t="n">
        <v>-1.1904</v>
      </c>
      <c r="M3377" s="109" t="n">
        <v>-0.7746</v>
      </c>
      <c r="N3377" s="108" t="n">
        <f aca="false">IF(SQRT($B$5)*$I3377+SQRT(1-$B$5)*J3377&lt;$C$8,1,0)</f>
        <v>0</v>
      </c>
      <c r="O3377" s="108" t="n">
        <f aca="false">IF(SQRT($B$5)*$I3377+SQRT(1-$B$5)*K3377&lt;$C$9,1,0)</f>
        <v>0</v>
      </c>
      <c r="P3377" s="108" t="n">
        <f aca="false">IF(SQRT($B$5)*$I3377+SQRT(1-$B$5)*L3377&lt;$C$10,1,0)</f>
        <v>0</v>
      </c>
      <c r="Q3377" s="108" t="n">
        <f aca="false">IF(SQRT($B$5)*$I3377+SQRT(1-$B$5)*M3377&lt;$C$11,1,0)</f>
        <v>0</v>
      </c>
      <c r="R3377" s="110" t="n">
        <f aca="false">N3377*$D$8+O3377*$D$9+P3377*$D$10+Q3377*$D$11</f>
        <v>0</v>
      </c>
      <c r="S3377" s="108" t="n">
        <f aca="false">SUM(N3377:Q3377)</f>
        <v>0</v>
      </c>
    </row>
    <row r="3378" customFormat="false" ht="15" hidden="false" customHeight="false" outlineLevel="0" collapsed="false">
      <c r="H3378" s="108" t="n">
        <v>3370</v>
      </c>
      <c r="I3378" s="109" t="n">
        <v>-0.3321</v>
      </c>
      <c r="J3378" s="109" t="n">
        <v>-1.7899</v>
      </c>
      <c r="K3378" s="109" t="n">
        <v>-0.8129</v>
      </c>
      <c r="L3378" s="109" t="n">
        <v>-0.6357</v>
      </c>
      <c r="M3378" s="109" t="n">
        <v>-0.3368</v>
      </c>
      <c r="N3378" s="108" t="n">
        <f aca="false">IF(SQRT($B$5)*$I3378+SQRT(1-$B$5)*J3378&lt;$C$8,1,0)</f>
        <v>0</v>
      </c>
      <c r="O3378" s="108" t="n">
        <f aca="false">IF(SQRT($B$5)*$I3378+SQRT(1-$B$5)*K3378&lt;$C$9,1,0)</f>
        <v>0</v>
      </c>
      <c r="P3378" s="108" t="n">
        <f aca="false">IF(SQRT($B$5)*$I3378+SQRT(1-$B$5)*L3378&lt;$C$10,1,0)</f>
        <v>0</v>
      </c>
      <c r="Q3378" s="108" t="n">
        <f aca="false">IF(SQRT($B$5)*$I3378+SQRT(1-$B$5)*M3378&lt;$C$11,1,0)</f>
        <v>0</v>
      </c>
      <c r="R3378" s="110" t="n">
        <f aca="false">N3378*$D$8+O3378*$D$9+P3378*$D$10+Q3378*$D$11</f>
        <v>0</v>
      </c>
      <c r="S3378" s="108" t="n">
        <f aca="false">SUM(N3378:Q3378)</f>
        <v>0</v>
      </c>
    </row>
    <row r="3379" customFormat="false" ht="15" hidden="false" customHeight="false" outlineLevel="0" collapsed="false">
      <c r="H3379" s="108" t="n">
        <v>3371</v>
      </c>
      <c r="I3379" s="109" t="n">
        <v>-0.6733</v>
      </c>
      <c r="J3379" s="109" t="n">
        <v>-1.6375</v>
      </c>
      <c r="K3379" s="109" t="n">
        <v>0.7359</v>
      </c>
      <c r="L3379" s="109" t="n">
        <v>0.7805</v>
      </c>
      <c r="M3379" s="109" t="n">
        <v>-0.0689</v>
      </c>
      <c r="N3379" s="108" t="n">
        <f aca="false">IF(SQRT($B$5)*$I3379+SQRT(1-$B$5)*J3379&lt;$C$8,1,0)</f>
        <v>0</v>
      </c>
      <c r="O3379" s="108" t="n">
        <f aca="false">IF(SQRT($B$5)*$I3379+SQRT(1-$B$5)*K3379&lt;$C$9,1,0)</f>
        <v>0</v>
      </c>
      <c r="P3379" s="108" t="n">
        <f aca="false">IF(SQRT($B$5)*$I3379+SQRT(1-$B$5)*L3379&lt;$C$10,1,0)</f>
        <v>0</v>
      </c>
      <c r="Q3379" s="108" t="n">
        <f aca="false">IF(SQRT($B$5)*$I3379+SQRT(1-$B$5)*M3379&lt;$C$11,1,0)</f>
        <v>0</v>
      </c>
      <c r="R3379" s="110" t="n">
        <f aca="false">N3379*$D$8+O3379*$D$9+P3379*$D$10+Q3379*$D$11</f>
        <v>0</v>
      </c>
      <c r="S3379" s="108" t="n">
        <f aca="false">SUM(N3379:Q3379)</f>
        <v>0</v>
      </c>
    </row>
    <row r="3380" customFormat="false" ht="15" hidden="false" customHeight="false" outlineLevel="0" collapsed="false">
      <c r="H3380" s="108" t="n">
        <v>3372</v>
      </c>
      <c r="I3380" s="109" t="n">
        <v>0.9045</v>
      </c>
      <c r="J3380" s="109" t="n">
        <v>-0.6288</v>
      </c>
      <c r="K3380" s="109" t="n">
        <v>0.7901</v>
      </c>
      <c r="L3380" s="109" t="n">
        <v>-0.0288</v>
      </c>
      <c r="M3380" s="109" t="n">
        <v>-1.4717</v>
      </c>
      <c r="N3380" s="108" t="n">
        <f aca="false">IF(SQRT($B$5)*$I3380+SQRT(1-$B$5)*J3380&lt;$C$8,1,0)</f>
        <v>0</v>
      </c>
      <c r="O3380" s="108" t="n">
        <f aca="false">IF(SQRT($B$5)*$I3380+SQRT(1-$B$5)*K3380&lt;$C$9,1,0)</f>
        <v>0</v>
      </c>
      <c r="P3380" s="108" t="n">
        <f aca="false">IF(SQRT($B$5)*$I3380+SQRT(1-$B$5)*L3380&lt;$C$10,1,0)</f>
        <v>0</v>
      </c>
      <c r="Q3380" s="108" t="n">
        <f aca="false">IF(SQRT($B$5)*$I3380+SQRT(1-$B$5)*M3380&lt;$C$11,1,0)</f>
        <v>0</v>
      </c>
      <c r="R3380" s="110" t="n">
        <f aca="false">N3380*$D$8+O3380*$D$9+P3380*$D$10+Q3380*$D$11</f>
        <v>0</v>
      </c>
      <c r="S3380" s="108" t="n">
        <f aca="false">SUM(N3380:Q3380)</f>
        <v>0</v>
      </c>
    </row>
    <row r="3381" customFormat="false" ht="15" hidden="false" customHeight="false" outlineLevel="0" collapsed="false">
      <c r="H3381" s="108" t="n">
        <v>3373</v>
      </c>
      <c r="I3381" s="109" t="n">
        <v>-0.3633</v>
      </c>
      <c r="J3381" s="109" t="n">
        <v>-0.5534</v>
      </c>
      <c r="K3381" s="109" t="n">
        <v>-1.0526</v>
      </c>
      <c r="L3381" s="109" t="n">
        <v>0.4689</v>
      </c>
      <c r="M3381" s="109" t="n">
        <v>1.0468</v>
      </c>
      <c r="N3381" s="108" t="n">
        <f aca="false">IF(SQRT($B$5)*$I3381+SQRT(1-$B$5)*J3381&lt;$C$8,1,0)</f>
        <v>0</v>
      </c>
      <c r="O3381" s="108" t="n">
        <f aca="false">IF(SQRT($B$5)*$I3381+SQRT(1-$B$5)*K3381&lt;$C$9,1,0)</f>
        <v>0</v>
      </c>
      <c r="P3381" s="108" t="n">
        <f aca="false">IF(SQRT($B$5)*$I3381+SQRT(1-$B$5)*L3381&lt;$C$10,1,0)</f>
        <v>0</v>
      </c>
      <c r="Q3381" s="108" t="n">
        <f aca="false">IF(SQRT($B$5)*$I3381+SQRT(1-$B$5)*M3381&lt;$C$11,1,0)</f>
        <v>0</v>
      </c>
      <c r="R3381" s="110" t="n">
        <f aca="false">N3381*$D$8+O3381*$D$9+P3381*$D$10+Q3381*$D$11</f>
        <v>0</v>
      </c>
      <c r="S3381" s="108" t="n">
        <f aca="false">SUM(N3381:Q3381)</f>
        <v>0</v>
      </c>
    </row>
    <row r="3382" customFormat="false" ht="15" hidden="false" customHeight="false" outlineLevel="0" collapsed="false">
      <c r="H3382" s="108" t="n">
        <v>3374</v>
      </c>
      <c r="I3382" s="109" t="n">
        <v>0.7289</v>
      </c>
      <c r="J3382" s="109" t="n">
        <v>-0.2625</v>
      </c>
      <c r="K3382" s="109" t="n">
        <v>0.0842</v>
      </c>
      <c r="L3382" s="109" t="n">
        <v>-1.0153</v>
      </c>
      <c r="M3382" s="109" t="n">
        <v>-0.6582</v>
      </c>
      <c r="N3382" s="108" t="n">
        <f aca="false">IF(SQRT($B$5)*$I3382+SQRT(1-$B$5)*J3382&lt;$C$8,1,0)</f>
        <v>0</v>
      </c>
      <c r="O3382" s="108" t="n">
        <f aca="false">IF(SQRT($B$5)*$I3382+SQRT(1-$B$5)*K3382&lt;$C$9,1,0)</f>
        <v>0</v>
      </c>
      <c r="P3382" s="108" t="n">
        <f aca="false">IF(SQRT($B$5)*$I3382+SQRT(1-$B$5)*L3382&lt;$C$10,1,0)</f>
        <v>0</v>
      </c>
      <c r="Q3382" s="108" t="n">
        <f aca="false">IF(SQRT($B$5)*$I3382+SQRT(1-$B$5)*M3382&lt;$C$11,1,0)</f>
        <v>0</v>
      </c>
      <c r="R3382" s="110" t="n">
        <f aca="false">N3382*$D$8+O3382*$D$9+P3382*$D$10+Q3382*$D$11</f>
        <v>0</v>
      </c>
      <c r="S3382" s="108" t="n">
        <f aca="false">SUM(N3382:Q3382)</f>
        <v>0</v>
      </c>
    </row>
    <row r="3383" customFormat="false" ht="15" hidden="false" customHeight="false" outlineLevel="0" collapsed="false">
      <c r="H3383" s="108" t="n">
        <v>3375</v>
      </c>
      <c r="I3383" s="109" t="n">
        <v>-1.6973</v>
      </c>
      <c r="J3383" s="109" t="n">
        <v>-0.6862</v>
      </c>
      <c r="K3383" s="109" t="n">
        <v>-1.0431</v>
      </c>
      <c r="L3383" s="109" t="n">
        <v>1.005</v>
      </c>
      <c r="M3383" s="109" t="n">
        <v>2.4939</v>
      </c>
      <c r="N3383" s="108" t="n">
        <f aca="false">IF(SQRT($B$5)*$I3383+SQRT(1-$B$5)*J3383&lt;$C$8,1,0)</f>
        <v>0</v>
      </c>
      <c r="O3383" s="108" t="n">
        <f aca="false">IF(SQRT($B$5)*$I3383+SQRT(1-$B$5)*K3383&lt;$C$9,1,0)</f>
        <v>0</v>
      </c>
      <c r="P3383" s="108" t="n">
        <f aca="false">IF(SQRT($B$5)*$I3383+SQRT(1-$B$5)*L3383&lt;$C$10,1,0)</f>
        <v>0</v>
      </c>
      <c r="Q3383" s="108" t="n">
        <f aca="false">IF(SQRT($B$5)*$I3383+SQRT(1-$B$5)*M3383&lt;$C$11,1,0)</f>
        <v>0</v>
      </c>
      <c r="R3383" s="110" t="n">
        <f aca="false">N3383*$D$8+O3383*$D$9+P3383*$D$10+Q3383*$D$11</f>
        <v>0</v>
      </c>
      <c r="S3383" s="108" t="n">
        <f aca="false">SUM(N3383:Q3383)</f>
        <v>0</v>
      </c>
    </row>
    <row r="3384" customFormat="false" ht="15" hidden="false" customHeight="false" outlineLevel="0" collapsed="false">
      <c r="H3384" s="108" t="n">
        <v>3376</v>
      </c>
      <c r="I3384" s="109" t="n">
        <v>-1.1359</v>
      </c>
      <c r="J3384" s="109" t="n">
        <v>-0.4539</v>
      </c>
      <c r="K3384" s="109" t="n">
        <v>0.3399</v>
      </c>
      <c r="L3384" s="109" t="n">
        <v>0.4746</v>
      </c>
      <c r="M3384" s="109" t="n">
        <v>0.6639</v>
      </c>
      <c r="N3384" s="108" t="n">
        <f aca="false">IF(SQRT($B$5)*$I3384+SQRT(1-$B$5)*J3384&lt;$C$8,1,0)</f>
        <v>0</v>
      </c>
      <c r="O3384" s="108" t="n">
        <f aca="false">IF(SQRT($B$5)*$I3384+SQRT(1-$B$5)*K3384&lt;$C$9,1,0)</f>
        <v>0</v>
      </c>
      <c r="P3384" s="108" t="n">
        <f aca="false">IF(SQRT($B$5)*$I3384+SQRT(1-$B$5)*L3384&lt;$C$10,1,0)</f>
        <v>0</v>
      </c>
      <c r="Q3384" s="108" t="n">
        <f aca="false">IF(SQRT($B$5)*$I3384+SQRT(1-$B$5)*M3384&lt;$C$11,1,0)</f>
        <v>0</v>
      </c>
      <c r="R3384" s="110" t="n">
        <f aca="false">N3384*$D$8+O3384*$D$9+P3384*$D$10+Q3384*$D$11</f>
        <v>0</v>
      </c>
      <c r="S3384" s="108" t="n">
        <f aca="false">SUM(N3384:Q3384)</f>
        <v>0</v>
      </c>
    </row>
    <row r="3385" customFormat="false" ht="15" hidden="false" customHeight="false" outlineLevel="0" collapsed="false">
      <c r="H3385" s="108" t="n">
        <v>3377</v>
      </c>
      <c r="I3385" s="109" t="n">
        <v>0.8162</v>
      </c>
      <c r="J3385" s="109" t="n">
        <v>1.8562</v>
      </c>
      <c r="K3385" s="109" t="n">
        <v>0.3428</v>
      </c>
      <c r="L3385" s="109" t="n">
        <v>0.7133</v>
      </c>
      <c r="M3385" s="109" t="n">
        <v>0.6559</v>
      </c>
      <c r="N3385" s="108" t="n">
        <f aca="false">IF(SQRT($B$5)*$I3385+SQRT(1-$B$5)*J3385&lt;$C$8,1,0)</f>
        <v>0</v>
      </c>
      <c r="O3385" s="108" t="n">
        <f aca="false">IF(SQRT($B$5)*$I3385+SQRT(1-$B$5)*K3385&lt;$C$9,1,0)</f>
        <v>0</v>
      </c>
      <c r="P3385" s="108" t="n">
        <f aca="false">IF(SQRT($B$5)*$I3385+SQRT(1-$B$5)*L3385&lt;$C$10,1,0)</f>
        <v>0</v>
      </c>
      <c r="Q3385" s="108" t="n">
        <f aca="false">IF(SQRT($B$5)*$I3385+SQRT(1-$B$5)*M3385&lt;$C$11,1,0)</f>
        <v>0</v>
      </c>
      <c r="R3385" s="110" t="n">
        <f aca="false">N3385*$D$8+O3385*$D$9+P3385*$D$10+Q3385*$D$11</f>
        <v>0</v>
      </c>
      <c r="S3385" s="108" t="n">
        <f aca="false">SUM(N3385:Q3385)</f>
        <v>0</v>
      </c>
    </row>
    <row r="3386" customFormat="false" ht="15" hidden="false" customHeight="false" outlineLevel="0" collapsed="false">
      <c r="H3386" s="108" t="n">
        <v>3378</v>
      </c>
      <c r="I3386" s="109" t="n">
        <v>-1.8674</v>
      </c>
      <c r="J3386" s="109" t="n">
        <v>-1.518</v>
      </c>
      <c r="K3386" s="109" t="n">
        <v>-1.6015</v>
      </c>
      <c r="L3386" s="109" t="n">
        <v>-0.146</v>
      </c>
      <c r="M3386" s="109" t="n">
        <v>1.7832</v>
      </c>
      <c r="N3386" s="108" t="n">
        <f aca="false">IF(SQRT($B$5)*$I3386+SQRT(1-$B$5)*J3386&lt;$C$8,1,0)</f>
        <v>1</v>
      </c>
      <c r="O3386" s="108" t="n">
        <f aca="false">IF(SQRT($B$5)*$I3386+SQRT(1-$B$5)*K3386&lt;$C$9,1,0)</f>
        <v>0</v>
      </c>
      <c r="P3386" s="108" t="n">
        <f aca="false">IF(SQRT($B$5)*$I3386+SQRT(1-$B$5)*L3386&lt;$C$10,1,0)</f>
        <v>0</v>
      </c>
      <c r="Q3386" s="108" t="n">
        <f aca="false">IF(SQRT($B$5)*$I3386+SQRT(1-$B$5)*M3386&lt;$C$11,1,0)</f>
        <v>0</v>
      </c>
      <c r="R3386" s="110" t="n">
        <f aca="false">N3386*$D$8+O3386*$D$9+P3386*$D$10+Q3386*$D$11</f>
        <v>20</v>
      </c>
      <c r="S3386" s="108" t="n">
        <f aca="false">SUM(N3386:Q3386)</f>
        <v>1</v>
      </c>
    </row>
    <row r="3387" customFormat="false" ht="15" hidden="false" customHeight="false" outlineLevel="0" collapsed="false">
      <c r="H3387" s="108" t="n">
        <v>3379</v>
      </c>
      <c r="I3387" s="109" t="n">
        <v>-1.402</v>
      </c>
      <c r="J3387" s="109" t="n">
        <v>-0.9816</v>
      </c>
      <c r="K3387" s="109" t="n">
        <v>-0.2336</v>
      </c>
      <c r="L3387" s="109" t="n">
        <v>0.5333</v>
      </c>
      <c r="M3387" s="109" t="n">
        <v>-0.9362</v>
      </c>
      <c r="N3387" s="108" t="n">
        <f aca="false">IF(SQRT($B$5)*$I3387+SQRT(1-$B$5)*J3387&lt;$C$8,1,0)</f>
        <v>0</v>
      </c>
      <c r="O3387" s="108" t="n">
        <f aca="false">IF(SQRT($B$5)*$I3387+SQRT(1-$B$5)*K3387&lt;$C$9,1,0)</f>
        <v>0</v>
      </c>
      <c r="P3387" s="108" t="n">
        <f aca="false">IF(SQRT($B$5)*$I3387+SQRT(1-$B$5)*L3387&lt;$C$10,1,0)</f>
        <v>0</v>
      </c>
      <c r="Q3387" s="108" t="n">
        <f aca="false">IF(SQRT($B$5)*$I3387+SQRT(1-$B$5)*M3387&lt;$C$11,1,0)</f>
        <v>0</v>
      </c>
      <c r="R3387" s="110" t="n">
        <f aca="false">N3387*$D$8+O3387*$D$9+P3387*$D$10+Q3387*$D$11</f>
        <v>0</v>
      </c>
      <c r="S3387" s="108" t="n">
        <f aca="false">SUM(N3387:Q3387)</f>
        <v>0</v>
      </c>
    </row>
    <row r="3388" customFormat="false" ht="15" hidden="false" customHeight="false" outlineLevel="0" collapsed="false">
      <c r="H3388" s="108" t="n">
        <v>3380</v>
      </c>
      <c r="I3388" s="109" t="n">
        <v>1.0056</v>
      </c>
      <c r="J3388" s="109" t="n">
        <v>-0.5055</v>
      </c>
      <c r="K3388" s="109" t="n">
        <v>-0.7155</v>
      </c>
      <c r="L3388" s="109" t="n">
        <v>-0.4328</v>
      </c>
      <c r="M3388" s="109" t="n">
        <v>0.3099</v>
      </c>
      <c r="N3388" s="108" t="n">
        <f aca="false">IF(SQRT($B$5)*$I3388+SQRT(1-$B$5)*J3388&lt;$C$8,1,0)</f>
        <v>0</v>
      </c>
      <c r="O3388" s="108" t="n">
        <f aca="false">IF(SQRT($B$5)*$I3388+SQRT(1-$B$5)*K3388&lt;$C$9,1,0)</f>
        <v>0</v>
      </c>
      <c r="P3388" s="108" t="n">
        <f aca="false">IF(SQRT($B$5)*$I3388+SQRT(1-$B$5)*L3388&lt;$C$10,1,0)</f>
        <v>0</v>
      </c>
      <c r="Q3388" s="108" t="n">
        <f aca="false">IF(SQRT($B$5)*$I3388+SQRT(1-$B$5)*M3388&lt;$C$11,1,0)</f>
        <v>0</v>
      </c>
      <c r="R3388" s="110" t="n">
        <f aca="false">N3388*$D$8+O3388*$D$9+P3388*$D$10+Q3388*$D$11</f>
        <v>0</v>
      </c>
      <c r="S3388" s="108" t="n">
        <f aca="false">SUM(N3388:Q3388)</f>
        <v>0</v>
      </c>
    </row>
    <row r="3389" customFormat="false" ht="15" hidden="false" customHeight="false" outlineLevel="0" collapsed="false">
      <c r="H3389" s="108" t="n">
        <v>3381</v>
      </c>
      <c r="I3389" s="109" t="n">
        <v>-1.3023</v>
      </c>
      <c r="J3389" s="109" t="n">
        <v>0.2299</v>
      </c>
      <c r="K3389" s="109" t="n">
        <v>-0.9835</v>
      </c>
      <c r="L3389" s="109" t="n">
        <v>0.2488</v>
      </c>
      <c r="M3389" s="109" t="n">
        <v>-0.2891</v>
      </c>
      <c r="N3389" s="108" t="n">
        <f aca="false">IF(SQRT($B$5)*$I3389+SQRT(1-$B$5)*J3389&lt;$C$8,1,0)</f>
        <v>0</v>
      </c>
      <c r="O3389" s="108" t="n">
        <f aca="false">IF(SQRT($B$5)*$I3389+SQRT(1-$B$5)*K3389&lt;$C$9,1,0)</f>
        <v>0</v>
      </c>
      <c r="P3389" s="108" t="n">
        <f aca="false">IF(SQRT($B$5)*$I3389+SQRT(1-$B$5)*L3389&lt;$C$10,1,0)</f>
        <v>0</v>
      </c>
      <c r="Q3389" s="108" t="n">
        <f aca="false">IF(SQRT($B$5)*$I3389+SQRT(1-$B$5)*M3389&lt;$C$11,1,0)</f>
        <v>0</v>
      </c>
      <c r="R3389" s="110" t="n">
        <f aca="false">N3389*$D$8+O3389*$D$9+P3389*$D$10+Q3389*$D$11</f>
        <v>0</v>
      </c>
      <c r="S3389" s="108" t="n">
        <f aca="false">SUM(N3389:Q3389)</f>
        <v>0</v>
      </c>
    </row>
    <row r="3390" customFormat="false" ht="15" hidden="false" customHeight="false" outlineLevel="0" collapsed="false">
      <c r="H3390" s="108" t="n">
        <v>3382</v>
      </c>
      <c r="I3390" s="109" t="n">
        <v>-1.6415</v>
      </c>
      <c r="J3390" s="109" t="n">
        <v>-0.239</v>
      </c>
      <c r="K3390" s="109" t="n">
        <v>0.8808</v>
      </c>
      <c r="L3390" s="109" t="n">
        <v>-1.4915</v>
      </c>
      <c r="M3390" s="109" t="n">
        <v>-2.9424</v>
      </c>
      <c r="N3390" s="108" t="n">
        <f aca="false">IF(SQRT($B$5)*$I3390+SQRT(1-$B$5)*J3390&lt;$C$8,1,0)</f>
        <v>0</v>
      </c>
      <c r="O3390" s="108" t="n">
        <f aca="false">IF(SQRT($B$5)*$I3390+SQRT(1-$B$5)*K3390&lt;$C$9,1,0)</f>
        <v>0</v>
      </c>
      <c r="P3390" s="108" t="n">
        <f aca="false">IF(SQRT($B$5)*$I3390+SQRT(1-$B$5)*L3390&lt;$C$10,1,0)</f>
        <v>1</v>
      </c>
      <c r="Q3390" s="108" t="n">
        <f aca="false">IF(SQRT($B$5)*$I3390+SQRT(1-$B$5)*M3390&lt;$C$11,1,0)</f>
        <v>1</v>
      </c>
      <c r="R3390" s="110" t="n">
        <f aca="false">N3390*$D$8+O3390*$D$9+P3390*$D$10+Q3390*$D$11</f>
        <v>31.5</v>
      </c>
      <c r="S3390" s="108" t="n">
        <f aca="false">SUM(N3390:Q3390)</f>
        <v>2</v>
      </c>
    </row>
    <row r="3391" customFormat="false" ht="15" hidden="false" customHeight="false" outlineLevel="0" collapsed="false">
      <c r="H3391" s="108" t="n">
        <v>3383</v>
      </c>
      <c r="I3391" s="109" t="n">
        <v>-0.2556</v>
      </c>
      <c r="J3391" s="109" t="n">
        <v>1.0419</v>
      </c>
      <c r="K3391" s="109" t="n">
        <v>0.6195</v>
      </c>
      <c r="L3391" s="109" t="n">
        <v>1.572</v>
      </c>
      <c r="M3391" s="109" t="n">
        <v>-0.8033</v>
      </c>
      <c r="N3391" s="108" t="n">
        <f aca="false">IF(SQRT($B$5)*$I3391+SQRT(1-$B$5)*J3391&lt;$C$8,1,0)</f>
        <v>0</v>
      </c>
      <c r="O3391" s="108" t="n">
        <f aca="false">IF(SQRT($B$5)*$I3391+SQRT(1-$B$5)*K3391&lt;$C$9,1,0)</f>
        <v>0</v>
      </c>
      <c r="P3391" s="108" t="n">
        <f aca="false">IF(SQRT($B$5)*$I3391+SQRT(1-$B$5)*L3391&lt;$C$10,1,0)</f>
        <v>0</v>
      </c>
      <c r="Q3391" s="108" t="n">
        <f aca="false">IF(SQRT($B$5)*$I3391+SQRT(1-$B$5)*M3391&lt;$C$11,1,0)</f>
        <v>0</v>
      </c>
      <c r="R3391" s="110" t="n">
        <f aca="false">N3391*$D$8+O3391*$D$9+P3391*$D$10+Q3391*$D$11</f>
        <v>0</v>
      </c>
      <c r="S3391" s="108" t="n">
        <f aca="false">SUM(N3391:Q3391)</f>
        <v>0</v>
      </c>
    </row>
    <row r="3392" customFormat="false" ht="15" hidden="false" customHeight="false" outlineLevel="0" collapsed="false">
      <c r="H3392" s="108" t="n">
        <v>3384</v>
      </c>
      <c r="I3392" s="109" t="n">
        <v>2.5489</v>
      </c>
      <c r="J3392" s="109" t="n">
        <v>-0.8197</v>
      </c>
      <c r="K3392" s="109" t="n">
        <v>-0.311</v>
      </c>
      <c r="L3392" s="109" t="n">
        <v>1.4189</v>
      </c>
      <c r="M3392" s="109" t="n">
        <v>1.8641</v>
      </c>
      <c r="N3392" s="108" t="n">
        <f aca="false">IF(SQRT($B$5)*$I3392+SQRT(1-$B$5)*J3392&lt;$C$8,1,0)</f>
        <v>0</v>
      </c>
      <c r="O3392" s="108" t="n">
        <f aca="false">IF(SQRT($B$5)*$I3392+SQRT(1-$B$5)*K3392&lt;$C$9,1,0)</f>
        <v>0</v>
      </c>
      <c r="P3392" s="108" t="n">
        <f aca="false">IF(SQRT($B$5)*$I3392+SQRT(1-$B$5)*L3392&lt;$C$10,1,0)</f>
        <v>0</v>
      </c>
      <c r="Q3392" s="108" t="n">
        <f aca="false">IF(SQRT($B$5)*$I3392+SQRT(1-$B$5)*M3392&lt;$C$11,1,0)</f>
        <v>0</v>
      </c>
      <c r="R3392" s="110" t="n">
        <f aca="false">N3392*$D$8+O3392*$D$9+P3392*$D$10+Q3392*$D$11</f>
        <v>0</v>
      </c>
      <c r="S3392" s="108" t="n">
        <f aca="false">SUM(N3392:Q3392)</f>
        <v>0</v>
      </c>
    </row>
    <row r="3393" customFormat="false" ht="15" hidden="false" customHeight="false" outlineLevel="0" collapsed="false">
      <c r="H3393" s="108" t="n">
        <v>3385</v>
      </c>
      <c r="I3393" s="109" t="n">
        <v>1.1857</v>
      </c>
      <c r="J3393" s="109" t="n">
        <v>0.7426</v>
      </c>
      <c r="K3393" s="109" t="n">
        <v>-1.681</v>
      </c>
      <c r="L3393" s="109" t="n">
        <v>0.2302</v>
      </c>
      <c r="M3393" s="109" t="n">
        <v>-2.4503</v>
      </c>
      <c r="N3393" s="108" t="n">
        <f aca="false">IF(SQRT($B$5)*$I3393+SQRT(1-$B$5)*J3393&lt;$C$8,1,0)</f>
        <v>0</v>
      </c>
      <c r="O3393" s="108" t="n">
        <f aca="false">IF(SQRT($B$5)*$I3393+SQRT(1-$B$5)*K3393&lt;$C$9,1,0)</f>
        <v>0</v>
      </c>
      <c r="P3393" s="108" t="n">
        <f aca="false">IF(SQRT($B$5)*$I3393+SQRT(1-$B$5)*L3393&lt;$C$10,1,0)</f>
        <v>0</v>
      </c>
      <c r="Q3393" s="108" t="n">
        <f aca="false">IF(SQRT($B$5)*$I3393+SQRT(1-$B$5)*M3393&lt;$C$11,1,0)</f>
        <v>0</v>
      </c>
      <c r="R3393" s="110" t="n">
        <f aca="false">N3393*$D$8+O3393*$D$9+P3393*$D$10+Q3393*$D$11</f>
        <v>0</v>
      </c>
      <c r="S3393" s="108" t="n">
        <f aca="false">SUM(N3393:Q3393)</f>
        <v>0</v>
      </c>
    </row>
    <row r="3394" customFormat="false" ht="15" hidden="false" customHeight="false" outlineLevel="0" collapsed="false">
      <c r="H3394" s="108" t="n">
        <v>3386</v>
      </c>
      <c r="I3394" s="109" t="n">
        <v>1.3466</v>
      </c>
      <c r="J3394" s="109" t="n">
        <v>1.5217</v>
      </c>
      <c r="K3394" s="109" t="n">
        <v>-0.2855</v>
      </c>
      <c r="L3394" s="109" t="n">
        <v>-1.4905</v>
      </c>
      <c r="M3394" s="109" t="n">
        <v>-1.2942</v>
      </c>
      <c r="N3394" s="108" t="n">
        <f aca="false">IF(SQRT($B$5)*$I3394+SQRT(1-$B$5)*J3394&lt;$C$8,1,0)</f>
        <v>0</v>
      </c>
      <c r="O3394" s="108" t="n">
        <f aca="false">IF(SQRT($B$5)*$I3394+SQRT(1-$B$5)*K3394&lt;$C$9,1,0)</f>
        <v>0</v>
      </c>
      <c r="P3394" s="108" t="n">
        <f aca="false">IF(SQRT($B$5)*$I3394+SQRT(1-$B$5)*L3394&lt;$C$10,1,0)</f>
        <v>0</v>
      </c>
      <c r="Q3394" s="108" t="n">
        <f aca="false">IF(SQRT($B$5)*$I3394+SQRT(1-$B$5)*M3394&lt;$C$11,1,0)</f>
        <v>0</v>
      </c>
      <c r="R3394" s="110" t="n">
        <f aca="false">N3394*$D$8+O3394*$D$9+P3394*$D$10+Q3394*$D$11</f>
        <v>0</v>
      </c>
      <c r="S3394" s="108" t="n">
        <f aca="false">SUM(N3394:Q3394)</f>
        <v>0</v>
      </c>
    </row>
    <row r="3395" customFormat="false" ht="15" hidden="false" customHeight="false" outlineLevel="0" collapsed="false">
      <c r="H3395" s="108" t="n">
        <v>3387</v>
      </c>
      <c r="I3395" s="109" t="n">
        <v>0.3984</v>
      </c>
      <c r="J3395" s="109" t="n">
        <v>-0.4039</v>
      </c>
      <c r="K3395" s="109" t="n">
        <v>-0.6861</v>
      </c>
      <c r="L3395" s="109" t="n">
        <v>-1.0401</v>
      </c>
      <c r="M3395" s="109" t="n">
        <v>0.5976</v>
      </c>
      <c r="N3395" s="108" t="n">
        <f aca="false">IF(SQRT($B$5)*$I3395+SQRT(1-$B$5)*J3395&lt;$C$8,1,0)</f>
        <v>0</v>
      </c>
      <c r="O3395" s="108" t="n">
        <f aca="false">IF(SQRT($B$5)*$I3395+SQRT(1-$B$5)*K3395&lt;$C$9,1,0)</f>
        <v>0</v>
      </c>
      <c r="P3395" s="108" t="n">
        <f aca="false">IF(SQRT($B$5)*$I3395+SQRT(1-$B$5)*L3395&lt;$C$10,1,0)</f>
        <v>0</v>
      </c>
      <c r="Q3395" s="108" t="n">
        <f aca="false">IF(SQRT($B$5)*$I3395+SQRT(1-$B$5)*M3395&lt;$C$11,1,0)</f>
        <v>0</v>
      </c>
      <c r="R3395" s="110" t="n">
        <f aca="false">N3395*$D$8+O3395*$D$9+P3395*$D$10+Q3395*$D$11</f>
        <v>0</v>
      </c>
      <c r="S3395" s="108" t="n">
        <f aca="false">SUM(N3395:Q3395)</f>
        <v>0</v>
      </c>
    </row>
    <row r="3396" customFormat="false" ht="15" hidden="false" customHeight="false" outlineLevel="0" collapsed="false">
      <c r="H3396" s="108" t="n">
        <v>3388</v>
      </c>
      <c r="I3396" s="109" t="n">
        <v>-0.8349</v>
      </c>
      <c r="J3396" s="109" t="n">
        <v>-0.6826</v>
      </c>
      <c r="K3396" s="109" t="n">
        <v>0.1346</v>
      </c>
      <c r="L3396" s="109" t="n">
        <v>0.4943</v>
      </c>
      <c r="M3396" s="109" t="n">
        <v>-0.6493</v>
      </c>
      <c r="N3396" s="108" t="n">
        <f aca="false">IF(SQRT($B$5)*$I3396+SQRT(1-$B$5)*J3396&lt;$C$8,1,0)</f>
        <v>0</v>
      </c>
      <c r="O3396" s="108" t="n">
        <f aca="false">IF(SQRT($B$5)*$I3396+SQRT(1-$B$5)*K3396&lt;$C$9,1,0)</f>
        <v>0</v>
      </c>
      <c r="P3396" s="108" t="n">
        <f aca="false">IF(SQRT($B$5)*$I3396+SQRT(1-$B$5)*L3396&lt;$C$10,1,0)</f>
        <v>0</v>
      </c>
      <c r="Q3396" s="108" t="n">
        <f aca="false">IF(SQRT($B$5)*$I3396+SQRT(1-$B$5)*M3396&lt;$C$11,1,0)</f>
        <v>0</v>
      </c>
      <c r="R3396" s="110" t="n">
        <f aca="false">N3396*$D$8+O3396*$D$9+P3396*$D$10+Q3396*$D$11</f>
        <v>0</v>
      </c>
      <c r="S3396" s="108" t="n">
        <f aca="false">SUM(N3396:Q3396)</f>
        <v>0</v>
      </c>
    </row>
    <row r="3397" customFormat="false" ht="15" hidden="false" customHeight="false" outlineLevel="0" collapsed="false">
      <c r="H3397" s="108" t="n">
        <v>3389</v>
      </c>
      <c r="I3397" s="109" t="n">
        <v>-2.0058</v>
      </c>
      <c r="J3397" s="109" t="n">
        <v>0.928</v>
      </c>
      <c r="K3397" s="109" t="n">
        <v>-0.8749</v>
      </c>
      <c r="L3397" s="109" t="n">
        <v>0.0596</v>
      </c>
      <c r="M3397" s="109" t="n">
        <v>0.8815</v>
      </c>
      <c r="N3397" s="108" t="n">
        <f aca="false">IF(SQRT($B$5)*$I3397+SQRT(1-$B$5)*J3397&lt;$C$8,1,0)</f>
        <v>0</v>
      </c>
      <c r="O3397" s="108" t="n">
        <f aca="false">IF(SQRT($B$5)*$I3397+SQRT(1-$B$5)*K3397&lt;$C$9,1,0)</f>
        <v>0</v>
      </c>
      <c r="P3397" s="108" t="n">
        <f aca="false">IF(SQRT($B$5)*$I3397+SQRT(1-$B$5)*L3397&lt;$C$10,1,0)</f>
        <v>0</v>
      </c>
      <c r="Q3397" s="108" t="n">
        <f aca="false">IF(SQRT($B$5)*$I3397+SQRT(1-$B$5)*M3397&lt;$C$11,1,0)</f>
        <v>0</v>
      </c>
      <c r="R3397" s="110" t="n">
        <f aca="false">N3397*$D$8+O3397*$D$9+P3397*$D$10+Q3397*$D$11</f>
        <v>0</v>
      </c>
      <c r="S3397" s="108" t="n">
        <f aca="false">SUM(N3397:Q3397)</f>
        <v>0</v>
      </c>
    </row>
    <row r="3398" customFormat="false" ht="15" hidden="false" customHeight="false" outlineLevel="0" collapsed="false">
      <c r="H3398" s="108" t="n">
        <v>3390</v>
      </c>
      <c r="I3398" s="109" t="n">
        <v>0.6049</v>
      </c>
      <c r="J3398" s="109" t="n">
        <v>0.8802</v>
      </c>
      <c r="K3398" s="109" t="n">
        <v>-1.2088</v>
      </c>
      <c r="L3398" s="109" t="n">
        <v>1.3059</v>
      </c>
      <c r="M3398" s="109" t="n">
        <v>-0.5033</v>
      </c>
      <c r="N3398" s="108" t="n">
        <f aca="false">IF(SQRT($B$5)*$I3398+SQRT(1-$B$5)*J3398&lt;$C$8,1,0)</f>
        <v>0</v>
      </c>
      <c r="O3398" s="108" t="n">
        <f aca="false">IF(SQRT($B$5)*$I3398+SQRT(1-$B$5)*K3398&lt;$C$9,1,0)</f>
        <v>0</v>
      </c>
      <c r="P3398" s="108" t="n">
        <f aca="false">IF(SQRT($B$5)*$I3398+SQRT(1-$B$5)*L3398&lt;$C$10,1,0)</f>
        <v>0</v>
      </c>
      <c r="Q3398" s="108" t="n">
        <f aca="false">IF(SQRT($B$5)*$I3398+SQRT(1-$B$5)*M3398&lt;$C$11,1,0)</f>
        <v>0</v>
      </c>
      <c r="R3398" s="110" t="n">
        <f aca="false">N3398*$D$8+O3398*$D$9+P3398*$D$10+Q3398*$D$11</f>
        <v>0</v>
      </c>
      <c r="S3398" s="108" t="n">
        <f aca="false">SUM(N3398:Q3398)</f>
        <v>0</v>
      </c>
    </row>
    <row r="3399" customFormat="false" ht="15" hidden="false" customHeight="false" outlineLevel="0" collapsed="false">
      <c r="H3399" s="108" t="n">
        <v>3391</v>
      </c>
      <c r="I3399" s="109" t="n">
        <v>-0.865</v>
      </c>
      <c r="J3399" s="109" t="n">
        <v>0.5601</v>
      </c>
      <c r="K3399" s="109" t="n">
        <v>-0.2831</v>
      </c>
      <c r="L3399" s="109" t="n">
        <v>-1.358</v>
      </c>
      <c r="M3399" s="109" t="n">
        <v>1.3908</v>
      </c>
      <c r="N3399" s="108" t="n">
        <f aca="false">IF(SQRT($B$5)*$I3399+SQRT(1-$B$5)*J3399&lt;$C$8,1,0)</f>
        <v>0</v>
      </c>
      <c r="O3399" s="108" t="n">
        <f aca="false">IF(SQRT($B$5)*$I3399+SQRT(1-$B$5)*K3399&lt;$C$9,1,0)</f>
        <v>0</v>
      </c>
      <c r="P3399" s="108" t="n">
        <f aca="false">IF(SQRT($B$5)*$I3399+SQRT(1-$B$5)*L3399&lt;$C$10,1,0)</f>
        <v>0</v>
      </c>
      <c r="Q3399" s="108" t="n">
        <f aca="false">IF(SQRT($B$5)*$I3399+SQRT(1-$B$5)*M3399&lt;$C$11,1,0)</f>
        <v>0</v>
      </c>
      <c r="R3399" s="110" t="n">
        <f aca="false">N3399*$D$8+O3399*$D$9+P3399*$D$10+Q3399*$D$11</f>
        <v>0</v>
      </c>
      <c r="S3399" s="108" t="n">
        <f aca="false">SUM(N3399:Q3399)</f>
        <v>0</v>
      </c>
    </row>
    <row r="3400" customFormat="false" ht="15" hidden="false" customHeight="false" outlineLevel="0" collapsed="false">
      <c r="H3400" s="108" t="n">
        <v>3392</v>
      </c>
      <c r="I3400" s="109" t="n">
        <v>0.7732</v>
      </c>
      <c r="J3400" s="109" t="n">
        <v>-0.462</v>
      </c>
      <c r="K3400" s="109" t="n">
        <v>0.4177</v>
      </c>
      <c r="L3400" s="109" t="n">
        <v>0.3725</v>
      </c>
      <c r="M3400" s="109" t="n">
        <v>1.1689</v>
      </c>
      <c r="N3400" s="108" t="n">
        <f aca="false">IF(SQRT($B$5)*$I3400+SQRT(1-$B$5)*J3400&lt;$C$8,1,0)</f>
        <v>0</v>
      </c>
      <c r="O3400" s="108" t="n">
        <f aca="false">IF(SQRT($B$5)*$I3400+SQRT(1-$B$5)*K3400&lt;$C$9,1,0)</f>
        <v>0</v>
      </c>
      <c r="P3400" s="108" t="n">
        <f aca="false">IF(SQRT($B$5)*$I3400+SQRT(1-$B$5)*L3400&lt;$C$10,1,0)</f>
        <v>0</v>
      </c>
      <c r="Q3400" s="108" t="n">
        <f aca="false">IF(SQRT($B$5)*$I3400+SQRT(1-$B$5)*M3400&lt;$C$11,1,0)</f>
        <v>0</v>
      </c>
      <c r="R3400" s="110" t="n">
        <f aca="false">N3400*$D$8+O3400*$D$9+P3400*$D$10+Q3400*$D$11</f>
        <v>0</v>
      </c>
      <c r="S3400" s="108" t="n">
        <f aca="false">SUM(N3400:Q3400)</f>
        <v>0</v>
      </c>
    </row>
    <row r="3401" customFormat="false" ht="15" hidden="false" customHeight="false" outlineLevel="0" collapsed="false">
      <c r="H3401" s="108" t="n">
        <v>3393</v>
      </c>
      <c r="I3401" s="109" t="n">
        <v>-0.7038</v>
      </c>
      <c r="J3401" s="109" t="n">
        <v>-0.8759</v>
      </c>
      <c r="K3401" s="109" t="n">
        <v>-0.3792</v>
      </c>
      <c r="L3401" s="109" t="n">
        <v>-0.0276</v>
      </c>
      <c r="M3401" s="109" t="n">
        <v>-0.334</v>
      </c>
      <c r="N3401" s="108" t="n">
        <f aca="false">IF(SQRT($B$5)*$I3401+SQRT(1-$B$5)*J3401&lt;$C$8,1,0)</f>
        <v>0</v>
      </c>
      <c r="O3401" s="108" t="n">
        <f aca="false">IF(SQRT($B$5)*$I3401+SQRT(1-$B$5)*K3401&lt;$C$9,1,0)</f>
        <v>0</v>
      </c>
      <c r="P3401" s="108" t="n">
        <f aca="false">IF(SQRT($B$5)*$I3401+SQRT(1-$B$5)*L3401&lt;$C$10,1,0)</f>
        <v>0</v>
      </c>
      <c r="Q3401" s="108" t="n">
        <f aca="false">IF(SQRT($B$5)*$I3401+SQRT(1-$B$5)*M3401&lt;$C$11,1,0)</f>
        <v>0</v>
      </c>
      <c r="R3401" s="110" t="n">
        <f aca="false">N3401*$D$8+O3401*$D$9+P3401*$D$10+Q3401*$D$11</f>
        <v>0</v>
      </c>
      <c r="S3401" s="108" t="n">
        <f aca="false">SUM(N3401:Q3401)</f>
        <v>0</v>
      </c>
    </row>
    <row r="3402" customFormat="false" ht="15" hidden="false" customHeight="false" outlineLevel="0" collapsed="false">
      <c r="H3402" s="108" t="n">
        <v>3394</v>
      </c>
      <c r="I3402" s="109" t="n">
        <v>0.9182</v>
      </c>
      <c r="J3402" s="109" t="n">
        <v>-1.366</v>
      </c>
      <c r="K3402" s="109" t="n">
        <v>-0.17</v>
      </c>
      <c r="L3402" s="109" t="n">
        <v>1.746</v>
      </c>
      <c r="M3402" s="109" t="n">
        <v>-1.2047</v>
      </c>
      <c r="N3402" s="108" t="n">
        <f aca="false">IF(SQRT($B$5)*$I3402+SQRT(1-$B$5)*J3402&lt;$C$8,1,0)</f>
        <v>0</v>
      </c>
      <c r="O3402" s="108" t="n">
        <f aca="false">IF(SQRT($B$5)*$I3402+SQRT(1-$B$5)*K3402&lt;$C$9,1,0)</f>
        <v>0</v>
      </c>
      <c r="P3402" s="108" t="n">
        <f aca="false">IF(SQRT($B$5)*$I3402+SQRT(1-$B$5)*L3402&lt;$C$10,1,0)</f>
        <v>0</v>
      </c>
      <c r="Q3402" s="108" t="n">
        <f aca="false">IF(SQRT($B$5)*$I3402+SQRT(1-$B$5)*M3402&lt;$C$11,1,0)</f>
        <v>0</v>
      </c>
      <c r="R3402" s="110" t="n">
        <f aca="false">N3402*$D$8+O3402*$D$9+P3402*$D$10+Q3402*$D$11</f>
        <v>0</v>
      </c>
      <c r="S3402" s="108" t="n">
        <f aca="false">SUM(N3402:Q3402)</f>
        <v>0</v>
      </c>
    </row>
    <row r="3403" customFormat="false" ht="15" hidden="false" customHeight="false" outlineLevel="0" collapsed="false">
      <c r="H3403" s="108" t="n">
        <v>3395</v>
      </c>
      <c r="I3403" s="109" t="n">
        <v>1.1026</v>
      </c>
      <c r="J3403" s="109" t="n">
        <v>1.3234</v>
      </c>
      <c r="K3403" s="109" t="n">
        <v>0.8939</v>
      </c>
      <c r="L3403" s="109" t="n">
        <v>0.719</v>
      </c>
      <c r="M3403" s="109" t="n">
        <v>1.351</v>
      </c>
      <c r="N3403" s="108" t="n">
        <f aca="false">IF(SQRT($B$5)*$I3403+SQRT(1-$B$5)*J3403&lt;$C$8,1,0)</f>
        <v>0</v>
      </c>
      <c r="O3403" s="108" t="n">
        <f aca="false">IF(SQRT($B$5)*$I3403+SQRT(1-$B$5)*K3403&lt;$C$9,1,0)</f>
        <v>0</v>
      </c>
      <c r="P3403" s="108" t="n">
        <f aca="false">IF(SQRT($B$5)*$I3403+SQRT(1-$B$5)*L3403&lt;$C$10,1,0)</f>
        <v>0</v>
      </c>
      <c r="Q3403" s="108" t="n">
        <f aca="false">IF(SQRT($B$5)*$I3403+SQRT(1-$B$5)*M3403&lt;$C$11,1,0)</f>
        <v>0</v>
      </c>
      <c r="R3403" s="110" t="n">
        <f aca="false">N3403*$D$8+O3403*$D$9+P3403*$D$10+Q3403*$D$11</f>
        <v>0</v>
      </c>
      <c r="S3403" s="108" t="n">
        <f aca="false">SUM(N3403:Q3403)</f>
        <v>0</v>
      </c>
    </row>
    <row r="3404" customFormat="false" ht="15" hidden="false" customHeight="false" outlineLevel="0" collapsed="false">
      <c r="H3404" s="108" t="n">
        <v>3396</v>
      </c>
      <c r="I3404" s="109" t="n">
        <v>0.0338</v>
      </c>
      <c r="J3404" s="109" t="n">
        <v>-0.5838</v>
      </c>
      <c r="K3404" s="109" t="n">
        <v>0.1655</v>
      </c>
      <c r="L3404" s="109" t="n">
        <v>0.3092</v>
      </c>
      <c r="M3404" s="109" t="n">
        <v>1.0696</v>
      </c>
      <c r="N3404" s="108" t="n">
        <f aca="false">IF(SQRT($B$5)*$I3404+SQRT(1-$B$5)*J3404&lt;$C$8,1,0)</f>
        <v>0</v>
      </c>
      <c r="O3404" s="108" t="n">
        <f aca="false">IF(SQRT($B$5)*$I3404+SQRT(1-$B$5)*K3404&lt;$C$9,1,0)</f>
        <v>0</v>
      </c>
      <c r="P3404" s="108" t="n">
        <f aca="false">IF(SQRT($B$5)*$I3404+SQRT(1-$B$5)*L3404&lt;$C$10,1,0)</f>
        <v>0</v>
      </c>
      <c r="Q3404" s="108" t="n">
        <f aca="false">IF(SQRT($B$5)*$I3404+SQRT(1-$B$5)*M3404&lt;$C$11,1,0)</f>
        <v>0</v>
      </c>
      <c r="R3404" s="110" t="n">
        <f aca="false">N3404*$D$8+O3404*$D$9+P3404*$D$10+Q3404*$D$11</f>
        <v>0</v>
      </c>
      <c r="S3404" s="108" t="n">
        <f aca="false">SUM(N3404:Q3404)</f>
        <v>0</v>
      </c>
    </row>
    <row r="3405" customFormat="false" ht="15" hidden="false" customHeight="false" outlineLevel="0" collapsed="false">
      <c r="H3405" s="108" t="n">
        <v>3397</v>
      </c>
      <c r="I3405" s="109" t="n">
        <v>0.7837</v>
      </c>
      <c r="J3405" s="109" t="n">
        <v>0.4006</v>
      </c>
      <c r="K3405" s="109" t="n">
        <v>-1.5755</v>
      </c>
      <c r="L3405" s="109" t="n">
        <v>-0.6078</v>
      </c>
      <c r="M3405" s="109" t="n">
        <v>1.6715</v>
      </c>
      <c r="N3405" s="108" t="n">
        <f aca="false">IF(SQRT($B$5)*$I3405+SQRT(1-$B$5)*J3405&lt;$C$8,1,0)</f>
        <v>0</v>
      </c>
      <c r="O3405" s="108" t="n">
        <f aca="false">IF(SQRT($B$5)*$I3405+SQRT(1-$B$5)*K3405&lt;$C$9,1,0)</f>
        <v>0</v>
      </c>
      <c r="P3405" s="108" t="n">
        <f aca="false">IF(SQRT($B$5)*$I3405+SQRT(1-$B$5)*L3405&lt;$C$10,1,0)</f>
        <v>0</v>
      </c>
      <c r="Q3405" s="108" t="n">
        <f aca="false">IF(SQRT($B$5)*$I3405+SQRT(1-$B$5)*M3405&lt;$C$11,1,0)</f>
        <v>0</v>
      </c>
      <c r="R3405" s="110" t="n">
        <f aca="false">N3405*$D$8+O3405*$D$9+P3405*$D$10+Q3405*$D$11</f>
        <v>0</v>
      </c>
      <c r="S3405" s="108" t="n">
        <f aca="false">SUM(N3405:Q3405)</f>
        <v>0</v>
      </c>
    </row>
    <row r="3406" customFormat="false" ht="15" hidden="false" customHeight="false" outlineLevel="0" collapsed="false">
      <c r="H3406" s="108" t="n">
        <v>3398</v>
      </c>
      <c r="I3406" s="109" t="n">
        <v>1.26</v>
      </c>
      <c r="J3406" s="109" t="n">
        <v>0.5906</v>
      </c>
      <c r="K3406" s="109" t="n">
        <v>0.5956</v>
      </c>
      <c r="L3406" s="109" t="n">
        <v>0.9644</v>
      </c>
      <c r="M3406" s="109" t="n">
        <v>1.6257</v>
      </c>
      <c r="N3406" s="108" t="n">
        <f aca="false">IF(SQRT($B$5)*$I3406+SQRT(1-$B$5)*J3406&lt;$C$8,1,0)</f>
        <v>0</v>
      </c>
      <c r="O3406" s="108" t="n">
        <f aca="false">IF(SQRT($B$5)*$I3406+SQRT(1-$B$5)*K3406&lt;$C$9,1,0)</f>
        <v>0</v>
      </c>
      <c r="P3406" s="108" t="n">
        <f aca="false">IF(SQRT($B$5)*$I3406+SQRT(1-$B$5)*L3406&lt;$C$10,1,0)</f>
        <v>0</v>
      </c>
      <c r="Q3406" s="108" t="n">
        <f aca="false">IF(SQRT($B$5)*$I3406+SQRT(1-$B$5)*M3406&lt;$C$11,1,0)</f>
        <v>0</v>
      </c>
      <c r="R3406" s="110" t="n">
        <f aca="false">N3406*$D$8+O3406*$D$9+P3406*$D$10+Q3406*$D$11</f>
        <v>0</v>
      </c>
      <c r="S3406" s="108" t="n">
        <f aca="false">SUM(N3406:Q3406)</f>
        <v>0</v>
      </c>
    </row>
    <row r="3407" customFormat="false" ht="15" hidden="false" customHeight="false" outlineLevel="0" collapsed="false">
      <c r="H3407" s="108" t="n">
        <v>3399</v>
      </c>
      <c r="I3407" s="109" t="n">
        <v>-0.726</v>
      </c>
      <c r="J3407" s="109" t="n">
        <v>-0.2211</v>
      </c>
      <c r="K3407" s="109" t="n">
        <v>1.2419</v>
      </c>
      <c r="L3407" s="109" t="n">
        <v>-1.4091</v>
      </c>
      <c r="M3407" s="109" t="n">
        <v>-0.3578</v>
      </c>
      <c r="N3407" s="108" t="n">
        <f aca="false">IF(SQRT($B$5)*$I3407+SQRT(1-$B$5)*J3407&lt;$C$8,1,0)</f>
        <v>0</v>
      </c>
      <c r="O3407" s="108" t="n">
        <f aca="false">IF(SQRT($B$5)*$I3407+SQRT(1-$B$5)*K3407&lt;$C$9,1,0)</f>
        <v>0</v>
      </c>
      <c r="P3407" s="108" t="n">
        <f aca="false">IF(SQRT($B$5)*$I3407+SQRT(1-$B$5)*L3407&lt;$C$10,1,0)</f>
        <v>0</v>
      </c>
      <c r="Q3407" s="108" t="n">
        <f aca="false">IF(SQRT($B$5)*$I3407+SQRT(1-$B$5)*M3407&lt;$C$11,1,0)</f>
        <v>0</v>
      </c>
      <c r="R3407" s="110" t="n">
        <f aca="false">N3407*$D$8+O3407*$D$9+P3407*$D$10+Q3407*$D$11</f>
        <v>0</v>
      </c>
      <c r="S3407" s="108" t="n">
        <f aca="false">SUM(N3407:Q3407)</f>
        <v>0</v>
      </c>
    </row>
    <row r="3408" customFormat="false" ht="15" hidden="false" customHeight="false" outlineLevel="0" collapsed="false">
      <c r="H3408" s="108" t="n">
        <v>3400</v>
      </c>
      <c r="I3408" s="109" t="n">
        <v>-0.9148</v>
      </c>
      <c r="J3408" s="109" t="n">
        <v>-0.9774</v>
      </c>
      <c r="K3408" s="109" t="n">
        <v>-1.203</v>
      </c>
      <c r="L3408" s="109" t="n">
        <v>0.6735</v>
      </c>
      <c r="M3408" s="109" t="n">
        <v>0.8891</v>
      </c>
      <c r="N3408" s="108" t="n">
        <f aca="false">IF(SQRT($B$5)*$I3408+SQRT(1-$B$5)*J3408&lt;$C$8,1,0)</f>
        <v>0</v>
      </c>
      <c r="O3408" s="108" t="n">
        <f aca="false">IF(SQRT($B$5)*$I3408+SQRT(1-$B$5)*K3408&lt;$C$9,1,0)</f>
        <v>0</v>
      </c>
      <c r="P3408" s="108" t="n">
        <f aca="false">IF(SQRT($B$5)*$I3408+SQRT(1-$B$5)*L3408&lt;$C$10,1,0)</f>
        <v>0</v>
      </c>
      <c r="Q3408" s="108" t="n">
        <f aca="false">IF(SQRT($B$5)*$I3408+SQRT(1-$B$5)*M3408&lt;$C$11,1,0)</f>
        <v>0</v>
      </c>
      <c r="R3408" s="110" t="n">
        <f aca="false">N3408*$D$8+O3408*$D$9+P3408*$D$10+Q3408*$D$11</f>
        <v>0</v>
      </c>
      <c r="S3408" s="108" t="n">
        <f aca="false">SUM(N3408:Q3408)</f>
        <v>0</v>
      </c>
    </row>
    <row r="3409" customFormat="false" ht="15" hidden="false" customHeight="false" outlineLevel="0" collapsed="false">
      <c r="H3409" s="108" t="n">
        <v>3401</v>
      </c>
      <c r="I3409" s="109" t="n">
        <v>0.3342</v>
      </c>
      <c r="J3409" s="109" t="n">
        <v>1.1585</v>
      </c>
      <c r="K3409" s="109" t="n">
        <v>-0.3728</v>
      </c>
      <c r="L3409" s="109" t="n">
        <v>-0.865</v>
      </c>
      <c r="M3409" s="109" t="n">
        <v>-0.233</v>
      </c>
      <c r="N3409" s="108" t="n">
        <f aca="false">IF(SQRT($B$5)*$I3409+SQRT(1-$B$5)*J3409&lt;$C$8,1,0)</f>
        <v>0</v>
      </c>
      <c r="O3409" s="108" t="n">
        <f aca="false">IF(SQRT($B$5)*$I3409+SQRT(1-$B$5)*K3409&lt;$C$9,1,0)</f>
        <v>0</v>
      </c>
      <c r="P3409" s="108" t="n">
        <f aca="false">IF(SQRT($B$5)*$I3409+SQRT(1-$B$5)*L3409&lt;$C$10,1,0)</f>
        <v>0</v>
      </c>
      <c r="Q3409" s="108" t="n">
        <f aca="false">IF(SQRT($B$5)*$I3409+SQRT(1-$B$5)*M3409&lt;$C$11,1,0)</f>
        <v>0</v>
      </c>
      <c r="R3409" s="110" t="n">
        <f aca="false">N3409*$D$8+O3409*$D$9+P3409*$D$10+Q3409*$D$11</f>
        <v>0</v>
      </c>
      <c r="S3409" s="108" t="n">
        <f aca="false">SUM(N3409:Q3409)</f>
        <v>0</v>
      </c>
    </row>
    <row r="3410" customFormat="false" ht="15" hidden="false" customHeight="false" outlineLevel="0" collapsed="false">
      <c r="H3410" s="108" t="n">
        <v>3402</v>
      </c>
      <c r="I3410" s="109" t="n">
        <v>-0.5481</v>
      </c>
      <c r="J3410" s="109" t="n">
        <v>-0.5664</v>
      </c>
      <c r="K3410" s="109" t="n">
        <v>0.1189</v>
      </c>
      <c r="L3410" s="109" t="n">
        <v>0.7832</v>
      </c>
      <c r="M3410" s="109" t="n">
        <v>1.2005</v>
      </c>
      <c r="N3410" s="108" t="n">
        <f aca="false">IF(SQRT($B$5)*$I3410+SQRT(1-$B$5)*J3410&lt;$C$8,1,0)</f>
        <v>0</v>
      </c>
      <c r="O3410" s="108" t="n">
        <f aca="false">IF(SQRT($B$5)*$I3410+SQRT(1-$B$5)*K3410&lt;$C$9,1,0)</f>
        <v>0</v>
      </c>
      <c r="P3410" s="108" t="n">
        <f aca="false">IF(SQRT($B$5)*$I3410+SQRT(1-$B$5)*L3410&lt;$C$10,1,0)</f>
        <v>0</v>
      </c>
      <c r="Q3410" s="108" t="n">
        <f aca="false">IF(SQRT($B$5)*$I3410+SQRT(1-$B$5)*M3410&lt;$C$11,1,0)</f>
        <v>0</v>
      </c>
      <c r="R3410" s="110" t="n">
        <f aca="false">N3410*$D$8+O3410*$D$9+P3410*$D$10+Q3410*$D$11</f>
        <v>0</v>
      </c>
      <c r="S3410" s="108" t="n">
        <f aca="false">SUM(N3410:Q3410)</f>
        <v>0</v>
      </c>
    </row>
    <row r="3411" customFormat="false" ht="15" hidden="false" customHeight="false" outlineLevel="0" collapsed="false">
      <c r="H3411" s="108" t="n">
        <v>3403</v>
      </c>
      <c r="I3411" s="109" t="n">
        <v>-0.9616</v>
      </c>
      <c r="J3411" s="109" t="n">
        <v>-1.419</v>
      </c>
      <c r="K3411" s="109" t="n">
        <v>-0.186</v>
      </c>
      <c r="L3411" s="109" t="n">
        <v>-1.0578</v>
      </c>
      <c r="M3411" s="109" t="n">
        <v>-0.053</v>
      </c>
      <c r="N3411" s="108" t="n">
        <f aca="false">IF(SQRT($B$5)*$I3411+SQRT(1-$B$5)*J3411&lt;$C$8,1,0)</f>
        <v>0</v>
      </c>
      <c r="O3411" s="108" t="n">
        <f aca="false">IF(SQRT($B$5)*$I3411+SQRT(1-$B$5)*K3411&lt;$C$9,1,0)</f>
        <v>0</v>
      </c>
      <c r="P3411" s="108" t="n">
        <f aca="false">IF(SQRT($B$5)*$I3411+SQRT(1-$B$5)*L3411&lt;$C$10,1,0)</f>
        <v>0</v>
      </c>
      <c r="Q3411" s="108" t="n">
        <f aca="false">IF(SQRT($B$5)*$I3411+SQRT(1-$B$5)*M3411&lt;$C$11,1,0)</f>
        <v>0</v>
      </c>
      <c r="R3411" s="110" t="n">
        <f aca="false">N3411*$D$8+O3411*$D$9+P3411*$D$10+Q3411*$D$11</f>
        <v>0</v>
      </c>
      <c r="S3411" s="108" t="n">
        <f aca="false">SUM(N3411:Q3411)</f>
        <v>0</v>
      </c>
    </row>
    <row r="3412" customFormat="false" ht="15" hidden="false" customHeight="false" outlineLevel="0" collapsed="false">
      <c r="H3412" s="108" t="n">
        <v>3404</v>
      </c>
      <c r="I3412" s="109" t="n">
        <v>-0.1753</v>
      </c>
      <c r="J3412" s="109" t="n">
        <v>0.4053</v>
      </c>
      <c r="K3412" s="109" t="n">
        <v>-1.4772</v>
      </c>
      <c r="L3412" s="109" t="n">
        <v>1.413</v>
      </c>
      <c r="M3412" s="109" t="n">
        <v>-0.0148</v>
      </c>
      <c r="N3412" s="108" t="n">
        <f aca="false">IF(SQRT($B$5)*$I3412+SQRT(1-$B$5)*J3412&lt;$C$8,1,0)</f>
        <v>0</v>
      </c>
      <c r="O3412" s="108" t="n">
        <f aca="false">IF(SQRT($B$5)*$I3412+SQRT(1-$B$5)*K3412&lt;$C$9,1,0)</f>
        <v>0</v>
      </c>
      <c r="P3412" s="108" t="n">
        <f aca="false">IF(SQRT($B$5)*$I3412+SQRT(1-$B$5)*L3412&lt;$C$10,1,0)</f>
        <v>0</v>
      </c>
      <c r="Q3412" s="108" t="n">
        <f aca="false">IF(SQRT($B$5)*$I3412+SQRT(1-$B$5)*M3412&lt;$C$11,1,0)</f>
        <v>0</v>
      </c>
      <c r="R3412" s="110" t="n">
        <f aca="false">N3412*$D$8+O3412*$D$9+P3412*$D$10+Q3412*$D$11</f>
        <v>0</v>
      </c>
      <c r="S3412" s="108" t="n">
        <f aca="false">SUM(N3412:Q3412)</f>
        <v>0</v>
      </c>
    </row>
    <row r="3413" customFormat="false" ht="15" hidden="false" customHeight="false" outlineLevel="0" collapsed="false">
      <c r="H3413" s="108" t="n">
        <v>3405</v>
      </c>
      <c r="I3413" s="109" t="n">
        <v>1.0643</v>
      </c>
      <c r="J3413" s="109" t="n">
        <v>-1.8237</v>
      </c>
      <c r="K3413" s="109" t="n">
        <v>0.2707</v>
      </c>
      <c r="L3413" s="109" t="n">
        <v>0.8685</v>
      </c>
      <c r="M3413" s="109" t="n">
        <v>-1.4469</v>
      </c>
      <c r="N3413" s="108" t="n">
        <f aca="false">IF(SQRT($B$5)*$I3413+SQRT(1-$B$5)*J3413&lt;$C$8,1,0)</f>
        <v>0</v>
      </c>
      <c r="O3413" s="108" t="n">
        <f aca="false">IF(SQRT($B$5)*$I3413+SQRT(1-$B$5)*K3413&lt;$C$9,1,0)</f>
        <v>0</v>
      </c>
      <c r="P3413" s="108" t="n">
        <f aca="false">IF(SQRT($B$5)*$I3413+SQRT(1-$B$5)*L3413&lt;$C$10,1,0)</f>
        <v>0</v>
      </c>
      <c r="Q3413" s="108" t="n">
        <f aca="false">IF(SQRT($B$5)*$I3413+SQRT(1-$B$5)*M3413&lt;$C$11,1,0)</f>
        <v>0</v>
      </c>
      <c r="R3413" s="110" t="n">
        <f aca="false">N3413*$D$8+O3413*$D$9+P3413*$D$10+Q3413*$D$11</f>
        <v>0</v>
      </c>
      <c r="S3413" s="108" t="n">
        <f aca="false">SUM(N3413:Q3413)</f>
        <v>0</v>
      </c>
    </row>
    <row r="3414" customFormat="false" ht="15" hidden="false" customHeight="false" outlineLevel="0" collapsed="false">
      <c r="H3414" s="108" t="n">
        <v>3406</v>
      </c>
      <c r="I3414" s="109" t="n">
        <v>0.481</v>
      </c>
      <c r="J3414" s="109" t="n">
        <v>-1.0441</v>
      </c>
      <c r="K3414" s="109" t="n">
        <v>1.168</v>
      </c>
      <c r="L3414" s="109" t="n">
        <v>-2.3683</v>
      </c>
      <c r="M3414" s="109" t="n">
        <v>-1.1987</v>
      </c>
      <c r="N3414" s="108" t="n">
        <f aca="false">IF(SQRT($B$5)*$I3414+SQRT(1-$B$5)*J3414&lt;$C$8,1,0)</f>
        <v>0</v>
      </c>
      <c r="O3414" s="108" t="n">
        <f aca="false">IF(SQRT($B$5)*$I3414+SQRT(1-$B$5)*K3414&lt;$C$9,1,0)</f>
        <v>0</v>
      </c>
      <c r="P3414" s="108" t="n">
        <f aca="false">IF(SQRT($B$5)*$I3414+SQRT(1-$B$5)*L3414&lt;$C$10,1,0)</f>
        <v>1</v>
      </c>
      <c r="Q3414" s="108" t="n">
        <f aca="false">IF(SQRT($B$5)*$I3414+SQRT(1-$B$5)*M3414&lt;$C$11,1,0)</f>
        <v>0</v>
      </c>
      <c r="R3414" s="110" t="n">
        <f aca="false">N3414*$D$8+O3414*$D$9+P3414*$D$10+Q3414*$D$11</f>
        <v>14</v>
      </c>
      <c r="S3414" s="108" t="n">
        <f aca="false">SUM(N3414:Q3414)</f>
        <v>1</v>
      </c>
    </row>
    <row r="3415" customFormat="false" ht="15" hidden="false" customHeight="false" outlineLevel="0" collapsed="false">
      <c r="H3415" s="108" t="n">
        <v>3407</v>
      </c>
      <c r="I3415" s="109" t="n">
        <v>-0.7369</v>
      </c>
      <c r="J3415" s="109" t="n">
        <v>-0.2879</v>
      </c>
      <c r="K3415" s="109" t="n">
        <v>0.6082</v>
      </c>
      <c r="L3415" s="109" t="n">
        <v>0.8726</v>
      </c>
      <c r="M3415" s="109" t="n">
        <v>1.052</v>
      </c>
      <c r="N3415" s="108" t="n">
        <f aca="false">IF(SQRT($B$5)*$I3415+SQRT(1-$B$5)*J3415&lt;$C$8,1,0)</f>
        <v>0</v>
      </c>
      <c r="O3415" s="108" t="n">
        <f aca="false">IF(SQRT($B$5)*$I3415+SQRT(1-$B$5)*K3415&lt;$C$9,1,0)</f>
        <v>0</v>
      </c>
      <c r="P3415" s="108" t="n">
        <f aca="false">IF(SQRT($B$5)*$I3415+SQRT(1-$B$5)*L3415&lt;$C$10,1,0)</f>
        <v>0</v>
      </c>
      <c r="Q3415" s="108" t="n">
        <f aca="false">IF(SQRT($B$5)*$I3415+SQRT(1-$B$5)*M3415&lt;$C$11,1,0)</f>
        <v>0</v>
      </c>
      <c r="R3415" s="110" t="n">
        <f aca="false">N3415*$D$8+O3415*$D$9+P3415*$D$10+Q3415*$D$11</f>
        <v>0</v>
      </c>
      <c r="S3415" s="108" t="n">
        <f aca="false">SUM(N3415:Q3415)</f>
        <v>0</v>
      </c>
    </row>
    <row r="3416" customFormat="false" ht="15" hidden="false" customHeight="false" outlineLevel="0" collapsed="false">
      <c r="H3416" s="108" t="n">
        <v>3408</v>
      </c>
      <c r="I3416" s="109" t="n">
        <v>-0.9243</v>
      </c>
      <c r="J3416" s="109" t="n">
        <v>-0.4417</v>
      </c>
      <c r="K3416" s="109" t="n">
        <v>0.1648</v>
      </c>
      <c r="L3416" s="109" t="n">
        <v>0.1709</v>
      </c>
      <c r="M3416" s="109" t="n">
        <v>0.2474</v>
      </c>
      <c r="N3416" s="108" t="n">
        <f aca="false">IF(SQRT($B$5)*$I3416+SQRT(1-$B$5)*J3416&lt;$C$8,1,0)</f>
        <v>0</v>
      </c>
      <c r="O3416" s="108" t="n">
        <f aca="false">IF(SQRT($B$5)*$I3416+SQRT(1-$B$5)*K3416&lt;$C$9,1,0)</f>
        <v>0</v>
      </c>
      <c r="P3416" s="108" t="n">
        <f aca="false">IF(SQRT($B$5)*$I3416+SQRT(1-$B$5)*L3416&lt;$C$10,1,0)</f>
        <v>0</v>
      </c>
      <c r="Q3416" s="108" t="n">
        <f aca="false">IF(SQRT($B$5)*$I3416+SQRT(1-$B$5)*M3416&lt;$C$11,1,0)</f>
        <v>0</v>
      </c>
      <c r="R3416" s="110" t="n">
        <f aca="false">N3416*$D$8+O3416*$D$9+P3416*$D$10+Q3416*$D$11</f>
        <v>0</v>
      </c>
      <c r="S3416" s="108" t="n">
        <f aca="false">SUM(N3416:Q3416)</f>
        <v>0</v>
      </c>
    </row>
    <row r="3417" customFormat="false" ht="15" hidden="false" customHeight="false" outlineLevel="0" collapsed="false">
      <c r="H3417" s="108" t="n">
        <v>3409</v>
      </c>
      <c r="I3417" s="109" t="n">
        <v>-1.5136</v>
      </c>
      <c r="J3417" s="109" t="n">
        <v>0.6273</v>
      </c>
      <c r="K3417" s="109" t="n">
        <v>-1.4063</v>
      </c>
      <c r="L3417" s="109" t="n">
        <v>0.1943</v>
      </c>
      <c r="M3417" s="109" t="n">
        <v>0.2717</v>
      </c>
      <c r="N3417" s="108" t="n">
        <f aca="false">IF(SQRT($B$5)*$I3417+SQRT(1-$B$5)*J3417&lt;$C$8,1,0)</f>
        <v>0</v>
      </c>
      <c r="O3417" s="108" t="n">
        <f aca="false">IF(SQRT($B$5)*$I3417+SQRT(1-$B$5)*K3417&lt;$C$9,1,0)</f>
        <v>0</v>
      </c>
      <c r="P3417" s="108" t="n">
        <f aca="false">IF(SQRT($B$5)*$I3417+SQRT(1-$B$5)*L3417&lt;$C$10,1,0)</f>
        <v>0</v>
      </c>
      <c r="Q3417" s="108" t="n">
        <f aca="false">IF(SQRT($B$5)*$I3417+SQRT(1-$B$5)*M3417&lt;$C$11,1,0)</f>
        <v>0</v>
      </c>
      <c r="R3417" s="110" t="n">
        <f aca="false">N3417*$D$8+O3417*$D$9+P3417*$D$10+Q3417*$D$11</f>
        <v>0</v>
      </c>
      <c r="S3417" s="108" t="n">
        <f aca="false">SUM(N3417:Q3417)</f>
        <v>0</v>
      </c>
    </row>
    <row r="3418" customFormat="false" ht="15" hidden="false" customHeight="false" outlineLevel="0" collapsed="false">
      <c r="H3418" s="108" t="n">
        <v>3410</v>
      </c>
      <c r="I3418" s="109" t="n">
        <v>-0.618</v>
      </c>
      <c r="J3418" s="109" t="n">
        <v>-1.7698</v>
      </c>
      <c r="K3418" s="109" t="n">
        <v>-0.7367</v>
      </c>
      <c r="L3418" s="109" t="n">
        <v>-0.7299</v>
      </c>
      <c r="M3418" s="109" t="n">
        <v>1.5837</v>
      </c>
      <c r="N3418" s="108" t="n">
        <f aca="false">IF(SQRT($B$5)*$I3418+SQRT(1-$B$5)*J3418&lt;$C$8,1,0)</f>
        <v>0</v>
      </c>
      <c r="O3418" s="108" t="n">
        <f aca="false">IF(SQRT($B$5)*$I3418+SQRT(1-$B$5)*K3418&lt;$C$9,1,0)</f>
        <v>0</v>
      </c>
      <c r="P3418" s="108" t="n">
        <f aca="false">IF(SQRT($B$5)*$I3418+SQRT(1-$B$5)*L3418&lt;$C$10,1,0)</f>
        <v>0</v>
      </c>
      <c r="Q3418" s="108" t="n">
        <f aca="false">IF(SQRT($B$5)*$I3418+SQRT(1-$B$5)*M3418&lt;$C$11,1,0)</f>
        <v>0</v>
      </c>
      <c r="R3418" s="110" t="n">
        <f aca="false">N3418*$D$8+O3418*$D$9+P3418*$D$10+Q3418*$D$11</f>
        <v>0</v>
      </c>
      <c r="S3418" s="108" t="n">
        <f aca="false">SUM(N3418:Q3418)</f>
        <v>0</v>
      </c>
    </row>
    <row r="3419" customFormat="false" ht="15" hidden="false" customHeight="false" outlineLevel="0" collapsed="false">
      <c r="H3419" s="108" t="n">
        <v>3411</v>
      </c>
      <c r="I3419" s="109" t="n">
        <v>1.1736</v>
      </c>
      <c r="J3419" s="109" t="n">
        <v>-1.0036</v>
      </c>
      <c r="K3419" s="109" t="n">
        <v>0.3489</v>
      </c>
      <c r="L3419" s="109" t="n">
        <v>1.517</v>
      </c>
      <c r="M3419" s="109" t="n">
        <v>-0.0313</v>
      </c>
      <c r="N3419" s="108" t="n">
        <f aca="false">IF(SQRT($B$5)*$I3419+SQRT(1-$B$5)*J3419&lt;$C$8,1,0)</f>
        <v>0</v>
      </c>
      <c r="O3419" s="108" t="n">
        <f aca="false">IF(SQRT($B$5)*$I3419+SQRT(1-$B$5)*K3419&lt;$C$9,1,0)</f>
        <v>0</v>
      </c>
      <c r="P3419" s="108" t="n">
        <f aca="false">IF(SQRT($B$5)*$I3419+SQRT(1-$B$5)*L3419&lt;$C$10,1,0)</f>
        <v>0</v>
      </c>
      <c r="Q3419" s="108" t="n">
        <f aca="false">IF(SQRT($B$5)*$I3419+SQRT(1-$B$5)*M3419&lt;$C$11,1,0)</f>
        <v>0</v>
      </c>
      <c r="R3419" s="110" t="n">
        <f aca="false">N3419*$D$8+O3419*$D$9+P3419*$D$10+Q3419*$D$11</f>
        <v>0</v>
      </c>
      <c r="S3419" s="108" t="n">
        <f aca="false">SUM(N3419:Q3419)</f>
        <v>0</v>
      </c>
    </row>
    <row r="3420" customFormat="false" ht="15" hidden="false" customHeight="false" outlineLevel="0" collapsed="false">
      <c r="H3420" s="108" t="n">
        <v>3412</v>
      </c>
      <c r="I3420" s="109" t="n">
        <v>-1.4323</v>
      </c>
      <c r="J3420" s="109" t="n">
        <v>0.0662</v>
      </c>
      <c r="K3420" s="109" t="n">
        <v>-0.4132</v>
      </c>
      <c r="L3420" s="109" t="n">
        <v>-1.1013</v>
      </c>
      <c r="M3420" s="109" t="n">
        <v>0.7316</v>
      </c>
      <c r="N3420" s="108" t="n">
        <f aca="false">IF(SQRT($B$5)*$I3420+SQRT(1-$B$5)*J3420&lt;$C$8,1,0)</f>
        <v>0</v>
      </c>
      <c r="O3420" s="108" t="n">
        <f aca="false">IF(SQRT($B$5)*$I3420+SQRT(1-$B$5)*K3420&lt;$C$9,1,0)</f>
        <v>0</v>
      </c>
      <c r="P3420" s="108" t="n">
        <f aca="false">IF(SQRT($B$5)*$I3420+SQRT(1-$B$5)*L3420&lt;$C$10,1,0)</f>
        <v>0</v>
      </c>
      <c r="Q3420" s="108" t="n">
        <f aca="false">IF(SQRT($B$5)*$I3420+SQRT(1-$B$5)*M3420&lt;$C$11,1,0)</f>
        <v>0</v>
      </c>
      <c r="R3420" s="110" t="n">
        <f aca="false">N3420*$D$8+O3420*$D$9+P3420*$D$10+Q3420*$D$11</f>
        <v>0</v>
      </c>
      <c r="S3420" s="108" t="n">
        <f aca="false">SUM(N3420:Q3420)</f>
        <v>0</v>
      </c>
    </row>
    <row r="3421" customFormat="false" ht="15" hidden="false" customHeight="false" outlineLevel="0" collapsed="false">
      <c r="H3421" s="108" t="n">
        <v>3413</v>
      </c>
      <c r="I3421" s="109" t="n">
        <v>1.1315</v>
      </c>
      <c r="J3421" s="109" t="n">
        <v>-0.3429</v>
      </c>
      <c r="K3421" s="109" t="n">
        <v>-0.0011</v>
      </c>
      <c r="L3421" s="109" t="n">
        <v>0.7347</v>
      </c>
      <c r="M3421" s="109" t="n">
        <v>0.725</v>
      </c>
      <c r="N3421" s="108" t="n">
        <f aca="false">IF(SQRT($B$5)*$I3421+SQRT(1-$B$5)*J3421&lt;$C$8,1,0)</f>
        <v>0</v>
      </c>
      <c r="O3421" s="108" t="n">
        <f aca="false">IF(SQRT($B$5)*$I3421+SQRT(1-$B$5)*K3421&lt;$C$9,1,0)</f>
        <v>0</v>
      </c>
      <c r="P3421" s="108" t="n">
        <f aca="false">IF(SQRT($B$5)*$I3421+SQRT(1-$B$5)*L3421&lt;$C$10,1,0)</f>
        <v>0</v>
      </c>
      <c r="Q3421" s="108" t="n">
        <f aca="false">IF(SQRT($B$5)*$I3421+SQRT(1-$B$5)*M3421&lt;$C$11,1,0)</f>
        <v>0</v>
      </c>
      <c r="R3421" s="110" t="n">
        <f aca="false">N3421*$D$8+O3421*$D$9+P3421*$D$10+Q3421*$D$11</f>
        <v>0</v>
      </c>
      <c r="S3421" s="108" t="n">
        <f aca="false">SUM(N3421:Q3421)</f>
        <v>0</v>
      </c>
    </row>
    <row r="3422" customFormat="false" ht="15" hidden="false" customHeight="false" outlineLevel="0" collapsed="false">
      <c r="H3422" s="108" t="n">
        <v>3414</v>
      </c>
      <c r="I3422" s="109" t="n">
        <v>-0.5301</v>
      </c>
      <c r="J3422" s="109" t="n">
        <v>-0.9676</v>
      </c>
      <c r="K3422" s="109" t="n">
        <v>0.0114</v>
      </c>
      <c r="L3422" s="109" t="n">
        <v>0.4957</v>
      </c>
      <c r="M3422" s="109" t="n">
        <v>-0.4257</v>
      </c>
      <c r="N3422" s="108" t="n">
        <f aca="false">IF(SQRT($B$5)*$I3422+SQRT(1-$B$5)*J3422&lt;$C$8,1,0)</f>
        <v>0</v>
      </c>
      <c r="O3422" s="108" t="n">
        <f aca="false">IF(SQRT($B$5)*$I3422+SQRT(1-$B$5)*K3422&lt;$C$9,1,0)</f>
        <v>0</v>
      </c>
      <c r="P3422" s="108" t="n">
        <f aca="false">IF(SQRT($B$5)*$I3422+SQRT(1-$B$5)*L3422&lt;$C$10,1,0)</f>
        <v>0</v>
      </c>
      <c r="Q3422" s="108" t="n">
        <f aca="false">IF(SQRT($B$5)*$I3422+SQRT(1-$B$5)*M3422&lt;$C$11,1,0)</f>
        <v>0</v>
      </c>
      <c r="R3422" s="110" t="n">
        <f aca="false">N3422*$D$8+O3422*$D$9+P3422*$D$10+Q3422*$D$11</f>
        <v>0</v>
      </c>
      <c r="S3422" s="108" t="n">
        <f aca="false">SUM(N3422:Q3422)</f>
        <v>0</v>
      </c>
    </row>
    <row r="3423" customFormat="false" ht="15" hidden="false" customHeight="false" outlineLevel="0" collapsed="false">
      <c r="H3423" s="108" t="n">
        <v>3415</v>
      </c>
      <c r="I3423" s="109" t="n">
        <v>-0.3975</v>
      </c>
      <c r="J3423" s="109" t="n">
        <v>0.3479</v>
      </c>
      <c r="K3423" s="109" t="n">
        <v>-1.0693</v>
      </c>
      <c r="L3423" s="109" t="n">
        <v>-0.4716</v>
      </c>
      <c r="M3423" s="109" t="n">
        <v>0.6975</v>
      </c>
      <c r="N3423" s="108" t="n">
        <f aca="false">IF(SQRT($B$5)*$I3423+SQRT(1-$B$5)*J3423&lt;$C$8,1,0)</f>
        <v>0</v>
      </c>
      <c r="O3423" s="108" t="n">
        <f aca="false">IF(SQRT($B$5)*$I3423+SQRT(1-$B$5)*K3423&lt;$C$9,1,0)</f>
        <v>0</v>
      </c>
      <c r="P3423" s="108" t="n">
        <f aca="false">IF(SQRT($B$5)*$I3423+SQRT(1-$B$5)*L3423&lt;$C$10,1,0)</f>
        <v>0</v>
      </c>
      <c r="Q3423" s="108" t="n">
        <f aca="false">IF(SQRT($B$5)*$I3423+SQRT(1-$B$5)*M3423&lt;$C$11,1,0)</f>
        <v>0</v>
      </c>
      <c r="R3423" s="110" t="n">
        <f aca="false">N3423*$D$8+O3423*$D$9+P3423*$D$10+Q3423*$D$11</f>
        <v>0</v>
      </c>
      <c r="S3423" s="108" t="n">
        <f aca="false">SUM(N3423:Q3423)</f>
        <v>0</v>
      </c>
    </row>
    <row r="3424" customFormat="false" ht="15" hidden="false" customHeight="false" outlineLevel="0" collapsed="false">
      <c r="H3424" s="108" t="n">
        <v>3416</v>
      </c>
      <c r="I3424" s="109" t="n">
        <v>-1.1081</v>
      </c>
      <c r="J3424" s="109" t="n">
        <v>-1.3387</v>
      </c>
      <c r="K3424" s="109" t="n">
        <v>-0.6084</v>
      </c>
      <c r="L3424" s="109" t="n">
        <v>1.8667</v>
      </c>
      <c r="M3424" s="109" t="n">
        <v>-0.5672</v>
      </c>
      <c r="N3424" s="108" t="n">
        <f aca="false">IF(SQRT($B$5)*$I3424+SQRT(1-$B$5)*J3424&lt;$C$8,1,0)</f>
        <v>0</v>
      </c>
      <c r="O3424" s="108" t="n">
        <f aca="false">IF(SQRT($B$5)*$I3424+SQRT(1-$B$5)*K3424&lt;$C$9,1,0)</f>
        <v>0</v>
      </c>
      <c r="P3424" s="108" t="n">
        <f aca="false">IF(SQRT($B$5)*$I3424+SQRT(1-$B$5)*L3424&lt;$C$10,1,0)</f>
        <v>0</v>
      </c>
      <c r="Q3424" s="108" t="n">
        <f aca="false">IF(SQRT($B$5)*$I3424+SQRT(1-$B$5)*M3424&lt;$C$11,1,0)</f>
        <v>0</v>
      </c>
      <c r="R3424" s="110" t="n">
        <f aca="false">N3424*$D$8+O3424*$D$9+P3424*$D$10+Q3424*$D$11</f>
        <v>0</v>
      </c>
      <c r="S3424" s="108" t="n">
        <f aca="false">SUM(N3424:Q3424)</f>
        <v>0</v>
      </c>
    </row>
    <row r="3425" customFormat="false" ht="15" hidden="false" customHeight="false" outlineLevel="0" collapsed="false">
      <c r="H3425" s="108" t="n">
        <v>3417</v>
      </c>
      <c r="I3425" s="109" t="n">
        <v>-0.5293</v>
      </c>
      <c r="J3425" s="109" t="n">
        <v>-1.0207</v>
      </c>
      <c r="K3425" s="109" t="n">
        <v>-0.0561</v>
      </c>
      <c r="L3425" s="109" t="n">
        <v>-1.516</v>
      </c>
      <c r="M3425" s="109" t="n">
        <v>0.5973</v>
      </c>
      <c r="N3425" s="108" t="n">
        <f aca="false">IF(SQRT($B$5)*$I3425+SQRT(1-$B$5)*J3425&lt;$C$8,1,0)</f>
        <v>0</v>
      </c>
      <c r="O3425" s="108" t="n">
        <f aca="false">IF(SQRT($B$5)*$I3425+SQRT(1-$B$5)*K3425&lt;$C$9,1,0)</f>
        <v>0</v>
      </c>
      <c r="P3425" s="108" t="n">
        <f aca="false">IF(SQRT($B$5)*$I3425+SQRT(1-$B$5)*L3425&lt;$C$10,1,0)</f>
        <v>0</v>
      </c>
      <c r="Q3425" s="108" t="n">
        <f aca="false">IF(SQRT($B$5)*$I3425+SQRT(1-$B$5)*M3425&lt;$C$11,1,0)</f>
        <v>0</v>
      </c>
      <c r="R3425" s="110" t="n">
        <f aca="false">N3425*$D$8+O3425*$D$9+P3425*$D$10+Q3425*$D$11</f>
        <v>0</v>
      </c>
      <c r="S3425" s="108" t="n">
        <f aca="false">SUM(N3425:Q3425)</f>
        <v>0</v>
      </c>
    </row>
    <row r="3426" customFormat="false" ht="15" hidden="false" customHeight="false" outlineLevel="0" collapsed="false">
      <c r="H3426" s="108" t="n">
        <v>3418</v>
      </c>
      <c r="I3426" s="109" t="n">
        <v>1.2936</v>
      </c>
      <c r="J3426" s="109" t="n">
        <v>-0.0885</v>
      </c>
      <c r="K3426" s="109" t="n">
        <v>1.6121</v>
      </c>
      <c r="L3426" s="109" t="n">
        <v>-0.3279</v>
      </c>
      <c r="M3426" s="109" t="n">
        <v>1.3916</v>
      </c>
      <c r="N3426" s="108" t="n">
        <f aca="false">IF(SQRT($B$5)*$I3426+SQRT(1-$B$5)*J3426&lt;$C$8,1,0)</f>
        <v>0</v>
      </c>
      <c r="O3426" s="108" t="n">
        <f aca="false">IF(SQRT($B$5)*$I3426+SQRT(1-$B$5)*K3426&lt;$C$9,1,0)</f>
        <v>0</v>
      </c>
      <c r="P3426" s="108" t="n">
        <f aca="false">IF(SQRT($B$5)*$I3426+SQRT(1-$B$5)*L3426&lt;$C$10,1,0)</f>
        <v>0</v>
      </c>
      <c r="Q3426" s="108" t="n">
        <f aca="false">IF(SQRT($B$5)*$I3426+SQRT(1-$B$5)*M3426&lt;$C$11,1,0)</f>
        <v>0</v>
      </c>
      <c r="R3426" s="110" t="n">
        <f aca="false">N3426*$D$8+O3426*$D$9+P3426*$D$10+Q3426*$D$11</f>
        <v>0</v>
      </c>
      <c r="S3426" s="108" t="n">
        <f aca="false">SUM(N3426:Q3426)</f>
        <v>0</v>
      </c>
    </row>
    <row r="3427" customFormat="false" ht="15" hidden="false" customHeight="false" outlineLevel="0" collapsed="false">
      <c r="H3427" s="108" t="n">
        <v>3419</v>
      </c>
      <c r="I3427" s="109" t="n">
        <v>-0.8919</v>
      </c>
      <c r="J3427" s="109" t="n">
        <v>1.9408</v>
      </c>
      <c r="K3427" s="109" t="n">
        <v>-0.2563</v>
      </c>
      <c r="L3427" s="109" t="n">
        <v>2.2796</v>
      </c>
      <c r="M3427" s="109" t="n">
        <v>-0.8262</v>
      </c>
      <c r="N3427" s="108" t="n">
        <f aca="false">IF(SQRT($B$5)*$I3427+SQRT(1-$B$5)*J3427&lt;$C$8,1,0)</f>
        <v>0</v>
      </c>
      <c r="O3427" s="108" t="n">
        <f aca="false">IF(SQRT($B$5)*$I3427+SQRT(1-$B$5)*K3427&lt;$C$9,1,0)</f>
        <v>0</v>
      </c>
      <c r="P3427" s="108" t="n">
        <f aca="false">IF(SQRT($B$5)*$I3427+SQRT(1-$B$5)*L3427&lt;$C$10,1,0)</f>
        <v>0</v>
      </c>
      <c r="Q3427" s="108" t="n">
        <f aca="false">IF(SQRT($B$5)*$I3427+SQRT(1-$B$5)*M3427&lt;$C$11,1,0)</f>
        <v>0</v>
      </c>
      <c r="R3427" s="110" t="n">
        <f aca="false">N3427*$D$8+O3427*$D$9+P3427*$D$10+Q3427*$D$11</f>
        <v>0</v>
      </c>
      <c r="S3427" s="108" t="n">
        <f aca="false">SUM(N3427:Q3427)</f>
        <v>0</v>
      </c>
    </row>
    <row r="3428" customFormat="false" ht="15" hidden="false" customHeight="false" outlineLevel="0" collapsed="false">
      <c r="H3428" s="108" t="n">
        <v>3420</v>
      </c>
      <c r="I3428" s="109" t="n">
        <v>-0.1798</v>
      </c>
      <c r="J3428" s="109" t="n">
        <v>0.8388</v>
      </c>
      <c r="K3428" s="109" t="n">
        <v>0.7517</v>
      </c>
      <c r="L3428" s="109" t="n">
        <v>1.135</v>
      </c>
      <c r="M3428" s="109" t="n">
        <v>0.8581</v>
      </c>
      <c r="N3428" s="108" t="n">
        <f aca="false">IF(SQRT($B$5)*$I3428+SQRT(1-$B$5)*J3428&lt;$C$8,1,0)</f>
        <v>0</v>
      </c>
      <c r="O3428" s="108" t="n">
        <f aca="false">IF(SQRT($B$5)*$I3428+SQRT(1-$B$5)*K3428&lt;$C$9,1,0)</f>
        <v>0</v>
      </c>
      <c r="P3428" s="108" t="n">
        <f aca="false">IF(SQRT($B$5)*$I3428+SQRT(1-$B$5)*L3428&lt;$C$10,1,0)</f>
        <v>0</v>
      </c>
      <c r="Q3428" s="108" t="n">
        <f aca="false">IF(SQRT($B$5)*$I3428+SQRT(1-$B$5)*M3428&lt;$C$11,1,0)</f>
        <v>0</v>
      </c>
      <c r="R3428" s="110" t="n">
        <f aca="false">N3428*$D$8+O3428*$D$9+P3428*$D$10+Q3428*$D$11</f>
        <v>0</v>
      </c>
      <c r="S3428" s="108" t="n">
        <f aca="false">SUM(N3428:Q3428)</f>
        <v>0</v>
      </c>
    </row>
    <row r="3429" customFormat="false" ht="15" hidden="false" customHeight="false" outlineLevel="0" collapsed="false">
      <c r="H3429" s="108" t="n">
        <v>3421</v>
      </c>
      <c r="I3429" s="109" t="n">
        <v>2.2708</v>
      </c>
      <c r="J3429" s="109" t="n">
        <v>-0.845</v>
      </c>
      <c r="K3429" s="109" t="n">
        <v>0.345</v>
      </c>
      <c r="L3429" s="109" t="n">
        <v>-1.4316</v>
      </c>
      <c r="M3429" s="109" t="n">
        <v>-0.9356</v>
      </c>
      <c r="N3429" s="108" t="n">
        <f aca="false">IF(SQRT($B$5)*$I3429+SQRT(1-$B$5)*J3429&lt;$C$8,1,0)</f>
        <v>0</v>
      </c>
      <c r="O3429" s="108" t="n">
        <f aca="false">IF(SQRT($B$5)*$I3429+SQRT(1-$B$5)*K3429&lt;$C$9,1,0)</f>
        <v>0</v>
      </c>
      <c r="P3429" s="108" t="n">
        <f aca="false">IF(SQRT($B$5)*$I3429+SQRT(1-$B$5)*L3429&lt;$C$10,1,0)</f>
        <v>0</v>
      </c>
      <c r="Q3429" s="108" t="n">
        <f aca="false">IF(SQRT($B$5)*$I3429+SQRT(1-$B$5)*M3429&lt;$C$11,1,0)</f>
        <v>0</v>
      </c>
      <c r="R3429" s="110" t="n">
        <f aca="false">N3429*$D$8+O3429*$D$9+P3429*$D$10+Q3429*$D$11</f>
        <v>0</v>
      </c>
      <c r="S3429" s="108" t="n">
        <f aca="false">SUM(N3429:Q3429)</f>
        <v>0</v>
      </c>
    </row>
    <row r="3430" customFormat="false" ht="15" hidden="false" customHeight="false" outlineLevel="0" collapsed="false">
      <c r="H3430" s="108" t="n">
        <v>3422</v>
      </c>
      <c r="I3430" s="109" t="n">
        <v>-0.1728</v>
      </c>
      <c r="J3430" s="109" t="n">
        <v>-0.1201</v>
      </c>
      <c r="K3430" s="109" t="n">
        <v>-1.1474</v>
      </c>
      <c r="L3430" s="109" t="n">
        <v>-1.2588</v>
      </c>
      <c r="M3430" s="109" t="n">
        <v>-0.3012</v>
      </c>
      <c r="N3430" s="108" t="n">
        <f aca="false">IF(SQRT($B$5)*$I3430+SQRT(1-$B$5)*J3430&lt;$C$8,1,0)</f>
        <v>0</v>
      </c>
      <c r="O3430" s="108" t="n">
        <f aca="false">IF(SQRT($B$5)*$I3430+SQRT(1-$B$5)*K3430&lt;$C$9,1,0)</f>
        <v>0</v>
      </c>
      <c r="P3430" s="108" t="n">
        <f aca="false">IF(SQRT($B$5)*$I3430+SQRT(1-$B$5)*L3430&lt;$C$10,1,0)</f>
        <v>0</v>
      </c>
      <c r="Q3430" s="108" t="n">
        <f aca="false">IF(SQRT($B$5)*$I3430+SQRT(1-$B$5)*M3430&lt;$C$11,1,0)</f>
        <v>0</v>
      </c>
      <c r="R3430" s="110" t="n">
        <f aca="false">N3430*$D$8+O3430*$D$9+P3430*$D$10+Q3430*$D$11</f>
        <v>0</v>
      </c>
      <c r="S3430" s="108" t="n">
        <f aca="false">SUM(N3430:Q3430)</f>
        <v>0</v>
      </c>
    </row>
    <row r="3431" customFormat="false" ht="15" hidden="false" customHeight="false" outlineLevel="0" collapsed="false">
      <c r="H3431" s="108" t="n">
        <v>3423</v>
      </c>
      <c r="I3431" s="109" t="n">
        <v>-0.077</v>
      </c>
      <c r="J3431" s="109" t="n">
        <v>0.5679</v>
      </c>
      <c r="K3431" s="109" t="n">
        <v>-0.7965</v>
      </c>
      <c r="L3431" s="109" t="n">
        <v>0.6813</v>
      </c>
      <c r="M3431" s="109" t="n">
        <v>-0.2649</v>
      </c>
      <c r="N3431" s="108" t="n">
        <f aca="false">IF(SQRT($B$5)*$I3431+SQRT(1-$B$5)*J3431&lt;$C$8,1,0)</f>
        <v>0</v>
      </c>
      <c r="O3431" s="108" t="n">
        <f aca="false">IF(SQRT($B$5)*$I3431+SQRT(1-$B$5)*K3431&lt;$C$9,1,0)</f>
        <v>0</v>
      </c>
      <c r="P3431" s="108" t="n">
        <f aca="false">IF(SQRT($B$5)*$I3431+SQRT(1-$B$5)*L3431&lt;$C$10,1,0)</f>
        <v>0</v>
      </c>
      <c r="Q3431" s="108" t="n">
        <f aca="false">IF(SQRT($B$5)*$I3431+SQRT(1-$B$5)*M3431&lt;$C$11,1,0)</f>
        <v>0</v>
      </c>
      <c r="R3431" s="110" t="n">
        <f aca="false">N3431*$D$8+O3431*$D$9+P3431*$D$10+Q3431*$D$11</f>
        <v>0</v>
      </c>
      <c r="S3431" s="108" t="n">
        <f aca="false">SUM(N3431:Q3431)</f>
        <v>0</v>
      </c>
    </row>
    <row r="3432" customFormat="false" ht="15" hidden="false" customHeight="false" outlineLevel="0" collapsed="false">
      <c r="H3432" s="108" t="n">
        <v>3424</v>
      </c>
      <c r="I3432" s="109" t="n">
        <v>0.8995</v>
      </c>
      <c r="J3432" s="109" t="n">
        <v>1.81</v>
      </c>
      <c r="K3432" s="109" t="n">
        <v>-1.206</v>
      </c>
      <c r="L3432" s="109" t="n">
        <v>-1.959</v>
      </c>
      <c r="M3432" s="109" t="n">
        <v>0.7055</v>
      </c>
      <c r="N3432" s="108" t="n">
        <f aca="false">IF(SQRT($B$5)*$I3432+SQRT(1-$B$5)*J3432&lt;$C$8,1,0)</f>
        <v>0</v>
      </c>
      <c r="O3432" s="108" t="n">
        <f aca="false">IF(SQRT($B$5)*$I3432+SQRT(1-$B$5)*K3432&lt;$C$9,1,0)</f>
        <v>0</v>
      </c>
      <c r="P3432" s="108" t="n">
        <f aca="false">IF(SQRT($B$5)*$I3432+SQRT(1-$B$5)*L3432&lt;$C$10,1,0)</f>
        <v>0</v>
      </c>
      <c r="Q3432" s="108" t="n">
        <f aca="false">IF(SQRT($B$5)*$I3432+SQRT(1-$B$5)*M3432&lt;$C$11,1,0)</f>
        <v>0</v>
      </c>
      <c r="R3432" s="110" t="n">
        <f aca="false">N3432*$D$8+O3432*$D$9+P3432*$D$10+Q3432*$D$11</f>
        <v>0</v>
      </c>
      <c r="S3432" s="108" t="n">
        <f aca="false">SUM(N3432:Q3432)</f>
        <v>0</v>
      </c>
    </row>
    <row r="3433" customFormat="false" ht="15" hidden="false" customHeight="false" outlineLevel="0" collapsed="false">
      <c r="H3433" s="108" t="n">
        <v>3425</v>
      </c>
      <c r="I3433" s="109" t="n">
        <v>0.1419</v>
      </c>
      <c r="J3433" s="109" t="n">
        <v>-0.35</v>
      </c>
      <c r="K3433" s="109" t="n">
        <v>1.8922</v>
      </c>
      <c r="L3433" s="109" t="n">
        <v>-0.6667</v>
      </c>
      <c r="M3433" s="109" t="n">
        <v>1.3555</v>
      </c>
      <c r="N3433" s="108" t="n">
        <f aca="false">IF(SQRT($B$5)*$I3433+SQRT(1-$B$5)*J3433&lt;$C$8,1,0)</f>
        <v>0</v>
      </c>
      <c r="O3433" s="108" t="n">
        <f aca="false">IF(SQRT($B$5)*$I3433+SQRT(1-$B$5)*K3433&lt;$C$9,1,0)</f>
        <v>0</v>
      </c>
      <c r="P3433" s="108" t="n">
        <f aca="false">IF(SQRT($B$5)*$I3433+SQRT(1-$B$5)*L3433&lt;$C$10,1,0)</f>
        <v>0</v>
      </c>
      <c r="Q3433" s="108" t="n">
        <f aca="false">IF(SQRT($B$5)*$I3433+SQRT(1-$B$5)*M3433&lt;$C$11,1,0)</f>
        <v>0</v>
      </c>
      <c r="R3433" s="110" t="n">
        <f aca="false">N3433*$D$8+O3433*$D$9+P3433*$D$10+Q3433*$D$11</f>
        <v>0</v>
      </c>
      <c r="S3433" s="108" t="n">
        <f aca="false">SUM(N3433:Q3433)</f>
        <v>0</v>
      </c>
    </row>
    <row r="3434" customFormat="false" ht="15" hidden="false" customHeight="false" outlineLevel="0" collapsed="false">
      <c r="H3434" s="108" t="n">
        <v>3426</v>
      </c>
      <c r="I3434" s="109" t="n">
        <v>1.1772</v>
      </c>
      <c r="J3434" s="109" t="n">
        <v>-0.1974</v>
      </c>
      <c r="K3434" s="109" t="n">
        <v>0.7503</v>
      </c>
      <c r="L3434" s="109" t="n">
        <v>-0.414</v>
      </c>
      <c r="M3434" s="109" t="n">
        <v>0.5284</v>
      </c>
      <c r="N3434" s="108" t="n">
        <f aca="false">IF(SQRT($B$5)*$I3434+SQRT(1-$B$5)*J3434&lt;$C$8,1,0)</f>
        <v>0</v>
      </c>
      <c r="O3434" s="108" t="n">
        <f aca="false">IF(SQRT($B$5)*$I3434+SQRT(1-$B$5)*K3434&lt;$C$9,1,0)</f>
        <v>0</v>
      </c>
      <c r="P3434" s="108" t="n">
        <f aca="false">IF(SQRT($B$5)*$I3434+SQRT(1-$B$5)*L3434&lt;$C$10,1,0)</f>
        <v>0</v>
      </c>
      <c r="Q3434" s="108" t="n">
        <f aca="false">IF(SQRT($B$5)*$I3434+SQRT(1-$B$5)*M3434&lt;$C$11,1,0)</f>
        <v>0</v>
      </c>
      <c r="R3434" s="110" t="n">
        <f aca="false">N3434*$D$8+O3434*$D$9+P3434*$D$10+Q3434*$D$11</f>
        <v>0</v>
      </c>
      <c r="S3434" s="108" t="n">
        <f aca="false">SUM(N3434:Q3434)</f>
        <v>0</v>
      </c>
    </row>
    <row r="3435" customFormat="false" ht="15" hidden="false" customHeight="false" outlineLevel="0" collapsed="false">
      <c r="H3435" s="108" t="n">
        <v>3427</v>
      </c>
      <c r="I3435" s="109" t="n">
        <v>0.1575</v>
      </c>
      <c r="J3435" s="109" t="n">
        <v>0.2163</v>
      </c>
      <c r="K3435" s="109" t="n">
        <v>-0.149</v>
      </c>
      <c r="L3435" s="109" t="n">
        <v>0.0259</v>
      </c>
      <c r="M3435" s="109" t="n">
        <v>-0.7166</v>
      </c>
      <c r="N3435" s="108" t="n">
        <f aca="false">IF(SQRT($B$5)*$I3435+SQRT(1-$B$5)*J3435&lt;$C$8,1,0)</f>
        <v>0</v>
      </c>
      <c r="O3435" s="108" t="n">
        <f aca="false">IF(SQRT($B$5)*$I3435+SQRT(1-$B$5)*K3435&lt;$C$9,1,0)</f>
        <v>0</v>
      </c>
      <c r="P3435" s="108" t="n">
        <f aca="false">IF(SQRT($B$5)*$I3435+SQRT(1-$B$5)*L3435&lt;$C$10,1,0)</f>
        <v>0</v>
      </c>
      <c r="Q3435" s="108" t="n">
        <f aca="false">IF(SQRT($B$5)*$I3435+SQRT(1-$B$5)*M3435&lt;$C$11,1,0)</f>
        <v>0</v>
      </c>
      <c r="R3435" s="110" t="n">
        <f aca="false">N3435*$D$8+O3435*$D$9+P3435*$D$10+Q3435*$D$11</f>
        <v>0</v>
      </c>
      <c r="S3435" s="108" t="n">
        <f aca="false">SUM(N3435:Q3435)</f>
        <v>0</v>
      </c>
    </row>
    <row r="3436" customFormat="false" ht="15" hidden="false" customHeight="false" outlineLevel="0" collapsed="false">
      <c r="H3436" s="108" t="n">
        <v>3428</v>
      </c>
      <c r="I3436" s="109" t="n">
        <v>-0.1334</v>
      </c>
      <c r="J3436" s="109" t="n">
        <v>-0.4111</v>
      </c>
      <c r="K3436" s="109" t="n">
        <v>-0.7072</v>
      </c>
      <c r="L3436" s="109" t="n">
        <v>-1.8979</v>
      </c>
      <c r="M3436" s="109" t="n">
        <v>1.4938</v>
      </c>
      <c r="N3436" s="108" t="n">
        <f aca="false">IF(SQRT($B$5)*$I3436+SQRT(1-$B$5)*J3436&lt;$C$8,1,0)</f>
        <v>0</v>
      </c>
      <c r="O3436" s="108" t="n">
        <f aca="false">IF(SQRT($B$5)*$I3436+SQRT(1-$B$5)*K3436&lt;$C$9,1,0)</f>
        <v>0</v>
      </c>
      <c r="P3436" s="108" t="n">
        <f aca="false">IF(SQRT($B$5)*$I3436+SQRT(1-$B$5)*L3436&lt;$C$10,1,0)</f>
        <v>1</v>
      </c>
      <c r="Q3436" s="108" t="n">
        <f aca="false">IF(SQRT($B$5)*$I3436+SQRT(1-$B$5)*M3436&lt;$C$11,1,0)</f>
        <v>0</v>
      </c>
      <c r="R3436" s="110" t="n">
        <f aca="false">N3436*$D$8+O3436*$D$9+P3436*$D$10+Q3436*$D$11</f>
        <v>14</v>
      </c>
      <c r="S3436" s="108" t="n">
        <f aca="false">SUM(N3436:Q3436)</f>
        <v>1</v>
      </c>
    </row>
    <row r="3437" customFormat="false" ht="15" hidden="false" customHeight="false" outlineLevel="0" collapsed="false">
      <c r="H3437" s="108" t="n">
        <v>3429</v>
      </c>
      <c r="I3437" s="109" t="n">
        <v>-0.927</v>
      </c>
      <c r="J3437" s="109" t="n">
        <v>1.0806</v>
      </c>
      <c r="K3437" s="109" t="n">
        <v>1.1416</v>
      </c>
      <c r="L3437" s="109" t="n">
        <v>0.0217</v>
      </c>
      <c r="M3437" s="109" t="n">
        <v>0.3136</v>
      </c>
      <c r="N3437" s="108" t="n">
        <f aca="false">IF(SQRT($B$5)*$I3437+SQRT(1-$B$5)*J3437&lt;$C$8,1,0)</f>
        <v>0</v>
      </c>
      <c r="O3437" s="108" t="n">
        <f aca="false">IF(SQRT($B$5)*$I3437+SQRT(1-$B$5)*K3437&lt;$C$9,1,0)</f>
        <v>0</v>
      </c>
      <c r="P3437" s="108" t="n">
        <f aca="false">IF(SQRT($B$5)*$I3437+SQRT(1-$B$5)*L3437&lt;$C$10,1,0)</f>
        <v>0</v>
      </c>
      <c r="Q3437" s="108" t="n">
        <f aca="false">IF(SQRT($B$5)*$I3437+SQRT(1-$B$5)*M3437&lt;$C$11,1,0)</f>
        <v>0</v>
      </c>
      <c r="R3437" s="110" t="n">
        <f aca="false">N3437*$D$8+O3437*$D$9+P3437*$D$10+Q3437*$D$11</f>
        <v>0</v>
      </c>
      <c r="S3437" s="108" t="n">
        <f aca="false">SUM(N3437:Q3437)</f>
        <v>0</v>
      </c>
    </row>
    <row r="3438" customFormat="false" ht="15" hidden="false" customHeight="false" outlineLevel="0" collapsed="false">
      <c r="H3438" s="108" t="n">
        <v>3430</v>
      </c>
      <c r="I3438" s="109" t="n">
        <v>-0.277</v>
      </c>
      <c r="J3438" s="109" t="n">
        <v>-0.557</v>
      </c>
      <c r="K3438" s="109" t="n">
        <v>-0.2268</v>
      </c>
      <c r="L3438" s="109" t="n">
        <v>1.4349</v>
      </c>
      <c r="M3438" s="109" t="n">
        <v>0.1288</v>
      </c>
      <c r="N3438" s="108" t="n">
        <f aca="false">IF(SQRT($B$5)*$I3438+SQRT(1-$B$5)*J3438&lt;$C$8,1,0)</f>
        <v>0</v>
      </c>
      <c r="O3438" s="108" t="n">
        <f aca="false">IF(SQRT($B$5)*$I3438+SQRT(1-$B$5)*K3438&lt;$C$9,1,0)</f>
        <v>0</v>
      </c>
      <c r="P3438" s="108" t="n">
        <f aca="false">IF(SQRT($B$5)*$I3438+SQRT(1-$B$5)*L3438&lt;$C$10,1,0)</f>
        <v>0</v>
      </c>
      <c r="Q3438" s="108" t="n">
        <f aca="false">IF(SQRT($B$5)*$I3438+SQRT(1-$B$5)*M3438&lt;$C$11,1,0)</f>
        <v>0</v>
      </c>
      <c r="R3438" s="110" t="n">
        <f aca="false">N3438*$D$8+O3438*$D$9+P3438*$D$10+Q3438*$D$11</f>
        <v>0</v>
      </c>
      <c r="S3438" s="108" t="n">
        <f aca="false">SUM(N3438:Q3438)</f>
        <v>0</v>
      </c>
    </row>
    <row r="3439" customFormat="false" ht="15" hidden="false" customHeight="false" outlineLevel="0" collapsed="false">
      <c r="H3439" s="108" t="n">
        <v>3431</v>
      </c>
      <c r="I3439" s="109" t="n">
        <v>0.1181</v>
      </c>
      <c r="J3439" s="109" t="n">
        <v>-0.21</v>
      </c>
      <c r="K3439" s="109" t="n">
        <v>0.465</v>
      </c>
      <c r="L3439" s="109" t="n">
        <v>-0.0463</v>
      </c>
      <c r="M3439" s="109" t="n">
        <v>-2.8983</v>
      </c>
      <c r="N3439" s="108" t="n">
        <f aca="false">IF(SQRT($B$5)*$I3439+SQRT(1-$B$5)*J3439&lt;$C$8,1,0)</f>
        <v>0</v>
      </c>
      <c r="O3439" s="108" t="n">
        <f aca="false">IF(SQRT($B$5)*$I3439+SQRT(1-$B$5)*K3439&lt;$C$9,1,0)</f>
        <v>0</v>
      </c>
      <c r="P3439" s="108" t="n">
        <f aca="false">IF(SQRT($B$5)*$I3439+SQRT(1-$B$5)*L3439&lt;$C$10,1,0)</f>
        <v>0</v>
      </c>
      <c r="Q3439" s="108" t="n">
        <f aca="false">IF(SQRT($B$5)*$I3439+SQRT(1-$B$5)*M3439&lt;$C$11,1,0)</f>
        <v>1</v>
      </c>
      <c r="R3439" s="110" t="n">
        <f aca="false">N3439*$D$8+O3439*$D$9+P3439*$D$10+Q3439*$D$11</f>
        <v>17.5</v>
      </c>
      <c r="S3439" s="108" t="n">
        <f aca="false">SUM(N3439:Q3439)</f>
        <v>1</v>
      </c>
    </row>
    <row r="3440" customFormat="false" ht="15" hidden="false" customHeight="false" outlineLevel="0" collapsed="false">
      <c r="H3440" s="108" t="n">
        <v>3432</v>
      </c>
      <c r="I3440" s="109" t="n">
        <v>-1.4354</v>
      </c>
      <c r="J3440" s="109" t="n">
        <v>-1.6617</v>
      </c>
      <c r="K3440" s="109" t="n">
        <v>-0.6583</v>
      </c>
      <c r="L3440" s="109" t="n">
        <v>0.646</v>
      </c>
      <c r="M3440" s="109" t="n">
        <v>-1.3702</v>
      </c>
      <c r="N3440" s="108" t="n">
        <f aca="false">IF(SQRT($B$5)*$I3440+SQRT(1-$B$5)*J3440&lt;$C$8,1,0)</f>
        <v>0</v>
      </c>
      <c r="O3440" s="108" t="n">
        <f aca="false">IF(SQRT($B$5)*$I3440+SQRT(1-$B$5)*K3440&lt;$C$9,1,0)</f>
        <v>0</v>
      </c>
      <c r="P3440" s="108" t="n">
        <f aca="false">IF(SQRT($B$5)*$I3440+SQRT(1-$B$5)*L3440&lt;$C$10,1,0)</f>
        <v>0</v>
      </c>
      <c r="Q3440" s="108" t="n">
        <f aca="false">IF(SQRT($B$5)*$I3440+SQRT(1-$B$5)*M3440&lt;$C$11,1,0)</f>
        <v>0</v>
      </c>
      <c r="R3440" s="110" t="n">
        <f aca="false">N3440*$D$8+O3440*$D$9+P3440*$D$10+Q3440*$D$11</f>
        <v>0</v>
      </c>
      <c r="S3440" s="108" t="n">
        <f aca="false">SUM(N3440:Q3440)</f>
        <v>0</v>
      </c>
    </row>
    <row r="3441" customFormat="false" ht="15" hidden="false" customHeight="false" outlineLevel="0" collapsed="false">
      <c r="H3441" s="108" t="n">
        <v>3433</v>
      </c>
      <c r="I3441" s="109" t="n">
        <v>-0.9437</v>
      </c>
      <c r="J3441" s="109" t="n">
        <v>-1.7013</v>
      </c>
      <c r="K3441" s="109" t="n">
        <v>0.486</v>
      </c>
      <c r="L3441" s="109" t="n">
        <v>-1.8617</v>
      </c>
      <c r="M3441" s="109" t="n">
        <v>-0.8714</v>
      </c>
      <c r="N3441" s="108" t="n">
        <f aca="false">IF(SQRT($B$5)*$I3441+SQRT(1-$B$5)*J3441&lt;$C$8,1,0)</f>
        <v>0</v>
      </c>
      <c r="O3441" s="108" t="n">
        <f aca="false">IF(SQRT($B$5)*$I3441+SQRT(1-$B$5)*K3441&lt;$C$9,1,0)</f>
        <v>0</v>
      </c>
      <c r="P3441" s="108" t="n">
        <f aca="false">IF(SQRT($B$5)*$I3441+SQRT(1-$B$5)*L3441&lt;$C$10,1,0)</f>
        <v>1</v>
      </c>
      <c r="Q3441" s="108" t="n">
        <f aca="false">IF(SQRT($B$5)*$I3441+SQRT(1-$B$5)*M3441&lt;$C$11,1,0)</f>
        <v>0</v>
      </c>
      <c r="R3441" s="110" t="n">
        <f aca="false">N3441*$D$8+O3441*$D$9+P3441*$D$10+Q3441*$D$11</f>
        <v>14</v>
      </c>
      <c r="S3441" s="108" t="n">
        <f aca="false">SUM(N3441:Q3441)</f>
        <v>1</v>
      </c>
    </row>
    <row r="3442" customFormat="false" ht="15" hidden="false" customHeight="false" outlineLevel="0" collapsed="false">
      <c r="H3442" s="108" t="n">
        <v>3434</v>
      </c>
      <c r="I3442" s="109" t="n">
        <v>1.5055</v>
      </c>
      <c r="J3442" s="109" t="n">
        <v>-1.3422</v>
      </c>
      <c r="K3442" s="109" t="n">
        <v>-1.3257</v>
      </c>
      <c r="L3442" s="109" t="n">
        <v>-0.3553</v>
      </c>
      <c r="M3442" s="109" t="n">
        <v>0.971</v>
      </c>
      <c r="N3442" s="108" t="n">
        <f aca="false">IF(SQRT($B$5)*$I3442+SQRT(1-$B$5)*J3442&lt;$C$8,1,0)</f>
        <v>0</v>
      </c>
      <c r="O3442" s="108" t="n">
        <f aca="false">IF(SQRT($B$5)*$I3442+SQRT(1-$B$5)*K3442&lt;$C$9,1,0)</f>
        <v>0</v>
      </c>
      <c r="P3442" s="108" t="n">
        <f aca="false">IF(SQRT($B$5)*$I3442+SQRT(1-$B$5)*L3442&lt;$C$10,1,0)</f>
        <v>0</v>
      </c>
      <c r="Q3442" s="108" t="n">
        <f aca="false">IF(SQRT($B$5)*$I3442+SQRT(1-$B$5)*M3442&lt;$C$11,1,0)</f>
        <v>0</v>
      </c>
      <c r="R3442" s="110" t="n">
        <f aca="false">N3442*$D$8+O3442*$D$9+P3442*$D$10+Q3442*$D$11</f>
        <v>0</v>
      </c>
      <c r="S3442" s="108" t="n">
        <f aca="false">SUM(N3442:Q3442)</f>
        <v>0</v>
      </c>
    </row>
    <row r="3443" customFormat="false" ht="15" hidden="false" customHeight="false" outlineLevel="0" collapsed="false">
      <c r="H3443" s="108" t="n">
        <v>3435</v>
      </c>
      <c r="I3443" s="109" t="n">
        <v>-1.1922</v>
      </c>
      <c r="J3443" s="109" t="n">
        <v>-1.2608</v>
      </c>
      <c r="K3443" s="109" t="n">
        <v>0.4436</v>
      </c>
      <c r="L3443" s="109" t="n">
        <v>-1.1886</v>
      </c>
      <c r="M3443" s="109" t="n">
        <v>-0.6365</v>
      </c>
      <c r="N3443" s="108" t="n">
        <f aca="false">IF(SQRT($B$5)*$I3443+SQRT(1-$B$5)*J3443&lt;$C$8,1,0)</f>
        <v>0</v>
      </c>
      <c r="O3443" s="108" t="n">
        <f aca="false">IF(SQRT($B$5)*$I3443+SQRT(1-$B$5)*K3443&lt;$C$9,1,0)</f>
        <v>0</v>
      </c>
      <c r="P3443" s="108" t="n">
        <f aca="false">IF(SQRT($B$5)*$I3443+SQRT(1-$B$5)*L3443&lt;$C$10,1,0)</f>
        <v>0</v>
      </c>
      <c r="Q3443" s="108" t="n">
        <f aca="false">IF(SQRT($B$5)*$I3443+SQRT(1-$B$5)*M3443&lt;$C$11,1,0)</f>
        <v>0</v>
      </c>
      <c r="R3443" s="110" t="n">
        <f aca="false">N3443*$D$8+O3443*$D$9+P3443*$D$10+Q3443*$D$11</f>
        <v>0</v>
      </c>
      <c r="S3443" s="108" t="n">
        <f aca="false">SUM(N3443:Q3443)</f>
        <v>0</v>
      </c>
    </row>
    <row r="3444" customFormat="false" ht="15" hidden="false" customHeight="false" outlineLevel="0" collapsed="false">
      <c r="H3444" s="108" t="n">
        <v>3436</v>
      </c>
      <c r="I3444" s="109" t="n">
        <v>0.4069</v>
      </c>
      <c r="J3444" s="109" t="n">
        <v>0.2837</v>
      </c>
      <c r="K3444" s="109" t="n">
        <v>0.7562</v>
      </c>
      <c r="L3444" s="109" t="n">
        <v>0.3597</v>
      </c>
      <c r="M3444" s="109" t="n">
        <v>0.9011</v>
      </c>
      <c r="N3444" s="108" t="n">
        <f aca="false">IF(SQRT($B$5)*$I3444+SQRT(1-$B$5)*J3444&lt;$C$8,1,0)</f>
        <v>0</v>
      </c>
      <c r="O3444" s="108" t="n">
        <f aca="false">IF(SQRT($B$5)*$I3444+SQRT(1-$B$5)*K3444&lt;$C$9,1,0)</f>
        <v>0</v>
      </c>
      <c r="P3444" s="108" t="n">
        <f aca="false">IF(SQRT($B$5)*$I3444+SQRT(1-$B$5)*L3444&lt;$C$10,1,0)</f>
        <v>0</v>
      </c>
      <c r="Q3444" s="108" t="n">
        <f aca="false">IF(SQRT($B$5)*$I3444+SQRT(1-$B$5)*M3444&lt;$C$11,1,0)</f>
        <v>0</v>
      </c>
      <c r="R3444" s="110" t="n">
        <f aca="false">N3444*$D$8+O3444*$D$9+P3444*$D$10+Q3444*$D$11</f>
        <v>0</v>
      </c>
      <c r="S3444" s="108" t="n">
        <f aca="false">SUM(N3444:Q3444)</f>
        <v>0</v>
      </c>
    </row>
    <row r="3445" customFormat="false" ht="15" hidden="false" customHeight="false" outlineLevel="0" collapsed="false">
      <c r="H3445" s="108" t="n">
        <v>3437</v>
      </c>
      <c r="I3445" s="109" t="n">
        <v>-0.0489</v>
      </c>
      <c r="J3445" s="109" t="n">
        <v>0.4598</v>
      </c>
      <c r="K3445" s="109" t="n">
        <v>1.8354</v>
      </c>
      <c r="L3445" s="109" t="n">
        <v>-0.8726</v>
      </c>
      <c r="M3445" s="109" t="n">
        <v>0.4196</v>
      </c>
      <c r="N3445" s="108" t="n">
        <f aca="false">IF(SQRT($B$5)*$I3445+SQRT(1-$B$5)*J3445&lt;$C$8,1,0)</f>
        <v>0</v>
      </c>
      <c r="O3445" s="108" t="n">
        <f aca="false">IF(SQRT($B$5)*$I3445+SQRT(1-$B$5)*K3445&lt;$C$9,1,0)</f>
        <v>0</v>
      </c>
      <c r="P3445" s="108" t="n">
        <f aca="false">IF(SQRT($B$5)*$I3445+SQRT(1-$B$5)*L3445&lt;$C$10,1,0)</f>
        <v>0</v>
      </c>
      <c r="Q3445" s="108" t="n">
        <f aca="false">IF(SQRT($B$5)*$I3445+SQRT(1-$B$5)*M3445&lt;$C$11,1,0)</f>
        <v>0</v>
      </c>
      <c r="R3445" s="110" t="n">
        <f aca="false">N3445*$D$8+O3445*$D$9+P3445*$D$10+Q3445*$D$11</f>
        <v>0</v>
      </c>
      <c r="S3445" s="108" t="n">
        <f aca="false">SUM(N3445:Q3445)</f>
        <v>0</v>
      </c>
    </row>
    <row r="3446" customFormat="false" ht="15" hidden="false" customHeight="false" outlineLevel="0" collapsed="false">
      <c r="H3446" s="108" t="n">
        <v>3438</v>
      </c>
      <c r="I3446" s="109" t="n">
        <v>0.7418</v>
      </c>
      <c r="J3446" s="109" t="n">
        <v>0.2484</v>
      </c>
      <c r="K3446" s="109" t="n">
        <v>1.015</v>
      </c>
      <c r="L3446" s="109" t="n">
        <v>-0.3165</v>
      </c>
      <c r="M3446" s="109" t="n">
        <v>-0.8014</v>
      </c>
      <c r="N3446" s="108" t="n">
        <f aca="false">IF(SQRT($B$5)*$I3446+SQRT(1-$B$5)*J3446&lt;$C$8,1,0)</f>
        <v>0</v>
      </c>
      <c r="O3446" s="108" t="n">
        <f aca="false">IF(SQRT($B$5)*$I3446+SQRT(1-$B$5)*K3446&lt;$C$9,1,0)</f>
        <v>0</v>
      </c>
      <c r="P3446" s="108" t="n">
        <f aca="false">IF(SQRT($B$5)*$I3446+SQRT(1-$B$5)*L3446&lt;$C$10,1,0)</f>
        <v>0</v>
      </c>
      <c r="Q3446" s="108" t="n">
        <f aca="false">IF(SQRT($B$5)*$I3446+SQRT(1-$B$5)*M3446&lt;$C$11,1,0)</f>
        <v>0</v>
      </c>
      <c r="R3446" s="110" t="n">
        <f aca="false">N3446*$D$8+O3446*$D$9+P3446*$D$10+Q3446*$D$11</f>
        <v>0</v>
      </c>
      <c r="S3446" s="108" t="n">
        <f aca="false">SUM(N3446:Q3446)</f>
        <v>0</v>
      </c>
    </row>
    <row r="3447" customFormat="false" ht="15" hidden="false" customHeight="false" outlineLevel="0" collapsed="false">
      <c r="H3447" s="108" t="n">
        <v>3439</v>
      </c>
      <c r="I3447" s="109" t="n">
        <v>1.1227</v>
      </c>
      <c r="J3447" s="109" t="n">
        <v>0.9223</v>
      </c>
      <c r="K3447" s="109" t="n">
        <v>-1.298</v>
      </c>
      <c r="L3447" s="109" t="n">
        <v>1.2304</v>
      </c>
      <c r="M3447" s="109" t="n">
        <v>1.632</v>
      </c>
      <c r="N3447" s="108" t="n">
        <f aca="false">IF(SQRT($B$5)*$I3447+SQRT(1-$B$5)*J3447&lt;$C$8,1,0)</f>
        <v>0</v>
      </c>
      <c r="O3447" s="108" t="n">
        <f aca="false">IF(SQRT($B$5)*$I3447+SQRT(1-$B$5)*K3447&lt;$C$9,1,0)</f>
        <v>0</v>
      </c>
      <c r="P3447" s="108" t="n">
        <f aca="false">IF(SQRT($B$5)*$I3447+SQRT(1-$B$5)*L3447&lt;$C$10,1,0)</f>
        <v>0</v>
      </c>
      <c r="Q3447" s="108" t="n">
        <f aca="false">IF(SQRT($B$5)*$I3447+SQRT(1-$B$5)*M3447&lt;$C$11,1,0)</f>
        <v>0</v>
      </c>
      <c r="R3447" s="110" t="n">
        <f aca="false">N3447*$D$8+O3447*$D$9+P3447*$D$10+Q3447*$D$11</f>
        <v>0</v>
      </c>
      <c r="S3447" s="108" t="n">
        <f aca="false">SUM(N3447:Q3447)</f>
        <v>0</v>
      </c>
    </row>
    <row r="3448" customFormat="false" ht="15" hidden="false" customHeight="false" outlineLevel="0" collapsed="false">
      <c r="H3448" s="108" t="n">
        <v>3440</v>
      </c>
      <c r="I3448" s="109" t="n">
        <v>0.6297</v>
      </c>
      <c r="J3448" s="109" t="n">
        <v>-0.0389</v>
      </c>
      <c r="K3448" s="109" t="n">
        <v>0.0251</v>
      </c>
      <c r="L3448" s="109" t="n">
        <v>-0.7323</v>
      </c>
      <c r="M3448" s="109" t="n">
        <v>0.2249</v>
      </c>
      <c r="N3448" s="108" t="n">
        <f aca="false">IF(SQRT($B$5)*$I3448+SQRT(1-$B$5)*J3448&lt;$C$8,1,0)</f>
        <v>0</v>
      </c>
      <c r="O3448" s="108" t="n">
        <f aca="false">IF(SQRT($B$5)*$I3448+SQRT(1-$B$5)*K3448&lt;$C$9,1,0)</f>
        <v>0</v>
      </c>
      <c r="P3448" s="108" t="n">
        <f aca="false">IF(SQRT($B$5)*$I3448+SQRT(1-$B$5)*L3448&lt;$C$10,1,0)</f>
        <v>0</v>
      </c>
      <c r="Q3448" s="108" t="n">
        <f aca="false">IF(SQRT($B$5)*$I3448+SQRT(1-$B$5)*M3448&lt;$C$11,1,0)</f>
        <v>0</v>
      </c>
      <c r="R3448" s="110" t="n">
        <f aca="false">N3448*$D$8+O3448*$D$9+P3448*$D$10+Q3448*$D$11</f>
        <v>0</v>
      </c>
      <c r="S3448" s="108" t="n">
        <f aca="false">SUM(N3448:Q3448)</f>
        <v>0</v>
      </c>
    </row>
    <row r="3449" customFormat="false" ht="15" hidden="false" customHeight="false" outlineLevel="0" collapsed="false">
      <c r="H3449" s="108" t="n">
        <v>3441</v>
      </c>
      <c r="I3449" s="109" t="n">
        <v>-0.3179</v>
      </c>
      <c r="J3449" s="109" t="n">
        <v>-0.7887</v>
      </c>
      <c r="K3449" s="109" t="n">
        <v>-0.2554</v>
      </c>
      <c r="L3449" s="109" t="n">
        <v>-0.9871</v>
      </c>
      <c r="M3449" s="109" t="n">
        <v>-0.5517</v>
      </c>
      <c r="N3449" s="108" t="n">
        <f aca="false">IF(SQRT($B$5)*$I3449+SQRT(1-$B$5)*J3449&lt;$C$8,1,0)</f>
        <v>0</v>
      </c>
      <c r="O3449" s="108" t="n">
        <f aca="false">IF(SQRT($B$5)*$I3449+SQRT(1-$B$5)*K3449&lt;$C$9,1,0)</f>
        <v>0</v>
      </c>
      <c r="P3449" s="108" t="n">
        <f aca="false">IF(SQRT($B$5)*$I3449+SQRT(1-$B$5)*L3449&lt;$C$10,1,0)</f>
        <v>0</v>
      </c>
      <c r="Q3449" s="108" t="n">
        <f aca="false">IF(SQRT($B$5)*$I3449+SQRT(1-$B$5)*M3449&lt;$C$11,1,0)</f>
        <v>0</v>
      </c>
      <c r="R3449" s="110" t="n">
        <f aca="false">N3449*$D$8+O3449*$D$9+P3449*$D$10+Q3449*$D$11</f>
        <v>0</v>
      </c>
      <c r="S3449" s="108" t="n">
        <f aca="false">SUM(N3449:Q3449)</f>
        <v>0</v>
      </c>
    </row>
    <row r="3450" customFormat="false" ht="15" hidden="false" customHeight="false" outlineLevel="0" collapsed="false">
      <c r="H3450" s="108" t="n">
        <v>3442</v>
      </c>
      <c r="I3450" s="109" t="n">
        <v>0.9838</v>
      </c>
      <c r="J3450" s="109" t="n">
        <v>-0.5701</v>
      </c>
      <c r="K3450" s="109" t="n">
        <v>-0.3615</v>
      </c>
      <c r="L3450" s="109" t="n">
        <v>-0.3179</v>
      </c>
      <c r="M3450" s="109" t="n">
        <v>0.2555</v>
      </c>
      <c r="N3450" s="108" t="n">
        <f aca="false">IF(SQRT($B$5)*$I3450+SQRT(1-$B$5)*J3450&lt;$C$8,1,0)</f>
        <v>0</v>
      </c>
      <c r="O3450" s="108" t="n">
        <f aca="false">IF(SQRT($B$5)*$I3450+SQRT(1-$B$5)*K3450&lt;$C$9,1,0)</f>
        <v>0</v>
      </c>
      <c r="P3450" s="108" t="n">
        <f aca="false">IF(SQRT($B$5)*$I3450+SQRT(1-$B$5)*L3450&lt;$C$10,1,0)</f>
        <v>0</v>
      </c>
      <c r="Q3450" s="108" t="n">
        <f aca="false">IF(SQRT($B$5)*$I3450+SQRT(1-$B$5)*M3450&lt;$C$11,1,0)</f>
        <v>0</v>
      </c>
      <c r="R3450" s="110" t="n">
        <f aca="false">N3450*$D$8+O3450*$D$9+P3450*$D$10+Q3450*$D$11</f>
        <v>0</v>
      </c>
      <c r="S3450" s="108" t="n">
        <f aca="false">SUM(N3450:Q3450)</f>
        <v>0</v>
      </c>
    </row>
    <row r="3451" customFormat="false" ht="15" hidden="false" customHeight="false" outlineLevel="0" collapsed="false">
      <c r="H3451" s="108" t="n">
        <v>3443</v>
      </c>
      <c r="I3451" s="109" t="n">
        <v>0.8887</v>
      </c>
      <c r="J3451" s="109" t="n">
        <v>-1.0323</v>
      </c>
      <c r="K3451" s="109" t="n">
        <v>0.4803</v>
      </c>
      <c r="L3451" s="109" t="n">
        <v>-0.4153</v>
      </c>
      <c r="M3451" s="109" t="n">
        <v>0.6805</v>
      </c>
      <c r="N3451" s="108" t="n">
        <f aca="false">IF(SQRT($B$5)*$I3451+SQRT(1-$B$5)*J3451&lt;$C$8,1,0)</f>
        <v>0</v>
      </c>
      <c r="O3451" s="108" t="n">
        <f aca="false">IF(SQRT($B$5)*$I3451+SQRT(1-$B$5)*K3451&lt;$C$9,1,0)</f>
        <v>0</v>
      </c>
      <c r="P3451" s="108" t="n">
        <f aca="false">IF(SQRT($B$5)*$I3451+SQRT(1-$B$5)*L3451&lt;$C$10,1,0)</f>
        <v>0</v>
      </c>
      <c r="Q3451" s="108" t="n">
        <f aca="false">IF(SQRT($B$5)*$I3451+SQRT(1-$B$5)*M3451&lt;$C$11,1,0)</f>
        <v>0</v>
      </c>
      <c r="R3451" s="110" t="n">
        <f aca="false">N3451*$D$8+O3451*$D$9+P3451*$D$10+Q3451*$D$11</f>
        <v>0</v>
      </c>
      <c r="S3451" s="108" t="n">
        <f aca="false">SUM(N3451:Q3451)</f>
        <v>0</v>
      </c>
    </row>
    <row r="3452" customFormat="false" ht="15" hidden="false" customHeight="false" outlineLevel="0" collapsed="false">
      <c r="H3452" s="108" t="n">
        <v>3444</v>
      </c>
      <c r="I3452" s="109" t="n">
        <v>0.3309</v>
      </c>
      <c r="J3452" s="109" t="n">
        <v>0.9199</v>
      </c>
      <c r="K3452" s="109" t="n">
        <v>0.1501</v>
      </c>
      <c r="L3452" s="109" t="n">
        <v>0.0523</v>
      </c>
      <c r="M3452" s="109" t="n">
        <v>0.7275</v>
      </c>
      <c r="N3452" s="108" t="n">
        <f aca="false">IF(SQRT($B$5)*$I3452+SQRT(1-$B$5)*J3452&lt;$C$8,1,0)</f>
        <v>0</v>
      </c>
      <c r="O3452" s="108" t="n">
        <f aca="false">IF(SQRT($B$5)*$I3452+SQRT(1-$B$5)*K3452&lt;$C$9,1,0)</f>
        <v>0</v>
      </c>
      <c r="P3452" s="108" t="n">
        <f aca="false">IF(SQRT($B$5)*$I3452+SQRT(1-$B$5)*L3452&lt;$C$10,1,0)</f>
        <v>0</v>
      </c>
      <c r="Q3452" s="108" t="n">
        <f aca="false">IF(SQRT($B$5)*$I3452+SQRT(1-$B$5)*M3452&lt;$C$11,1,0)</f>
        <v>0</v>
      </c>
      <c r="R3452" s="110" t="n">
        <f aca="false">N3452*$D$8+O3452*$D$9+P3452*$D$10+Q3452*$D$11</f>
        <v>0</v>
      </c>
      <c r="S3452" s="108" t="n">
        <f aca="false">SUM(N3452:Q3452)</f>
        <v>0</v>
      </c>
    </row>
    <row r="3453" customFormat="false" ht="15" hidden="false" customHeight="false" outlineLevel="0" collapsed="false">
      <c r="H3453" s="108" t="n">
        <v>3445</v>
      </c>
      <c r="I3453" s="109" t="n">
        <v>0.5779</v>
      </c>
      <c r="J3453" s="109" t="n">
        <v>-0.2212</v>
      </c>
      <c r="K3453" s="109" t="n">
        <v>-0.7095</v>
      </c>
      <c r="L3453" s="109" t="n">
        <v>1.1589</v>
      </c>
      <c r="M3453" s="109" t="n">
        <v>0.0088</v>
      </c>
      <c r="N3453" s="108" t="n">
        <f aca="false">IF(SQRT($B$5)*$I3453+SQRT(1-$B$5)*J3453&lt;$C$8,1,0)</f>
        <v>0</v>
      </c>
      <c r="O3453" s="108" t="n">
        <f aca="false">IF(SQRT($B$5)*$I3453+SQRT(1-$B$5)*K3453&lt;$C$9,1,0)</f>
        <v>0</v>
      </c>
      <c r="P3453" s="108" t="n">
        <f aca="false">IF(SQRT($B$5)*$I3453+SQRT(1-$B$5)*L3453&lt;$C$10,1,0)</f>
        <v>0</v>
      </c>
      <c r="Q3453" s="108" t="n">
        <f aca="false">IF(SQRT($B$5)*$I3453+SQRT(1-$B$5)*M3453&lt;$C$11,1,0)</f>
        <v>0</v>
      </c>
      <c r="R3453" s="110" t="n">
        <f aca="false">N3453*$D$8+O3453*$D$9+P3453*$D$10+Q3453*$D$11</f>
        <v>0</v>
      </c>
      <c r="S3453" s="108" t="n">
        <f aca="false">SUM(N3453:Q3453)</f>
        <v>0</v>
      </c>
    </row>
    <row r="3454" customFormat="false" ht="15" hidden="false" customHeight="false" outlineLevel="0" collapsed="false">
      <c r="H3454" s="108" t="n">
        <v>3446</v>
      </c>
      <c r="I3454" s="109" t="n">
        <v>-0.5568</v>
      </c>
      <c r="J3454" s="109" t="n">
        <v>-1.112</v>
      </c>
      <c r="K3454" s="109" t="n">
        <v>-1.6388</v>
      </c>
      <c r="L3454" s="109" t="n">
        <v>-1.8309</v>
      </c>
      <c r="M3454" s="109" t="n">
        <v>1.5089</v>
      </c>
      <c r="N3454" s="108" t="n">
        <f aca="false">IF(SQRT($B$5)*$I3454+SQRT(1-$B$5)*J3454&lt;$C$8,1,0)</f>
        <v>0</v>
      </c>
      <c r="O3454" s="108" t="n">
        <f aca="false">IF(SQRT($B$5)*$I3454+SQRT(1-$B$5)*K3454&lt;$C$9,1,0)</f>
        <v>0</v>
      </c>
      <c r="P3454" s="108" t="n">
        <f aca="false">IF(SQRT($B$5)*$I3454+SQRT(1-$B$5)*L3454&lt;$C$10,1,0)</f>
        <v>1</v>
      </c>
      <c r="Q3454" s="108" t="n">
        <f aca="false">IF(SQRT($B$5)*$I3454+SQRT(1-$B$5)*M3454&lt;$C$11,1,0)</f>
        <v>0</v>
      </c>
      <c r="R3454" s="110" t="n">
        <f aca="false">N3454*$D$8+O3454*$D$9+P3454*$D$10+Q3454*$D$11</f>
        <v>14</v>
      </c>
      <c r="S3454" s="108" t="n">
        <f aca="false">SUM(N3454:Q3454)</f>
        <v>1</v>
      </c>
    </row>
    <row r="3455" customFormat="false" ht="15" hidden="false" customHeight="false" outlineLevel="0" collapsed="false">
      <c r="H3455" s="108" t="n">
        <v>3447</v>
      </c>
      <c r="I3455" s="109" t="n">
        <v>0.7982</v>
      </c>
      <c r="J3455" s="109" t="n">
        <v>2.3266</v>
      </c>
      <c r="K3455" s="109" t="n">
        <v>-1.6805</v>
      </c>
      <c r="L3455" s="109" t="n">
        <v>-1.3615</v>
      </c>
      <c r="M3455" s="109" t="n">
        <v>-0.2287</v>
      </c>
      <c r="N3455" s="108" t="n">
        <f aca="false">IF(SQRT($B$5)*$I3455+SQRT(1-$B$5)*J3455&lt;$C$8,1,0)</f>
        <v>0</v>
      </c>
      <c r="O3455" s="108" t="n">
        <f aca="false">IF(SQRT($B$5)*$I3455+SQRT(1-$B$5)*K3455&lt;$C$9,1,0)</f>
        <v>0</v>
      </c>
      <c r="P3455" s="108" t="n">
        <f aca="false">IF(SQRT($B$5)*$I3455+SQRT(1-$B$5)*L3455&lt;$C$10,1,0)</f>
        <v>0</v>
      </c>
      <c r="Q3455" s="108" t="n">
        <f aca="false">IF(SQRT($B$5)*$I3455+SQRT(1-$B$5)*M3455&lt;$C$11,1,0)</f>
        <v>0</v>
      </c>
      <c r="R3455" s="110" t="n">
        <f aca="false">N3455*$D$8+O3455*$D$9+P3455*$D$10+Q3455*$D$11</f>
        <v>0</v>
      </c>
      <c r="S3455" s="108" t="n">
        <f aca="false">SUM(N3455:Q3455)</f>
        <v>0</v>
      </c>
    </row>
    <row r="3456" customFormat="false" ht="15" hidden="false" customHeight="false" outlineLevel="0" collapsed="false">
      <c r="H3456" s="108" t="n">
        <v>3448</v>
      </c>
      <c r="I3456" s="109" t="n">
        <v>1.9094</v>
      </c>
      <c r="J3456" s="109" t="n">
        <v>0.5044</v>
      </c>
      <c r="K3456" s="109" t="n">
        <v>0.3244</v>
      </c>
      <c r="L3456" s="109" t="n">
        <v>-0.3645</v>
      </c>
      <c r="M3456" s="109" t="n">
        <v>1.8568</v>
      </c>
      <c r="N3456" s="108" t="n">
        <f aca="false">IF(SQRT($B$5)*$I3456+SQRT(1-$B$5)*J3456&lt;$C$8,1,0)</f>
        <v>0</v>
      </c>
      <c r="O3456" s="108" t="n">
        <f aca="false">IF(SQRT($B$5)*$I3456+SQRT(1-$B$5)*K3456&lt;$C$9,1,0)</f>
        <v>0</v>
      </c>
      <c r="P3456" s="108" t="n">
        <f aca="false">IF(SQRT($B$5)*$I3456+SQRT(1-$B$5)*L3456&lt;$C$10,1,0)</f>
        <v>0</v>
      </c>
      <c r="Q3456" s="108" t="n">
        <f aca="false">IF(SQRT($B$5)*$I3456+SQRT(1-$B$5)*M3456&lt;$C$11,1,0)</f>
        <v>0</v>
      </c>
      <c r="R3456" s="110" t="n">
        <f aca="false">N3456*$D$8+O3456*$D$9+P3456*$D$10+Q3456*$D$11</f>
        <v>0</v>
      </c>
      <c r="S3456" s="108" t="n">
        <f aca="false">SUM(N3456:Q3456)</f>
        <v>0</v>
      </c>
    </row>
    <row r="3457" customFormat="false" ht="15" hidden="false" customHeight="false" outlineLevel="0" collapsed="false">
      <c r="H3457" s="108" t="n">
        <v>3449</v>
      </c>
      <c r="I3457" s="109" t="n">
        <v>-0.1829</v>
      </c>
      <c r="J3457" s="109" t="n">
        <v>1.0156</v>
      </c>
      <c r="K3457" s="109" t="n">
        <v>-0.1307</v>
      </c>
      <c r="L3457" s="109" t="n">
        <v>-2.0919</v>
      </c>
      <c r="M3457" s="109" t="n">
        <v>-0.6941</v>
      </c>
      <c r="N3457" s="108" t="n">
        <f aca="false">IF(SQRT($B$5)*$I3457+SQRT(1-$B$5)*J3457&lt;$C$8,1,0)</f>
        <v>0</v>
      </c>
      <c r="O3457" s="108" t="n">
        <f aca="false">IF(SQRT($B$5)*$I3457+SQRT(1-$B$5)*K3457&lt;$C$9,1,0)</f>
        <v>0</v>
      </c>
      <c r="P3457" s="108" t="n">
        <f aca="false">IF(SQRT($B$5)*$I3457+SQRT(1-$B$5)*L3457&lt;$C$10,1,0)</f>
        <v>1</v>
      </c>
      <c r="Q3457" s="108" t="n">
        <f aca="false">IF(SQRT($B$5)*$I3457+SQRT(1-$B$5)*M3457&lt;$C$11,1,0)</f>
        <v>0</v>
      </c>
      <c r="R3457" s="110" t="n">
        <f aca="false">N3457*$D$8+O3457*$D$9+P3457*$D$10+Q3457*$D$11</f>
        <v>14</v>
      </c>
      <c r="S3457" s="108" t="n">
        <f aca="false">SUM(N3457:Q3457)</f>
        <v>1</v>
      </c>
    </row>
    <row r="3458" customFormat="false" ht="15" hidden="false" customHeight="false" outlineLevel="0" collapsed="false">
      <c r="H3458" s="108" t="n">
        <v>3450</v>
      </c>
      <c r="I3458" s="109" t="n">
        <v>0.9031</v>
      </c>
      <c r="J3458" s="109" t="n">
        <v>-2.0361</v>
      </c>
      <c r="K3458" s="109" t="n">
        <v>-0.837</v>
      </c>
      <c r="L3458" s="109" t="n">
        <v>1.3813</v>
      </c>
      <c r="M3458" s="109" t="n">
        <v>0.9675</v>
      </c>
      <c r="N3458" s="108" t="n">
        <f aca="false">IF(SQRT($B$5)*$I3458+SQRT(1-$B$5)*J3458&lt;$C$8,1,0)</f>
        <v>0</v>
      </c>
      <c r="O3458" s="108" t="n">
        <f aca="false">IF(SQRT($B$5)*$I3458+SQRT(1-$B$5)*K3458&lt;$C$9,1,0)</f>
        <v>0</v>
      </c>
      <c r="P3458" s="108" t="n">
        <f aca="false">IF(SQRT($B$5)*$I3458+SQRT(1-$B$5)*L3458&lt;$C$10,1,0)</f>
        <v>0</v>
      </c>
      <c r="Q3458" s="108" t="n">
        <f aca="false">IF(SQRT($B$5)*$I3458+SQRT(1-$B$5)*M3458&lt;$C$11,1,0)</f>
        <v>0</v>
      </c>
      <c r="R3458" s="110" t="n">
        <f aca="false">N3458*$D$8+O3458*$D$9+P3458*$D$10+Q3458*$D$11</f>
        <v>0</v>
      </c>
      <c r="S3458" s="108" t="n">
        <f aca="false">SUM(N3458:Q3458)</f>
        <v>0</v>
      </c>
    </row>
    <row r="3459" customFormat="false" ht="15" hidden="false" customHeight="false" outlineLevel="0" collapsed="false">
      <c r="H3459" s="108" t="n">
        <v>3451</v>
      </c>
      <c r="I3459" s="109" t="n">
        <v>-1.3564</v>
      </c>
      <c r="J3459" s="109" t="n">
        <v>2.0187</v>
      </c>
      <c r="K3459" s="109" t="n">
        <v>-0.8769</v>
      </c>
      <c r="L3459" s="109" t="n">
        <v>0.559</v>
      </c>
      <c r="M3459" s="109" t="n">
        <v>-0.4618</v>
      </c>
      <c r="N3459" s="108" t="n">
        <f aca="false">IF(SQRT($B$5)*$I3459+SQRT(1-$B$5)*J3459&lt;$C$8,1,0)</f>
        <v>0</v>
      </c>
      <c r="O3459" s="108" t="n">
        <f aca="false">IF(SQRT($B$5)*$I3459+SQRT(1-$B$5)*K3459&lt;$C$9,1,0)</f>
        <v>0</v>
      </c>
      <c r="P3459" s="108" t="n">
        <f aca="false">IF(SQRT($B$5)*$I3459+SQRT(1-$B$5)*L3459&lt;$C$10,1,0)</f>
        <v>0</v>
      </c>
      <c r="Q3459" s="108" t="n">
        <f aca="false">IF(SQRT($B$5)*$I3459+SQRT(1-$B$5)*M3459&lt;$C$11,1,0)</f>
        <v>0</v>
      </c>
      <c r="R3459" s="110" t="n">
        <f aca="false">N3459*$D$8+O3459*$D$9+P3459*$D$10+Q3459*$D$11</f>
        <v>0</v>
      </c>
      <c r="S3459" s="108" t="n">
        <f aca="false">SUM(N3459:Q3459)</f>
        <v>0</v>
      </c>
    </row>
    <row r="3460" customFormat="false" ht="15" hidden="false" customHeight="false" outlineLevel="0" collapsed="false">
      <c r="H3460" s="108" t="n">
        <v>3452</v>
      </c>
      <c r="I3460" s="109" t="n">
        <v>-0.0012</v>
      </c>
      <c r="J3460" s="109" t="n">
        <v>2.1174</v>
      </c>
      <c r="K3460" s="109" t="n">
        <v>-1.3953</v>
      </c>
      <c r="L3460" s="109" t="n">
        <v>-0.1612</v>
      </c>
      <c r="M3460" s="109" t="n">
        <v>1.4136</v>
      </c>
      <c r="N3460" s="108" t="n">
        <f aca="false">IF(SQRT($B$5)*$I3460+SQRT(1-$B$5)*J3460&lt;$C$8,1,0)</f>
        <v>0</v>
      </c>
      <c r="O3460" s="108" t="n">
        <f aca="false">IF(SQRT($B$5)*$I3460+SQRT(1-$B$5)*K3460&lt;$C$9,1,0)</f>
        <v>0</v>
      </c>
      <c r="P3460" s="108" t="n">
        <f aca="false">IF(SQRT($B$5)*$I3460+SQRT(1-$B$5)*L3460&lt;$C$10,1,0)</f>
        <v>0</v>
      </c>
      <c r="Q3460" s="108" t="n">
        <f aca="false">IF(SQRT($B$5)*$I3460+SQRT(1-$B$5)*M3460&lt;$C$11,1,0)</f>
        <v>0</v>
      </c>
      <c r="R3460" s="110" t="n">
        <f aca="false">N3460*$D$8+O3460*$D$9+P3460*$D$10+Q3460*$D$11</f>
        <v>0</v>
      </c>
      <c r="S3460" s="108" t="n">
        <f aca="false">SUM(N3460:Q3460)</f>
        <v>0</v>
      </c>
    </row>
    <row r="3461" customFormat="false" ht="15" hidden="false" customHeight="false" outlineLevel="0" collapsed="false">
      <c r="H3461" s="108" t="n">
        <v>3453</v>
      </c>
      <c r="I3461" s="109" t="n">
        <v>-1.5187</v>
      </c>
      <c r="J3461" s="109" t="n">
        <v>-1.0591</v>
      </c>
      <c r="K3461" s="109" t="n">
        <v>0.2162</v>
      </c>
      <c r="L3461" s="109" t="n">
        <v>1.8931</v>
      </c>
      <c r="M3461" s="109" t="n">
        <v>-0.9917</v>
      </c>
      <c r="N3461" s="108" t="n">
        <f aca="false">IF(SQRT($B$5)*$I3461+SQRT(1-$B$5)*J3461&lt;$C$8,1,0)</f>
        <v>0</v>
      </c>
      <c r="O3461" s="108" t="n">
        <f aca="false">IF(SQRT($B$5)*$I3461+SQRT(1-$B$5)*K3461&lt;$C$9,1,0)</f>
        <v>0</v>
      </c>
      <c r="P3461" s="108" t="n">
        <f aca="false">IF(SQRT($B$5)*$I3461+SQRT(1-$B$5)*L3461&lt;$C$10,1,0)</f>
        <v>0</v>
      </c>
      <c r="Q3461" s="108" t="n">
        <f aca="false">IF(SQRT($B$5)*$I3461+SQRT(1-$B$5)*M3461&lt;$C$11,1,0)</f>
        <v>0</v>
      </c>
      <c r="R3461" s="110" t="n">
        <f aca="false">N3461*$D$8+O3461*$D$9+P3461*$D$10+Q3461*$D$11</f>
        <v>0</v>
      </c>
      <c r="S3461" s="108" t="n">
        <f aca="false">SUM(N3461:Q3461)</f>
        <v>0</v>
      </c>
    </row>
    <row r="3462" customFormat="false" ht="15" hidden="false" customHeight="false" outlineLevel="0" collapsed="false">
      <c r="H3462" s="108" t="n">
        <v>3454</v>
      </c>
      <c r="I3462" s="109" t="n">
        <v>0.652</v>
      </c>
      <c r="J3462" s="109" t="n">
        <v>0.9307</v>
      </c>
      <c r="K3462" s="109" t="n">
        <v>0.2552</v>
      </c>
      <c r="L3462" s="109" t="n">
        <v>-0.4703</v>
      </c>
      <c r="M3462" s="109" t="n">
        <v>-0.2084</v>
      </c>
      <c r="N3462" s="108" t="n">
        <f aca="false">IF(SQRT($B$5)*$I3462+SQRT(1-$B$5)*J3462&lt;$C$8,1,0)</f>
        <v>0</v>
      </c>
      <c r="O3462" s="108" t="n">
        <f aca="false">IF(SQRT($B$5)*$I3462+SQRT(1-$B$5)*K3462&lt;$C$9,1,0)</f>
        <v>0</v>
      </c>
      <c r="P3462" s="108" t="n">
        <f aca="false">IF(SQRT($B$5)*$I3462+SQRT(1-$B$5)*L3462&lt;$C$10,1,0)</f>
        <v>0</v>
      </c>
      <c r="Q3462" s="108" t="n">
        <f aca="false">IF(SQRT($B$5)*$I3462+SQRT(1-$B$5)*M3462&lt;$C$11,1,0)</f>
        <v>0</v>
      </c>
      <c r="R3462" s="110" t="n">
        <f aca="false">N3462*$D$8+O3462*$D$9+P3462*$D$10+Q3462*$D$11</f>
        <v>0</v>
      </c>
      <c r="S3462" s="108" t="n">
        <f aca="false">SUM(N3462:Q3462)</f>
        <v>0</v>
      </c>
    </row>
    <row r="3463" customFormat="false" ht="15" hidden="false" customHeight="false" outlineLevel="0" collapsed="false">
      <c r="H3463" s="108" t="n">
        <v>3455</v>
      </c>
      <c r="I3463" s="109" t="n">
        <v>-1.1975</v>
      </c>
      <c r="J3463" s="109" t="n">
        <v>0.3283</v>
      </c>
      <c r="K3463" s="109" t="n">
        <v>1.674</v>
      </c>
      <c r="L3463" s="109" t="n">
        <v>-0.2775</v>
      </c>
      <c r="M3463" s="109" t="n">
        <v>0.2399</v>
      </c>
      <c r="N3463" s="108" t="n">
        <f aca="false">IF(SQRT($B$5)*$I3463+SQRT(1-$B$5)*J3463&lt;$C$8,1,0)</f>
        <v>0</v>
      </c>
      <c r="O3463" s="108" t="n">
        <f aca="false">IF(SQRT($B$5)*$I3463+SQRT(1-$B$5)*K3463&lt;$C$9,1,0)</f>
        <v>0</v>
      </c>
      <c r="P3463" s="108" t="n">
        <f aca="false">IF(SQRT($B$5)*$I3463+SQRT(1-$B$5)*L3463&lt;$C$10,1,0)</f>
        <v>0</v>
      </c>
      <c r="Q3463" s="108" t="n">
        <f aca="false">IF(SQRT($B$5)*$I3463+SQRT(1-$B$5)*M3463&lt;$C$11,1,0)</f>
        <v>0</v>
      </c>
      <c r="R3463" s="110" t="n">
        <f aca="false">N3463*$D$8+O3463*$D$9+P3463*$D$10+Q3463*$D$11</f>
        <v>0</v>
      </c>
      <c r="S3463" s="108" t="n">
        <f aca="false">SUM(N3463:Q3463)</f>
        <v>0</v>
      </c>
    </row>
    <row r="3464" customFormat="false" ht="15" hidden="false" customHeight="false" outlineLevel="0" collapsed="false">
      <c r="H3464" s="108" t="n">
        <v>3456</v>
      </c>
      <c r="I3464" s="109" t="n">
        <v>0.324</v>
      </c>
      <c r="J3464" s="109" t="n">
        <v>0.5779</v>
      </c>
      <c r="K3464" s="109" t="n">
        <v>0.6783</v>
      </c>
      <c r="L3464" s="109" t="n">
        <v>-0.324</v>
      </c>
      <c r="M3464" s="109" t="n">
        <v>0.4319</v>
      </c>
      <c r="N3464" s="108" t="n">
        <f aca="false">IF(SQRT($B$5)*$I3464+SQRT(1-$B$5)*J3464&lt;$C$8,1,0)</f>
        <v>0</v>
      </c>
      <c r="O3464" s="108" t="n">
        <f aca="false">IF(SQRT($B$5)*$I3464+SQRT(1-$B$5)*K3464&lt;$C$9,1,0)</f>
        <v>0</v>
      </c>
      <c r="P3464" s="108" t="n">
        <f aca="false">IF(SQRT($B$5)*$I3464+SQRT(1-$B$5)*L3464&lt;$C$10,1,0)</f>
        <v>0</v>
      </c>
      <c r="Q3464" s="108" t="n">
        <f aca="false">IF(SQRT($B$5)*$I3464+SQRT(1-$B$5)*M3464&lt;$C$11,1,0)</f>
        <v>0</v>
      </c>
      <c r="R3464" s="110" t="n">
        <f aca="false">N3464*$D$8+O3464*$D$9+P3464*$D$10+Q3464*$D$11</f>
        <v>0</v>
      </c>
      <c r="S3464" s="108" t="n">
        <f aca="false">SUM(N3464:Q3464)</f>
        <v>0</v>
      </c>
    </row>
    <row r="3465" customFormat="false" ht="15" hidden="false" customHeight="false" outlineLevel="0" collapsed="false">
      <c r="H3465" s="108" t="n">
        <v>3457</v>
      </c>
      <c r="I3465" s="109" t="n">
        <v>-0.3383</v>
      </c>
      <c r="J3465" s="109" t="n">
        <v>-0.3576</v>
      </c>
      <c r="K3465" s="109" t="n">
        <v>-0.276</v>
      </c>
      <c r="L3465" s="109" t="n">
        <v>0.3367</v>
      </c>
      <c r="M3465" s="109" t="n">
        <v>-0.1062</v>
      </c>
      <c r="N3465" s="108" t="n">
        <f aca="false">IF(SQRT($B$5)*$I3465+SQRT(1-$B$5)*J3465&lt;$C$8,1,0)</f>
        <v>0</v>
      </c>
      <c r="O3465" s="108" t="n">
        <f aca="false">IF(SQRT($B$5)*$I3465+SQRT(1-$B$5)*K3465&lt;$C$9,1,0)</f>
        <v>0</v>
      </c>
      <c r="P3465" s="108" t="n">
        <f aca="false">IF(SQRT($B$5)*$I3465+SQRT(1-$B$5)*L3465&lt;$C$10,1,0)</f>
        <v>0</v>
      </c>
      <c r="Q3465" s="108" t="n">
        <f aca="false">IF(SQRT($B$5)*$I3465+SQRT(1-$B$5)*M3465&lt;$C$11,1,0)</f>
        <v>0</v>
      </c>
      <c r="R3465" s="110" t="n">
        <f aca="false">N3465*$D$8+O3465*$D$9+P3465*$D$10+Q3465*$D$11</f>
        <v>0</v>
      </c>
      <c r="S3465" s="108" t="n">
        <f aca="false">SUM(N3465:Q3465)</f>
        <v>0</v>
      </c>
    </row>
    <row r="3466" customFormat="false" ht="15" hidden="false" customHeight="false" outlineLevel="0" collapsed="false">
      <c r="H3466" s="108" t="n">
        <v>3458</v>
      </c>
      <c r="I3466" s="109" t="n">
        <v>-2.1671</v>
      </c>
      <c r="J3466" s="109" t="n">
        <v>-0.2863</v>
      </c>
      <c r="K3466" s="109" t="n">
        <v>-0.6938</v>
      </c>
      <c r="L3466" s="109" t="n">
        <v>0.0682</v>
      </c>
      <c r="M3466" s="109" t="n">
        <v>0.0791</v>
      </c>
      <c r="N3466" s="108" t="n">
        <f aca="false">IF(SQRT($B$5)*$I3466+SQRT(1-$B$5)*J3466&lt;$C$8,1,0)</f>
        <v>0</v>
      </c>
      <c r="O3466" s="108" t="n">
        <f aca="false">IF(SQRT($B$5)*$I3466+SQRT(1-$B$5)*K3466&lt;$C$9,1,0)</f>
        <v>0</v>
      </c>
      <c r="P3466" s="108" t="n">
        <f aca="false">IF(SQRT($B$5)*$I3466+SQRT(1-$B$5)*L3466&lt;$C$10,1,0)</f>
        <v>0</v>
      </c>
      <c r="Q3466" s="108" t="n">
        <f aca="false">IF(SQRT($B$5)*$I3466+SQRT(1-$B$5)*M3466&lt;$C$11,1,0)</f>
        <v>0</v>
      </c>
      <c r="R3466" s="110" t="n">
        <f aca="false">N3466*$D$8+O3466*$D$9+P3466*$D$10+Q3466*$D$11</f>
        <v>0</v>
      </c>
      <c r="S3466" s="108" t="n">
        <f aca="false">SUM(N3466:Q3466)</f>
        <v>0</v>
      </c>
    </row>
    <row r="3467" customFormat="false" ht="15" hidden="false" customHeight="false" outlineLevel="0" collapsed="false">
      <c r="H3467" s="108" t="n">
        <v>3459</v>
      </c>
      <c r="I3467" s="109" t="n">
        <v>0.5583</v>
      </c>
      <c r="J3467" s="109" t="n">
        <v>0.3034</v>
      </c>
      <c r="K3467" s="109" t="n">
        <v>-0.5231</v>
      </c>
      <c r="L3467" s="109" t="n">
        <v>1.8753</v>
      </c>
      <c r="M3467" s="109" t="n">
        <v>-0.6921</v>
      </c>
      <c r="N3467" s="108" t="n">
        <f aca="false">IF(SQRT($B$5)*$I3467+SQRT(1-$B$5)*J3467&lt;$C$8,1,0)</f>
        <v>0</v>
      </c>
      <c r="O3467" s="108" t="n">
        <f aca="false">IF(SQRT($B$5)*$I3467+SQRT(1-$B$5)*K3467&lt;$C$9,1,0)</f>
        <v>0</v>
      </c>
      <c r="P3467" s="108" t="n">
        <f aca="false">IF(SQRT($B$5)*$I3467+SQRT(1-$B$5)*L3467&lt;$C$10,1,0)</f>
        <v>0</v>
      </c>
      <c r="Q3467" s="108" t="n">
        <f aca="false">IF(SQRT($B$5)*$I3467+SQRT(1-$B$5)*M3467&lt;$C$11,1,0)</f>
        <v>0</v>
      </c>
      <c r="R3467" s="110" t="n">
        <f aca="false">N3467*$D$8+O3467*$D$9+P3467*$D$10+Q3467*$D$11</f>
        <v>0</v>
      </c>
      <c r="S3467" s="108" t="n">
        <f aca="false">SUM(N3467:Q3467)</f>
        <v>0</v>
      </c>
    </row>
    <row r="3468" customFormat="false" ht="15" hidden="false" customHeight="false" outlineLevel="0" collapsed="false">
      <c r="H3468" s="108" t="n">
        <v>3460</v>
      </c>
      <c r="I3468" s="109" t="n">
        <v>-0.6063</v>
      </c>
      <c r="J3468" s="109" t="n">
        <v>-0.7965</v>
      </c>
      <c r="K3468" s="109" t="n">
        <v>0.8843</v>
      </c>
      <c r="L3468" s="109" t="n">
        <v>2.7959</v>
      </c>
      <c r="M3468" s="109" t="n">
        <v>1.4318</v>
      </c>
      <c r="N3468" s="108" t="n">
        <f aca="false">IF(SQRT($B$5)*$I3468+SQRT(1-$B$5)*J3468&lt;$C$8,1,0)</f>
        <v>0</v>
      </c>
      <c r="O3468" s="108" t="n">
        <f aca="false">IF(SQRT($B$5)*$I3468+SQRT(1-$B$5)*K3468&lt;$C$9,1,0)</f>
        <v>0</v>
      </c>
      <c r="P3468" s="108" t="n">
        <f aca="false">IF(SQRT($B$5)*$I3468+SQRT(1-$B$5)*L3468&lt;$C$10,1,0)</f>
        <v>0</v>
      </c>
      <c r="Q3468" s="108" t="n">
        <f aca="false">IF(SQRT($B$5)*$I3468+SQRT(1-$B$5)*M3468&lt;$C$11,1,0)</f>
        <v>0</v>
      </c>
      <c r="R3468" s="110" t="n">
        <f aca="false">N3468*$D$8+O3468*$D$9+P3468*$D$10+Q3468*$D$11</f>
        <v>0</v>
      </c>
      <c r="S3468" s="108" t="n">
        <f aca="false">SUM(N3468:Q3468)</f>
        <v>0</v>
      </c>
    </row>
    <row r="3469" customFormat="false" ht="15" hidden="false" customHeight="false" outlineLevel="0" collapsed="false">
      <c r="H3469" s="108" t="n">
        <v>3461</v>
      </c>
      <c r="I3469" s="109" t="n">
        <v>0.8994</v>
      </c>
      <c r="J3469" s="109" t="n">
        <v>0.6758</v>
      </c>
      <c r="K3469" s="109" t="n">
        <v>-1.0644</v>
      </c>
      <c r="L3469" s="109" t="n">
        <v>-0.5247</v>
      </c>
      <c r="M3469" s="109" t="n">
        <v>0.3424</v>
      </c>
      <c r="N3469" s="108" t="n">
        <f aca="false">IF(SQRT($B$5)*$I3469+SQRT(1-$B$5)*J3469&lt;$C$8,1,0)</f>
        <v>0</v>
      </c>
      <c r="O3469" s="108" t="n">
        <f aca="false">IF(SQRT($B$5)*$I3469+SQRT(1-$B$5)*K3469&lt;$C$9,1,0)</f>
        <v>0</v>
      </c>
      <c r="P3469" s="108" t="n">
        <f aca="false">IF(SQRT($B$5)*$I3469+SQRT(1-$B$5)*L3469&lt;$C$10,1,0)</f>
        <v>0</v>
      </c>
      <c r="Q3469" s="108" t="n">
        <f aca="false">IF(SQRT($B$5)*$I3469+SQRT(1-$B$5)*M3469&lt;$C$11,1,0)</f>
        <v>0</v>
      </c>
      <c r="R3469" s="110" t="n">
        <f aca="false">N3469*$D$8+O3469*$D$9+P3469*$D$10+Q3469*$D$11</f>
        <v>0</v>
      </c>
      <c r="S3469" s="108" t="n">
        <f aca="false">SUM(N3469:Q3469)</f>
        <v>0</v>
      </c>
    </row>
    <row r="3470" customFormat="false" ht="15" hidden="false" customHeight="false" outlineLevel="0" collapsed="false">
      <c r="H3470" s="108" t="n">
        <v>3462</v>
      </c>
      <c r="I3470" s="109" t="n">
        <v>0.1245</v>
      </c>
      <c r="J3470" s="109" t="n">
        <v>-0.1731</v>
      </c>
      <c r="K3470" s="109" t="n">
        <v>-0.1213</v>
      </c>
      <c r="L3470" s="109" t="n">
        <v>0.0387</v>
      </c>
      <c r="M3470" s="109" t="n">
        <v>0.8598</v>
      </c>
      <c r="N3470" s="108" t="n">
        <f aca="false">IF(SQRT($B$5)*$I3470+SQRT(1-$B$5)*J3470&lt;$C$8,1,0)</f>
        <v>0</v>
      </c>
      <c r="O3470" s="108" t="n">
        <f aca="false">IF(SQRT($B$5)*$I3470+SQRT(1-$B$5)*K3470&lt;$C$9,1,0)</f>
        <v>0</v>
      </c>
      <c r="P3470" s="108" t="n">
        <f aca="false">IF(SQRT($B$5)*$I3470+SQRT(1-$B$5)*L3470&lt;$C$10,1,0)</f>
        <v>0</v>
      </c>
      <c r="Q3470" s="108" t="n">
        <f aca="false">IF(SQRT($B$5)*$I3470+SQRT(1-$B$5)*M3470&lt;$C$11,1,0)</f>
        <v>0</v>
      </c>
      <c r="R3470" s="110" t="n">
        <f aca="false">N3470*$D$8+O3470*$D$9+P3470*$D$10+Q3470*$D$11</f>
        <v>0</v>
      </c>
      <c r="S3470" s="108" t="n">
        <f aca="false">SUM(N3470:Q3470)</f>
        <v>0</v>
      </c>
    </row>
    <row r="3471" customFormat="false" ht="15" hidden="false" customHeight="false" outlineLevel="0" collapsed="false">
      <c r="H3471" s="108" t="n">
        <v>3463</v>
      </c>
      <c r="I3471" s="109" t="n">
        <v>0.8208</v>
      </c>
      <c r="J3471" s="109" t="n">
        <v>-1.5335</v>
      </c>
      <c r="K3471" s="109" t="n">
        <v>0.7782</v>
      </c>
      <c r="L3471" s="109" t="n">
        <v>-0.7577</v>
      </c>
      <c r="M3471" s="109" t="n">
        <v>-1.2747</v>
      </c>
      <c r="N3471" s="108" t="n">
        <f aca="false">IF(SQRT($B$5)*$I3471+SQRT(1-$B$5)*J3471&lt;$C$8,1,0)</f>
        <v>0</v>
      </c>
      <c r="O3471" s="108" t="n">
        <f aca="false">IF(SQRT($B$5)*$I3471+SQRT(1-$B$5)*K3471&lt;$C$9,1,0)</f>
        <v>0</v>
      </c>
      <c r="P3471" s="108" t="n">
        <f aca="false">IF(SQRT($B$5)*$I3471+SQRT(1-$B$5)*L3471&lt;$C$10,1,0)</f>
        <v>0</v>
      </c>
      <c r="Q3471" s="108" t="n">
        <f aca="false">IF(SQRT($B$5)*$I3471+SQRT(1-$B$5)*M3471&lt;$C$11,1,0)</f>
        <v>0</v>
      </c>
      <c r="R3471" s="110" t="n">
        <f aca="false">N3471*$D$8+O3471*$D$9+P3471*$D$10+Q3471*$D$11</f>
        <v>0</v>
      </c>
      <c r="S3471" s="108" t="n">
        <f aca="false">SUM(N3471:Q3471)</f>
        <v>0</v>
      </c>
    </row>
    <row r="3472" customFormat="false" ht="15" hidden="false" customHeight="false" outlineLevel="0" collapsed="false">
      <c r="H3472" s="108" t="n">
        <v>3464</v>
      </c>
      <c r="I3472" s="109" t="n">
        <v>0.4489</v>
      </c>
      <c r="J3472" s="109" t="n">
        <v>-0.8061</v>
      </c>
      <c r="K3472" s="109" t="n">
        <v>0.6291</v>
      </c>
      <c r="L3472" s="109" t="n">
        <v>-0.4987</v>
      </c>
      <c r="M3472" s="109" t="n">
        <v>-0.8961</v>
      </c>
      <c r="N3472" s="108" t="n">
        <f aca="false">IF(SQRT($B$5)*$I3472+SQRT(1-$B$5)*J3472&lt;$C$8,1,0)</f>
        <v>0</v>
      </c>
      <c r="O3472" s="108" t="n">
        <f aca="false">IF(SQRT($B$5)*$I3472+SQRT(1-$B$5)*K3472&lt;$C$9,1,0)</f>
        <v>0</v>
      </c>
      <c r="P3472" s="108" t="n">
        <f aca="false">IF(SQRT($B$5)*$I3472+SQRT(1-$B$5)*L3472&lt;$C$10,1,0)</f>
        <v>0</v>
      </c>
      <c r="Q3472" s="108" t="n">
        <f aca="false">IF(SQRT($B$5)*$I3472+SQRT(1-$B$5)*M3472&lt;$C$11,1,0)</f>
        <v>0</v>
      </c>
      <c r="R3472" s="110" t="n">
        <f aca="false">N3472*$D$8+O3472*$D$9+P3472*$D$10+Q3472*$D$11</f>
        <v>0</v>
      </c>
      <c r="S3472" s="108" t="n">
        <f aca="false">SUM(N3472:Q3472)</f>
        <v>0</v>
      </c>
    </row>
    <row r="3473" customFormat="false" ht="15" hidden="false" customHeight="false" outlineLevel="0" collapsed="false">
      <c r="H3473" s="108" t="n">
        <v>3465</v>
      </c>
      <c r="I3473" s="109" t="n">
        <v>-0.1327</v>
      </c>
      <c r="J3473" s="109" t="n">
        <v>-1.1395</v>
      </c>
      <c r="K3473" s="109" t="n">
        <v>-1.2536</v>
      </c>
      <c r="L3473" s="109" t="n">
        <v>-0.4511</v>
      </c>
      <c r="M3473" s="109" t="n">
        <v>-0.3637</v>
      </c>
      <c r="N3473" s="108" t="n">
        <f aca="false">IF(SQRT($B$5)*$I3473+SQRT(1-$B$5)*J3473&lt;$C$8,1,0)</f>
        <v>0</v>
      </c>
      <c r="O3473" s="108" t="n">
        <f aca="false">IF(SQRT($B$5)*$I3473+SQRT(1-$B$5)*K3473&lt;$C$9,1,0)</f>
        <v>0</v>
      </c>
      <c r="P3473" s="108" t="n">
        <f aca="false">IF(SQRT($B$5)*$I3473+SQRT(1-$B$5)*L3473&lt;$C$10,1,0)</f>
        <v>0</v>
      </c>
      <c r="Q3473" s="108" t="n">
        <f aca="false">IF(SQRT($B$5)*$I3473+SQRT(1-$B$5)*M3473&lt;$C$11,1,0)</f>
        <v>0</v>
      </c>
      <c r="R3473" s="110" t="n">
        <f aca="false">N3473*$D$8+O3473*$D$9+P3473*$D$10+Q3473*$D$11</f>
        <v>0</v>
      </c>
      <c r="S3473" s="108" t="n">
        <f aca="false">SUM(N3473:Q3473)</f>
        <v>0</v>
      </c>
    </row>
    <row r="3474" customFormat="false" ht="15" hidden="false" customHeight="false" outlineLevel="0" collapsed="false">
      <c r="H3474" s="108" t="n">
        <v>3466</v>
      </c>
      <c r="I3474" s="109" t="n">
        <v>-2.616</v>
      </c>
      <c r="J3474" s="109" t="n">
        <v>-0.8576</v>
      </c>
      <c r="K3474" s="109" t="n">
        <v>-0.2801</v>
      </c>
      <c r="L3474" s="109" t="n">
        <v>1.7291</v>
      </c>
      <c r="M3474" s="109" t="n">
        <v>0.7021</v>
      </c>
      <c r="N3474" s="108" t="n">
        <f aca="false">IF(SQRT($B$5)*$I3474+SQRT(1-$B$5)*J3474&lt;$C$8,1,0)</f>
        <v>0</v>
      </c>
      <c r="O3474" s="108" t="n">
        <f aca="false">IF(SQRT($B$5)*$I3474+SQRT(1-$B$5)*K3474&lt;$C$9,1,0)</f>
        <v>0</v>
      </c>
      <c r="P3474" s="108" t="n">
        <f aca="false">IF(SQRT($B$5)*$I3474+SQRT(1-$B$5)*L3474&lt;$C$10,1,0)</f>
        <v>0</v>
      </c>
      <c r="Q3474" s="108" t="n">
        <f aca="false">IF(SQRT($B$5)*$I3474+SQRT(1-$B$5)*M3474&lt;$C$11,1,0)</f>
        <v>0</v>
      </c>
      <c r="R3474" s="110" t="n">
        <f aca="false">N3474*$D$8+O3474*$D$9+P3474*$D$10+Q3474*$D$11</f>
        <v>0</v>
      </c>
      <c r="S3474" s="108" t="n">
        <f aca="false">SUM(N3474:Q3474)</f>
        <v>0</v>
      </c>
    </row>
    <row r="3475" customFormat="false" ht="15" hidden="false" customHeight="false" outlineLevel="0" collapsed="false">
      <c r="H3475" s="108" t="n">
        <v>3467</v>
      </c>
      <c r="I3475" s="109" t="n">
        <v>0.5952</v>
      </c>
      <c r="J3475" s="109" t="n">
        <v>-1.2145</v>
      </c>
      <c r="K3475" s="109" t="n">
        <v>-2.6244</v>
      </c>
      <c r="L3475" s="109" t="n">
        <v>-0.8324</v>
      </c>
      <c r="M3475" s="109" t="n">
        <v>-1.6285</v>
      </c>
      <c r="N3475" s="108" t="n">
        <f aca="false">IF(SQRT($B$5)*$I3475+SQRT(1-$B$5)*J3475&lt;$C$8,1,0)</f>
        <v>0</v>
      </c>
      <c r="O3475" s="108" t="n">
        <f aca="false">IF(SQRT($B$5)*$I3475+SQRT(1-$B$5)*K3475&lt;$C$9,1,0)</f>
        <v>0</v>
      </c>
      <c r="P3475" s="108" t="n">
        <f aca="false">IF(SQRT($B$5)*$I3475+SQRT(1-$B$5)*L3475&lt;$C$10,1,0)</f>
        <v>0</v>
      </c>
      <c r="Q3475" s="108" t="n">
        <f aca="false">IF(SQRT($B$5)*$I3475+SQRT(1-$B$5)*M3475&lt;$C$11,1,0)</f>
        <v>0</v>
      </c>
      <c r="R3475" s="110" t="n">
        <f aca="false">N3475*$D$8+O3475*$D$9+P3475*$D$10+Q3475*$D$11</f>
        <v>0</v>
      </c>
      <c r="S3475" s="108" t="n">
        <f aca="false">SUM(N3475:Q3475)</f>
        <v>0</v>
      </c>
    </row>
    <row r="3476" customFormat="false" ht="15" hidden="false" customHeight="false" outlineLevel="0" collapsed="false">
      <c r="H3476" s="108" t="n">
        <v>3468</v>
      </c>
      <c r="I3476" s="109" t="n">
        <v>0.2485</v>
      </c>
      <c r="J3476" s="109" t="n">
        <v>0.1595</v>
      </c>
      <c r="K3476" s="109" t="n">
        <v>0.7089</v>
      </c>
      <c r="L3476" s="109" t="n">
        <v>-1.0276</v>
      </c>
      <c r="M3476" s="109" t="n">
        <v>-0.5625</v>
      </c>
      <c r="N3476" s="108" t="n">
        <f aca="false">IF(SQRT($B$5)*$I3476+SQRT(1-$B$5)*J3476&lt;$C$8,1,0)</f>
        <v>0</v>
      </c>
      <c r="O3476" s="108" t="n">
        <f aca="false">IF(SQRT($B$5)*$I3476+SQRT(1-$B$5)*K3476&lt;$C$9,1,0)</f>
        <v>0</v>
      </c>
      <c r="P3476" s="108" t="n">
        <f aca="false">IF(SQRT($B$5)*$I3476+SQRT(1-$B$5)*L3476&lt;$C$10,1,0)</f>
        <v>0</v>
      </c>
      <c r="Q3476" s="108" t="n">
        <f aca="false">IF(SQRT($B$5)*$I3476+SQRT(1-$B$5)*M3476&lt;$C$11,1,0)</f>
        <v>0</v>
      </c>
      <c r="R3476" s="110" t="n">
        <f aca="false">N3476*$D$8+O3476*$D$9+P3476*$D$10+Q3476*$D$11</f>
        <v>0</v>
      </c>
      <c r="S3476" s="108" t="n">
        <f aca="false">SUM(N3476:Q3476)</f>
        <v>0</v>
      </c>
    </row>
    <row r="3477" customFormat="false" ht="15" hidden="false" customHeight="false" outlineLevel="0" collapsed="false">
      <c r="H3477" s="108" t="n">
        <v>3469</v>
      </c>
      <c r="I3477" s="109" t="n">
        <v>-1.207</v>
      </c>
      <c r="J3477" s="109" t="n">
        <v>0.1122</v>
      </c>
      <c r="K3477" s="109" t="n">
        <v>0.3879</v>
      </c>
      <c r="L3477" s="109" t="n">
        <v>-1.2029</v>
      </c>
      <c r="M3477" s="109" t="n">
        <v>-1.9943</v>
      </c>
      <c r="N3477" s="108" t="n">
        <f aca="false">IF(SQRT($B$5)*$I3477+SQRT(1-$B$5)*J3477&lt;$C$8,1,0)</f>
        <v>0</v>
      </c>
      <c r="O3477" s="108" t="n">
        <f aca="false">IF(SQRT($B$5)*$I3477+SQRT(1-$B$5)*K3477&lt;$C$9,1,0)</f>
        <v>0</v>
      </c>
      <c r="P3477" s="108" t="n">
        <f aca="false">IF(SQRT($B$5)*$I3477+SQRT(1-$B$5)*L3477&lt;$C$10,1,0)</f>
        <v>0</v>
      </c>
      <c r="Q3477" s="108" t="n">
        <f aca="false">IF(SQRT($B$5)*$I3477+SQRT(1-$B$5)*M3477&lt;$C$11,1,0)</f>
        <v>1</v>
      </c>
      <c r="R3477" s="110" t="n">
        <f aca="false">N3477*$D$8+O3477*$D$9+P3477*$D$10+Q3477*$D$11</f>
        <v>17.5</v>
      </c>
      <c r="S3477" s="108" t="n">
        <f aca="false">SUM(N3477:Q3477)</f>
        <v>1</v>
      </c>
    </row>
    <row r="3478" customFormat="false" ht="15" hidden="false" customHeight="false" outlineLevel="0" collapsed="false">
      <c r="H3478" s="108" t="n">
        <v>3470</v>
      </c>
      <c r="I3478" s="109" t="n">
        <v>1.1061</v>
      </c>
      <c r="J3478" s="109" t="n">
        <v>-1.3779</v>
      </c>
      <c r="K3478" s="109" t="n">
        <v>0.3527</v>
      </c>
      <c r="L3478" s="109" t="n">
        <v>-0.2548</v>
      </c>
      <c r="M3478" s="109" t="n">
        <v>-0.7374</v>
      </c>
      <c r="N3478" s="108" t="n">
        <f aca="false">IF(SQRT($B$5)*$I3478+SQRT(1-$B$5)*J3478&lt;$C$8,1,0)</f>
        <v>0</v>
      </c>
      <c r="O3478" s="108" t="n">
        <f aca="false">IF(SQRT($B$5)*$I3478+SQRT(1-$B$5)*K3478&lt;$C$9,1,0)</f>
        <v>0</v>
      </c>
      <c r="P3478" s="108" t="n">
        <f aca="false">IF(SQRT($B$5)*$I3478+SQRT(1-$B$5)*L3478&lt;$C$10,1,0)</f>
        <v>0</v>
      </c>
      <c r="Q3478" s="108" t="n">
        <f aca="false">IF(SQRT($B$5)*$I3478+SQRT(1-$B$5)*M3478&lt;$C$11,1,0)</f>
        <v>0</v>
      </c>
      <c r="R3478" s="110" t="n">
        <f aca="false">N3478*$D$8+O3478*$D$9+P3478*$D$10+Q3478*$D$11</f>
        <v>0</v>
      </c>
      <c r="S3478" s="108" t="n">
        <f aca="false">SUM(N3478:Q3478)</f>
        <v>0</v>
      </c>
    </row>
    <row r="3479" customFormat="false" ht="15" hidden="false" customHeight="false" outlineLevel="0" collapsed="false">
      <c r="H3479" s="108" t="n">
        <v>3471</v>
      </c>
      <c r="I3479" s="109" t="n">
        <v>0.2285</v>
      </c>
      <c r="J3479" s="109" t="n">
        <v>0.0426</v>
      </c>
      <c r="K3479" s="109" t="n">
        <v>0.5999</v>
      </c>
      <c r="L3479" s="109" t="n">
        <v>-1.1821</v>
      </c>
      <c r="M3479" s="109" t="n">
        <v>-0.8052</v>
      </c>
      <c r="N3479" s="108" t="n">
        <f aca="false">IF(SQRT($B$5)*$I3479+SQRT(1-$B$5)*J3479&lt;$C$8,1,0)</f>
        <v>0</v>
      </c>
      <c r="O3479" s="108" t="n">
        <f aca="false">IF(SQRT($B$5)*$I3479+SQRT(1-$B$5)*K3479&lt;$C$9,1,0)</f>
        <v>0</v>
      </c>
      <c r="P3479" s="108" t="n">
        <f aca="false">IF(SQRT($B$5)*$I3479+SQRT(1-$B$5)*L3479&lt;$C$10,1,0)</f>
        <v>0</v>
      </c>
      <c r="Q3479" s="108" t="n">
        <f aca="false">IF(SQRT($B$5)*$I3479+SQRT(1-$B$5)*M3479&lt;$C$11,1,0)</f>
        <v>0</v>
      </c>
      <c r="R3479" s="110" t="n">
        <f aca="false">N3479*$D$8+O3479*$D$9+P3479*$D$10+Q3479*$D$11</f>
        <v>0</v>
      </c>
      <c r="S3479" s="108" t="n">
        <f aca="false">SUM(N3479:Q3479)</f>
        <v>0</v>
      </c>
    </row>
    <row r="3480" customFormat="false" ht="15" hidden="false" customHeight="false" outlineLevel="0" collapsed="false">
      <c r="H3480" s="108" t="n">
        <v>3472</v>
      </c>
      <c r="I3480" s="109" t="n">
        <v>-0.8289</v>
      </c>
      <c r="J3480" s="109" t="n">
        <v>-0.6088</v>
      </c>
      <c r="K3480" s="109" t="n">
        <v>1.8371</v>
      </c>
      <c r="L3480" s="109" t="n">
        <v>-0.3394</v>
      </c>
      <c r="M3480" s="109" t="n">
        <v>1.545</v>
      </c>
      <c r="N3480" s="108" t="n">
        <f aca="false">IF(SQRT($B$5)*$I3480+SQRT(1-$B$5)*J3480&lt;$C$8,1,0)</f>
        <v>0</v>
      </c>
      <c r="O3480" s="108" t="n">
        <f aca="false">IF(SQRT($B$5)*$I3480+SQRT(1-$B$5)*K3480&lt;$C$9,1,0)</f>
        <v>0</v>
      </c>
      <c r="P3480" s="108" t="n">
        <f aca="false">IF(SQRT($B$5)*$I3480+SQRT(1-$B$5)*L3480&lt;$C$10,1,0)</f>
        <v>0</v>
      </c>
      <c r="Q3480" s="108" t="n">
        <f aca="false">IF(SQRT($B$5)*$I3480+SQRT(1-$B$5)*M3480&lt;$C$11,1,0)</f>
        <v>0</v>
      </c>
      <c r="R3480" s="110" t="n">
        <f aca="false">N3480*$D$8+O3480*$D$9+P3480*$D$10+Q3480*$D$11</f>
        <v>0</v>
      </c>
      <c r="S3480" s="108" t="n">
        <f aca="false">SUM(N3480:Q3480)</f>
        <v>0</v>
      </c>
    </row>
    <row r="3481" customFormat="false" ht="15" hidden="false" customHeight="false" outlineLevel="0" collapsed="false">
      <c r="H3481" s="108" t="n">
        <v>3473</v>
      </c>
      <c r="I3481" s="109" t="n">
        <v>0.4544</v>
      </c>
      <c r="J3481" s="109" t="n">
        <v>-0.8677</v>
      </c>
      <c r="K3481" s="109" t="n">
        <v>-0.0795</v>
      </c>
      <c r="L3481" s="109" t="n">
        <v>-0.6963</v>
      </c>
      <c r="M3481" s="109" t="n">
        <v>0.205</v>
      </c>
      <c r="N3481" s="108" t="n">
        <f aca="false">IF(SQRT($B$5)*$I3481+SQRT(1-$B$5)*J3481&lt;$C$8,1,0)</f>
        <v>0</v>
      </c>
      <c r="O3481" s="108" t="n">
        <f aca="false">IF(SQRT($B$5)*$I3481+SQRT(1-$B$5)*K3481&lt;$C$9,1,0)</f>
        <v>0</v>
      </c>
      <c r="P3481" s="108" t="n">
        <f aca="false">IF(SQRT($B$5)*$I3481+SQRT(1-$B$5)*L3481&lt;$C$10,1,0)</f>
        <v>0</v>
      </c>
      <c r="Q3481" s="108" t="n">
        <f aca="false">IF(SQRT($B$5)*$I3481+SQRT(1-$B$5)*M3481&lt;$C$11,1,0)</f>
        <v>0</v>
      </c>
      <c r="R3481" s="110" t="n">
        <f aca="false">N3481*$D$8+O3481*$D$9+P3481*$D$10+Q3481*$D$11</f>
        <v>0</v>
      </c>
      <c r="S3481" s="108" t="n">
        <f aca="false">SUM(N3481:Q3481)</f>
        <v>0</v>
      </c>
    </row>
    <row r="3482" customFormat="false" ht="15" hidden="false" customHeight="false" outlineLevel="0" collapsed="false">
      <c r="H3482" s="108" t="n">
        <v>3474</v>
      </c>
      <c r="I3482" s="109" t="n">
        <v>1.2242</v>
      </c>
      <c r="J3482" s="109" t="n">
        <v>0.6824</v>
      </c>
      <c r="K3482" s="109" t="n">
        <v>-0.6146</v>
      </c>
      <c r="L3482" s="109" t="n">
        <v>-0.2435</v>
      </c>
      <c r="M3482" s="109" t="n">
        <v>0.2632</v>
      </c>
      <c r="N3482" s="108" t="n">
        <f aca="false">IF(SQRT($B$5)*$I3482+SQRT(1-$B$5)*J3482&lt;$C$8,1,0)</f>
        <v>0</v>
      </c>
      <c r="O3482" s="108" t="n">
        <f aca="false">IF(SQRT($B$5)*$I3482+SQRT(1-$B$5)*K3482&lt;$C$9,1,0)</f>
        <v>0</v>
      </c>
      <c r="P3482" s="108" t="n">
        <f aca="false">IF(SQRT($B$5)*$I3482+SQRT(1-$B$5)*L3482&lt;$C$10,1,0)</f>
        <v>0</v>
      </c>
      <c r="Q3482" s="108" t="n">
        <f aca="false">IF(SQRT($B$5)*$I3482+SQRT(1-$B$5)*M3482&lt;$C$11,1,0)</f>
        <v>0</v>
      </c>
      <c r="R3482" s="110" t="n">
        <f aca="false">N3482*$D$8+O3482*$D$9+P3482*$D$10+Q3482*$D$11</f>
        <v>0</v>
      </c>
      <c r="S3482" s="108" t="n">
        <f aca="false">SUM(N3482:Q3482)</f>
        <v>0</v>
      </c>
    </row>
    <row r="3483" customFormat="false" ht="15" hidden="false" customHeight="false" outlineLevel="0" collapsed="false">
      <c r="H3483" s="108" t="n">
        <v>3475</v>
      </c>
      <c r="I3483" s="109" t="n">
        <v>-0.9865</v>
      </c>
      <c r="J3483" s="109" t="n">
        <v>-0.7998</v>
      </c>
      <c r="K3483" s="109" t="n">
        <v>-0.6353</v>
      </c>
      <c r="L3483" s="109" t="n">
        <v>-1.8112</v>
      </c>
      <c r="M3483" s="109" t="n">
        <v>-0.5434</v>
      </c>
      <c r="N3483" s="108" t="n">
        <f aca="false">IF(SQRT($B$5)*$I3483+SQRT(1-$B$5)*J3483&lt;$C$8,1,0)</f>
        <v>0</v>
      </c>
      <c r="O3483" s="108" t="n">
        <f aca="false">IF(SQRT($B$5)*$I3483+SQRT(1-$B$5)*K3483&lt;$C$9,1,0)</f>
        <v>0</v>
      </c>
      <c r="P3483" s="108" t="n">
        <f aca="false">IF(SQRT($B$5)*$I3483+SQRT(1-$B$5)*L3483&lt;$C$10,1,0)</f>
        <v>1</v>
      </c>
      <c r="Q3483" s="108" t="n">
        <f aca="false">IF(SQRT($B$5)*$I3483+SQRT(1-$B$5)*M3483&lt;$C$11,1,0)</f>
        <v>0</v>
      </c>
      <c r="R3483" s="110" t="n">
        <f aca="false">N3483*$D$8+O3483*$D$9+P3483*$D$10+Q3483*$D$11</f>
        <v>14</v>
      </c>
      <c r="S3483" s="108" t="n">
        <f aca="false">SUM(N3483:Q3483)</f>
        <v>1</v>
      </c>
    </row>
    <row r="3484" customFormat="false" ht="15" hidden="false" customHeight="false" outlineLevel="0" collapsed="false">
      <c r="H3484" s="108" t="n">
        <v>3476</v>
      </c>
      <c r="I3484" s="109" t="n">
        <v>-1.6031</v>
      </c>
      <c r="J3484" s="109" t="n">
        <v>-0.1575</v>
      </c>
      <c r="K3484" s="109" t="n">
        <v>-0.5192</v>
      </c>
      <c r="L3484" s="109" t="n">
        <v>0.0624</v>
      </c>
      <c r="M3484" s="109" t="n">
        <v>0.7307</v>
      </c>
      <c r="N3484" s="108" t="n">
        <f aca="false">IF(SQRT($B$5)*$I3484+SQRT(1-$B$5)*J3484&lt;$C$8,1,0)</f>
        <v>0</v>
      </c>
      <c r="O3484" s="108" t="n">
        <f aca="false">IF(SQRT($B$5)*$I3484+SQRT(1-$B$5)*K3484&lt;$C$9,1,0)</f>
        <v>0</v>
      </c>
      <c r="P3484" s="108" t="n">
        <f aca="false">IF(SQRT($B$5)*$I3484+SQRT(1-$B$5)*L3484&lt;$C$10,1,0)</f>
        <v>0</v>
      </c>
      <c r="Q3484" s="108" t="n">
        <f aca="false">IF(SQRT($B$5)*$I3484+SQRT(1-$B$5)*M3484&lt;$C$11,1,0)</f>
        <v>0</v>
      </c>
      <c r="R3484" s="110" t="n">
        <f aca="false">N3484*$D$8+O3484*$D$9+P3484*$D$10+Q3484*$D$11</f>
        <v>0</v>
      </c>
      <c r="S3484" s="108" t="n">
        <f aca="false">SUM(N3484:Q3484)</f>
        <v>0</v>
      </c>
    </row>
    <row r="3485" customFormat="false" ht="15" hidden="false" customHeight="false" outlineLevel="0" collapsed="false">
      <c r="H3485" s="108" t="n">
        <v>3477</v>
      </c>
      <c r="I3485" s="109" t="n">
        <v>1.1275</v>
      </c>
      <c r="J3485" s="109" t="n">
        <v>1.0083</v>
      </c>
      <c r="K3485" s="109" t="n">
        <v>-0.3736</v>
      </c>
      <c r="L3485" s="109" t="n">
        <v>0.4857</v>
      </c>
      <c r="M3485" s="109" t="n">
        <v>0.2328</v>
      </c>
      <c r="N3485" s="108" t="n">
        <f aca="false">IF(SQRT($B$5)*$I3485+SQRT(1-$B$5)*J3485&lt;$C$8,1,0)</f>
        <v>0</v>
      </c>
      <c r="O3485" s="108" t="n">
        <f aca="false">IF(SQRT($B$5)*$I3485+SQRT(1-$B$5)*K3485&lt;$C$9,1,0)</f>
        <v>0</v>
      </c>
      <c r="P3485" s="108" t="n">
        <f aca="false">IF(SQRT($B$5)*$I3485+SQRT(1-$B$5)*L3485&lt;$C$10,1,0)</f>
        <v>0</v>
      </c>
      <c r="Q3485" s="108" t="n">
        <f aca="false">IF(SQRT($B$5)*$I3485+SQRT(1-$B$5)*M3485&lt;$C$11,1,0)</f>
        <v>0</v>
      </c>
      <c r="R3485" s="110" t="n">
        <f aca="false">N3485*$D$8+O3485*$D$9+P3485*$D$10+Q3485*$D$11</f>
        <v>0</v>
      </c>
      <c r="S3485" s="108" t="n">
        <f aca="false">SUM(N3485:Q3485)</f>
        <v>0</v>
      </c>
    </row>
    <row r="3486" customFormat="false" ht="15" hidden="false" customHeight="false" outlineLevel="0" collapsed="false">
      <c r="H3486" s="108" t="n">
        <v>3478</v>
      </c>
      <c r="I3486" s="109" t="n">
        <v>0.0911</v>
      </c>
      <c r="J3486" s="109" t="n">
        <v>-1.088</v>
      </c>
      <c r="K3486" s="109" t="n">
        <v>-1.6363</v>
      </c>
      <c r="L3486" s="109" t="n">
        <v>0.2379</v>
      </c>
      <c r="M3486" s="109" t="n">
        <v>-0.9005</v>
      </c>
      <c r="N3486" s="108" t="n">
        <f aca="false">IF(SQRT($B$5)*$I3486+SQRT(1-$B$5)*J3486&lt;$C$8,1,0)</f>
        <v>0</v>
      </c>
      <c r="O3486" s="108" t="n">
        <f aca="false">IF(SQRT($B$5)*$I3486+SQRT(1-$B$5)*K3486&lt;$C$9,1,0)</f>
        <v>0</v>
      </c>
      <c r="P3486" s="108" t="n">
        <f aca="false">IF(SQRT($B$5)*$I3486+SQRT(1-$B$5)*L3486&lt;$C$10,1,0)</f>
        <v>0</v>
      </c>
      <c r="Q3486" s="108" t="n">
        <f aca="false">IF(SQRT($B$5)*$I3486+SQRT(1-$B$5)*M3486&lt;$C$11,1,0)</f>
        <v>0</v>
      </c>
      <c r="R3486" s="110" t="n">
        <f aca="false">N3486*$D$8+O3486*$D$9+P3486*$D$10+Q3486*$D$11</f>
        <v>0</v>
      </c>
      <c r="S3486" s="108" t="n">
        <f aca="false">SUM(N3486:Q3486)</f>
        <v>0</v>
      </c>
    </row>
    <row r="3487" customFormat="false" ht="15" hidden="false" customHeight="false" outlineLevel="0" collapsed="false">
      <c r="H3487" s="108" t="n">
        <v>3479</v>
      </c>
      <c r="I3487" s="109" t="n">
        <v>0.1559</v>
      </c>
      <c r="J3487" s="109" t="n">
        <v>0.1716</v>
      </c>
      <c r="K3487" s="109" t="n">
        <v>0.3081</v>
      </c>
      <c r="L3487" s="109" t="n">
        <v>-0.2171</v>
      </c>
      <c r="M3487" s="109" t="n">
        <v>1.0345</v>
      </c>
      <c r="N3487" s="108" t="n">
        <f aca="false">IF(SQRT($B$5)*$I3487+SQRT(1-$B$5)*J3487&lt;$C$8,1,0)</f>
        <v>0</v>
      </c>
      <c r="O3487" s="108" t="n">
        <f aca="false">IF(SQRT($B$5)*$I3487+SQRT(1-$B$5)*K3487&lt;$C$9,1,0)</f>
        <v>0</v>
      </c>
      <c r="P3487" s="108" t="n">
        <f aca="false">IF(SQRT($B$5)*$I3487+SQRT(1-$B$5)*L3487&lt;$C$10,1,0)</f>
        <v>0</v>
      </c>
      <c r="Q3487" s="108" t="n">
        <f aca="false">IF(SQRT($B$5)*$I3487+SQRT(1-$B$5)*M3487&lt;$C$11,1,0)</f>
        <v>0</v>
      </c>
      <c r="R3487" s="110" t="n">
        <f aca="false">N3487*$D$8+O3487*$D$9+P3487*$D$10+Q3487*$D$11</f>
        <v>0</v>
      </c>
      <c r="S3487" s="108" t="n">
        <f aca="false">SUM(N3487:Q3487)</f>
        <v>0</v>
      </c>
    </row>
    <row r="3488" customFormat="false" ht="15" hidden="false" customHeight="false" outlineLevel="0" collapsed="false">
      <c r="H3488" s="108" t="n">
        <v>3480</v>
      </c>
      <c r="I3488" s="109" t="n">
        <v>0.9837</v>
      </c>
      <c r="J3488" s="109" t="n">
        <v>2.3385</v>
      </c>
      <c r="K3488" s="109" t="n">
        <v>1.4082</v>
      </c>
      <c r="L3488" s="109" t="n">
        <v>0.2251</v>
      </c>
      <c r="M3488" s="109" t="n">
        <v>-0.642</v>
      </c>
      <c r="N3488" s="108" t="n">
        <f aca="false">IF(SQRT($B$5)*$I3488+SQRT(1-$B$5)*J3488&lt;$C$8,1,0)</f>
        <v>0</v>
      </c>
      <c r="O3488" s="108" t="n">
        <f aca="false">IF(SQRT($B$5)*$I3488+SQRT(1-$B$5)*K3488&lt;$C$9,1,0)</f>
        <v>0</v>
      </c>
      <c r="P3488" s="108" t="n">
        <f aca="false">IF(SQRT($B$5)*$I3488+SQRT(1-$B$5)*L3488&lt;$C$10,1,0)</f>
        <v>0</v>
      </c>
      <c r="Q3488" s="108" t="n">
        <f aca="false">IF(SQRT($B$5)*$I3488+SQRT(1-$B$5)*M3488&lt;$C$11,1,0)</f>
        <v>0</v>
      </c>
      <c r="R3488" s="110" t="n">
        <f aca="false">N3488*$D$8+O3488*$D$9+P3488*$D$10+Q3488*$D$11</f>
        <v>0</v>
      </c>
      <c r="S3488" s="108" t="n">
        <f aca="false">SUM(N3488:Q3488)</f>
        <v>0</v>
      </c>
    </row>
    <row r="3489" customFormat="false" ht="15" hidden="false" customHeight="false" outlineLevel="0" collapsed="false">
      <c r="H3489" s="108" t="n">
        <v>3481</v>
      </c>
      <c r="I3489" s="109" t="n">
        <v>0.3061</v>
      </c>
      <c r="J3489" s="109" t="n">
        <v>-0.7102</v>
      </c>
      <c r="K3489" s="109" t="n">
        <v>1.403</v>
      </c>
      <c r="L3489" s="109" t="n">
        <v>-0.1095</v>
      </c>
      <c r="M3489" s="109" t="n">
        <v>-1.2414</v>
      </c>
      <c r="N3489" s="108" t="n">
        <f aca="false">IF(SQRT($B$5)*$I3489+SQRT(1-$B$5)*J3489&lt;$C$8,1,0)</f>
        <v>0</v>
      </c>
      <c r="O3489" s="108" t="n">
        <f aca="false">IF(SQRT($B$5)*$I3489+SQRT(1-$B$5)*K3489&lt;$C$9,1,0)</f>
        <v>0</v>
      </c>
      <c r="P3489" s="108" t="n">
        <f aca="false">IF(SQRT($B$5)*$I3489+SQRT(1-$B$5)*L3489&lt;$C$10,1,0)</f>
        <v>0</v>
      </c>
      <c r="Q3489" s="108" t="n">
        <f aca="false">IF(SQRT($B$5)*$I3489+SQRT(1-$B$5)*M3489&lt;$C$11,1,0)</f>
        <v>0</v>
      </c>
      <c r="R3489" s="110" t="n">
        <f aca="false">N3489*$D$8+O3489*$D$9+P3489*$D$10+Q3489*$D$11</f>
        <v>0</v>
      </c>
      <c r="S3489" s="108" t="n">
        <f aca="false">SUM(N3489:Q3489)</f>
        <v>0</v>
      </c>
    </row>
    <row r="3490" customFormat="false" ht="15" hidden="false" customHeight="false" outlineLevel="0" collapsed="false">
      <c r="H3490" s="108" t="n">
        <v>3482</v>
      </c>
      <c r="I3490" s="109" t="n">
        <v>1.1401</v>
      </c>
      <c r="J3490" s="109" t="n">
        <v>-2.1577</v>
      </c>
      <c r="K3490" s="109" t="n">
        <v>1.7716</v>
      </c>
      <c r="L3490" s="109" t="n">
        <v>0.5423</v>
      </c>
      <c r="M3490" s="109" t="n">
        <v>1.0056</v>
      </c>
      <c r="N3490" s="108" t="n">
        <f aca="false">IF(SQRT($B$5)*$I3490+SQRT(1-$B$5)*J3490&lt;$C$8,1,0)</f>
        <v>0</v>
      </c>
      <c r="O3490" s="108" t="n">
        <f aca="false">IF(SQRT($B$5)*$I3490+SQRT(1-$B$5)*K3490&lt;$C$9,1,0)</f>
        <v>0</v>
      </c>
      <c r="P3490" s="108" t="n">
        <f aca="false">IF(SQRT($B$5)*$I3490+SQRT(1-$B$5)*L3490&lt;$C$10,1,0)</f>
        <v>0</v>
      </c>
      <c r="Q3490" s="108" t="n">
        <f aca="false">IF(SQRT($B$5)*$I3490+SQRT(1-$B$5)*M3490&lt;$C$11,1,0)</f>
        <v>0</v>
      </c>
      <c r="R3490" s="110" t="n">
        <f aca="false">N3490*$D$8+O3490*$D$9+P3490*$D$10+Q3490*$D$11</f>
        <v>0</v>
      </c>
      <c r="S3490" s="108" t="n">
        <f aca="false">SUM(N3490:Q3490)</f>
        <v>0</v>
      </c>
    </row>
    <row r="3491" customFormat="false" ht="15" hidden="false" customHeight="false" outlineLevel="0" collapsed="false">
      <c r="H3491" s="108" t="n">
        <v>3483</v>
      </c>
      <c r="I3491" s="109" t="n">
        <v>0.5605</v>
      </c>
      <c r="J3491" s="109" t="n">
        <v>-0.6222</v>
      </c>
      <c r="K3491" s="109" t="n">
        <v>0.0022</v>
      </c>
      <c r="L3491" s="109" t="n">
        <v>-0.2482</v>
      </c>
      <c r="M3491" s="109" t="n">
        <v>-0.3514</v>
      </c>
      <c r="N3491" s="108" t="n">
        <f aca="false">IF(SQRT($B$5)*$I3491+SQRT(1-$B$5)*J3491&lt;$C$8,1,0)</f>
        <v>0</v>
      </c>
      <c r="O3491" s="108" t="n">
        <f aca="false">IF(SQRT($B$5)*$I3491+SQRT(1-$B$5)*K3491&lt;$C$9,1,0)</f>
        <v>0</v>
      </c>
      <c r="P3491" s="108" t="n">
        <f aca="false">IF(SQRT($B$5)*$I3491+SQRT(1-$B$5)*L3491&lt;$C$10,1,0)</f>
        <v>0</v>
      </c>
      <c r="Q3491" s="108" t="n">
        <f aca="false">IF(SQRT($B$5)*$I3491+SQRT(1-$B$5)*M3491&lt;$C$11,1,0)</f>
        <v>0</v>
      </c>
      <c r="R3491" s="110" t="n">
        <f aca="false">N3491*$D$8+O3491*$D$9+P3491*$D$10+Q3491*$D$11</f>
        <v>0</v>
      </c>
      <c r="S3491" s="108" t="n">
        <f aca="false">SUM(N3491:Q3491)</f>
        <v>0</v>
      </c>
    </row>
    <row r="3492" customFormat="false" ht="15" hidden="false" customHeight="false" outlineLevel="0" collapsed="false">
      <c r="H3492" s="108" t="n">
        <v>3484</v>
      </c>
      <c r="I3492" s="109" t="n">
        <v>0.2672</v>
      </c>
      <c r="J3492" s="109" t="n">
        <v>1.083</v>
      </c>
      <c r="K3492" s="109" t="n">
        <v>0.3572</v>
      </c>
      <c r="L3492" s="109" t="n">
        <v>0.4273</v>
      </c>
      <c r="M3492" s="109" t="n">
        <v>-0.2554</v>
      </c>
      <c r="N3492" s="108" t="n">
        <f aca="false">IF(SQRT($B$5)*$I3492+SQRT(1-$B$5)*J3492&lt;$C$8,1,0)</f>
        <v>0</v>
      </c>
      <c r="O3492" s="108" t="n">
        <f aca="false">IF(SQRT($B$5)*$I3492+SQRT(1-$B$5)*K3492&lt;$C$9,1,0)</f>
        <v>0</v>
      </c>
      <c r="P3492" s="108" t="n">
        <f aca="false">IF(SQRT($B$5)*$I3492+SQRT(1-$B$5)*L3492&lt;$C$10,1,0)</f>
        <v>0</v>
      </c>
      <c r="Q3492" s="108" t="n">
        <f aca="false">IF(SQRT($B$5)*$I3492+SQRT(1-$B$5)*M3492&lt;$C$11,1,0)</f>
        <v>0</v>
      </c>
      <c r="R3492" s="110" t="n">
        <f aca="false">N3492*$D$8+O3492*$D$9+P3492*$D$10+Q3492*$D$11</f>
        <v>0</v>
      </c>
      <c r="S3492" s="108" t="n">
        <f aca="false">SUM(N3492:Q3492)</f>
        <v>0</v>
      </c>
    </row>
    <row r="3493" customFormat="false" ht="15" hidden="false" customHeight="false" outlineLevel="0" collapsed="false">
      <c r="H3493" s="108" t="n">
        <v>3485</v>
      </c>
      <c r="I3493" s="109" t="n">
        <v>-0.6935</v>
      </c>
      <c r="J3493" s="109" t="n">
        <v>1.5341</v>
      </c>
      <c r="K3493" s="109" t="n">
        <v>1.8087</v>
      </c>
      <c r="L3493" s="109" t="n">
        <v>0.2351</v>
      </c>
      <c r="M3493" s="109" t="n">
        <v>-0.362</v>
      </c>
      <c r="N3493" s="108" t="n">
        <f aca="false">IF(SQRT($B$5)*$I3493+SQRT(1-$B$5)*J3493&lt;$C$8,1,0)</f>
        <v>0</v>
      </c>
      <c r="O3493" s="108" t="n">
        <f aca="false">IF(SQRT($B$5)*$I3493+SQRT(1-$B$5)*K3493&lt;$C$9,1,0)</f>
        <v>0</v>
      </c>
      <c r="P3493" s="108" t="n">
        <f aca="false">IF(SQRT($B$5)*$I3493+SQRT(1-$B$5)*L3493&lt;$C$10,1,0)</f>
        <v>0</v>
      </c>
      <c r="Q3493" s="108" t="n">
        <f aca="false">IF(SQRT($B$5)*$I3493+SQRT(1-$B$5)*M3493&lt;$C$11,1,0)</f>
        <v>0</v>
      </c>
      <c r="R3493" s="110" t="n">
        <f aca="false">N3493*$D$8+O3493*$D$9+P3493*$D$10+Q3493*$D$11</f>
        <v>0</v>
      </c>
      <c r="S3493" s="108" t="n">
        <f aca="false">SUM(N3493:Q3493)</f>
        <v>0</v>
      </c>
    </row>
    <row r="3494" customFormat="false" ht="15" hidden="false" customHeight="false" outlineLevel="0" collapsed="false">
      <c r="H3494" s="108" t="n">
        <v>3486</v>
      </c>
      <c r="I3494" s="109" t="n">
        <v>-0.6449</v>
      </c>
      <c r="J3494" s="109" t="n">
        <v>-0.0414</v>
      </c>
      <c r="K3494" s="109" t="n">
        <v>-0.0346</v>
      </c>
      <c r="L3494" s="109" t="n">
        <v>0.0814</v>
      </c>
      <c r="M3494" s="109" t="n">
        <v>-1.0952</v>
      </c>
      <c r="N3494" s="108" t="n">
        <f aca="false">IF(SQRT($B$5)*$I3494+SQRT(1-$B$5)*J3494&lt;$C$8,1,0)</f>
        <v>0</v>
      </c>
      <c r="O3494" s="108" t="n">
        <f aca="false">IF(SQRT($B$5)*$I3494+SQRT(1-$B$5)*K3494&lt;$C$9,1,0)</f>
        <v>0</v>
      </c>
      <c r="P3494" s="108" t="n">
        <f aca="false">IF(SQRT($B$5)*$I3494+SQRT(1-$B$5)*L3494&lt;$C$10,1,0)</f>
        <v>0</v>
      </c>
      <c r="Q3494" s="108" t="n">
        <f aca="false">IF(SQRT($B$5)*$I3494+SQRT(1-$B$5)*M3494&lt;$C$11,1,0)</f>
        <v>0</v>
      </c>
      <c r="R3494" s="110" t="n">
        <f aca="false">N3494*$D$8+O3494*$D$9+P3494*$D$10+Q3494*$D$11</f>
        <v>0</v>
      </c>
      <c r="S3494" s="108" t="n">
        <f aca="false">SUM(N3494:Q3494)</f>
        <v>0</v>
      </c>
    </row>
    <row r="3495" customFormat="false" ht="15" hidden="false" customHeight="false" outlineLevel="0" collapsed="false">
      <c r="H3495" s="108" t="n">
        <v>3487</v>
      </c>
      <c r="I3495" s="109" t="n">
        <v>0.9138</v>
      </c>
      <c r="J3495" s="109" t="n">
        <v>0.0621</v>
      </c>
      <c r="K3495" s="109" t="n">
        <v>0.1666</v>
      </c>
      <c r="L3495" s="109" t="n">
        <v>1.5249</v>
      </c>
      <c r="M3495" s="109" t="n">
        <v>-0.1335</v>
      </c>
      <c r="N3495" s="108" t="n">
        <f aca="false">IF(SQRT($B$5)*$I3495+SQRT(1-$B$5)*J3495&lt;$C$8,1,0)</f>
        <v>0</v>
      </c>
      <c r="O3495" s="108" t="n">
        <f aca="false">IF(SQRT($B$5)*$I3495+SQRT(1-$B$5)*K3495&lt;$C$9,1,0)</f>
        <v>0</v>
      </c>
      <c r="P3495" s="108" t="n">
        <f aca="false">IF(SQRT($B$5)*$I3495+SQRT(1-$B$5)*L3495&lt;$C$10,1,0)</f>
        <v>0</v>
      </c>
      <c r="Q3495" s="108" t="n">
        <f aca="false">IF(SQRT($B$5)*$I3495+SQRT(1-$B$5)*M3495&lt;$C$11,1,0)</f>
        <v>0</v>
      </c>
      <c r="R3495" s="110" t="n">
        <f aca="false">N3495*$D$8+O3495*$D$9+P3495*$D$10+Q3495*$D$11</f>
        <v>0</v>
      </c>
      <c r="S3495" s="108" t="n">
        <f aca="false">SUM(N3495:Q3495)</f>
        <v>0</v>
      </c>
    </row>
    <row r="3496" customFormat="false" ht="15" hidden="false" customHeight="false" outlineLevel="0" collapsed="false">
      <c r="H3496" s="108" t="n">
        <v>3488</v>
      </c>
      <c r="I3496" s="109" t="n">
        <v>-0.9316</v>
      </c>
      <c r="J3496" s="109" t="n">
        <v>0.5891</v>
      </c>
      <c r="K3496" s="109" t="n">
        <v>-0.8378</v>
      </c>
      <c r="L3496" s="109" t="n">
        <v>-0.4389</v>
      </c>
      <c r="M3496" s="109" t="n">
        <v>0.1735</v>
      </c>
      <c r="N3496" s="108" t="n">
        <f aca="false">IF(SQRT($B$5)*$I3496+SQRT(1-$B$5)*J3496&lt;$C$8,1,0)</f>
        <v>0</v>
      </c>
      <c r="O3496" s="108" t="n">
        <f aca="false">IF(SQRT($B$5)*$I3496+SQRT(1-$B$5)*K3496&lt;$C$9,1,0)</f>
        <v>0</v>
      </c>
      <c r="P3496" s="108" t="n">
        <f aca="false">IF(SQRT($B$5)*$I3496+SQRT(1-$B$5)*L3496&lt;$C$10,1,0)</f>
        <v>0</v>
      </c>
      <c r="Q3496" s="108" t="n">
        <f aca="false">IF(SQRT($B$5)*$I3496+SQRT(1-$B$5)*M3496&lt;$C$11,1,0)</f>
        <v>0</v>
      </c>
      <c r="R3496" s="110" t="n">
        <f aca="false">N3496*$D$8+O3496*$D$9+P3496*$D$10+Q3496*$D$11</f>
        <v>0</v>
      </c>
      <c r="S3496" s="108" t="n">
        <f aca="false">SUM(N3496:Q3496)</f>
        <v>0</v>
      </c>
    </row>
    <row r="3497" customFormat="false" ht="15" hidden="false" customHeight="false" outlineLevel="0" collapsed="false">
      <c r="H3497" s="108" t="n">
        <v>3489</v>
      </c>
      <c r="I3497" s="109" t="n">
        <v>-0.8333</v>
      </c>
      <c r="J3497" s="109" t="n">
        <v>-0.7508</v>
      </c>
      <c r="K3497" s="109" t="n">
        <v>-0.9155</v>
      </c>
      <c r="L3497" s="109" t="n">
        <v>0.3116</v>
      </c>
      <c r="M3497" s="109" t="n">
        <v>-0.4611</v>
      </c>
      <c r="N3497" s="108" t="n">
        <f aca="false">IF(SQRT($B$5)*$I3497+SQRT(1-$B$5)*J3497&lt;$C$8,1,0)</f>
        <v>0</v>
      </c>
      <c r="O3497" s="108" t="n">
        <f aca="false">IF(SQRT($B$5)*$I3497+SQRT(1-$B$5)*K3497&lt;$C$9,1,0)</f>
        <v>0</v>
      </c>
      <c r="P3497" s="108" t="n">
        <f aca="false">IF(SQRT($B$5)*$I3497+SQRT(1-$B$5)*L3497&lt;$C$10,1,0)</f>
        <v>0</v>
      </c>
      <c r="Q3497" s="108" t="n">
        <f aca="false">IF(SQRT($B$5)*$I3497+SQRT(1-$B$5)*M3497&lt;$C$11,1,0)</f>
        <v>0</v>
      </c>
      <c r="R3497" s="110" t="n">
        <f aca="false">N3497*$D$8+O3497*$D$9+P3497*$D$10+Q3497*$D$11</f>
        <v>0</v>
      </c>
      <c r="S3497" s="108" t="n">
        <f aca="false">SUM(N3497:Q3497)</f>
        <v>0</v>
      </c>
    </row>
    <row r="3498" customFormat="false" ht="15" hidden="false" customHeight="false" outlineLevel="0" collapsed="false">
      <c r="H3498" s="108" t="n">
        <v>3490</v>
      </c>
      <c r="I3498" s="109" t="n">
        <v>0.1718</v>
      </c>
      <c r="J3498" s="109" t="n">
        <v>-0.1601</v>
      </c>
      <c r="K3498" s="109" t="n">
        <v>-0.0921</v>
      </c>
      <c r="L3498" s="109" t="n">
        <v>0.594</v>
      </c>
      <c r="M3498" s="109" t="n">
        <v>1.5503</v>
      </c>
      <c r="N3498" s="108" t="n">
        <f aca="false">IF(SQRT($B$5)*$I3498+SQRT(1-$B$5)*J3498&lt;$C$8,1,0)</f>
        <v>0</v>
      </c>
      <c r="O3498" s="108" t="n">
        <f aca="false">IF(SQRT($B$5)*$I3498+SQRT(1-$B$5)*K3498&lt;$C$9,1,0)</f>
        <v>0</v>
      </c>
      <c r="P3498" s="108" t="n">
        <f aca="false">IF(SQRT($B$5)*$I3498+SQRT(1-$B$5)*L3498&lt;$C$10,1,0)</f>
        <v>0</v>
      </c>
      <c r="Q3498" s="108" t="n">
        <f aca="false">IF(SQRT($B$5)*$I3498+SQRT(1-$B$5)*M3498&lt;$C$11,1,0)</f>
        <v>0</v>
      </c>
      <c r="R3498" s="110" t="n">
        <f aca="false">N3498*$D$8+O3498*$D$9+P3498*$D$10+Q3498*$D$11</f>
        <v>0</v>
      </c>
      <c r="S3498" s="108" t="n">
        <f aca="false">SUM(N3498:Q3498)</f>
        <v>0</v>
      </c>
    </row>
    <row r="3499" customFormat="false" ht="15" hidden="false" customHeight="false" outlineLevel="0" collapsed="false">
      <c r="H3499" s="108" t="n">
        <v>3491</v>
      </c>
      <c r="I3499" s="109" t="n">
        <v>0.8298</v>
      </c>
      <c r="J3499" s="109" t="n">
        <v>1.1101</v>
      </c>
      <c r="K3499" s="109" t="n">
        <v>1.0459</v>
      </c>
      <c r="L3499" s="109" t="n">
        <v>-0.4028</v>
      </c>
      <c r="M3499" s="109" t="n">
        <v>1.7233</v>
      </c>
      <c r="N3499" s="108" t="n">
        <f aca="false">IF(SQRT($B$5)*$I3499+SQRT(1-$B$5)*J3499&lt;$C$8,1,0)</f>
        <v>0</v>
      </c>
      <c r="O3499" s="108" t="n">
        <f aca="false">IF(SQRT($B$5)*$I3499+SQRT(1-$B$5)*K3499&lt;$C$9,1,0)</f>
        <v>0</v>
      </c>
      <c r="P3499" s="108" t="n">
        <f aca="false">IF(SQRT($B$5)*$I3499+SQRT(1-$B$5)*L3499&lt;$C$10,1,0)</f>
        <v>0</v>
      </c>
      <c r="Q3499" s="108" t="n">
        <f aca="false">IF(SQRT($B$5)*$I3499+SQRT(1-$B$5)*M3499&lt;$C$11,1,0)</f>
        <v>0</v>
      </c>
      <c r="R3499" s="110" t="n">
        <f aca="false">N3499*$D$8+O3499*$D$9+P3499*$D$10+Q3499*$D$11</f>
        <v>0</v>
      </c>
      <c r="S3499" s="108" t="n">
        <f aca="false">SUM(N3499:Q3499)</f>
        <v>0</v>
      </c>
    </row>
    <row r="3500" customFormat="false" ht="15" hidden="false" customHeight="false" outlineLevel="0" collapsed="false">
      <c r="H3500" s="108" t="n">
        <v>3492</v>
      </c>
      <c r="I3500" s="109" t="n">
        <v>-0.562</v>
      </c>
      <c r="J3500" s="109" t="n">
        <v>-0.2407</v>
      </c>
      <c r="K3500" s="109" t="n">
        <v>-0.0986</v>
      </c>
      <c r="L3500" s="109" t="n">
        <v>-0.6329</v>
      </c>
      <c r="M3500" s="109" t="n">
        <v>-1.0961</v>
      </c>
      <c r="N3500" s="108" t="n">
        <f aca="false">IF(SQRT($B$5)*$I3500+SQRT(1-$B$5)*J3500&lt;$C$8,1,0)</f>
        <v>0</v>
      </c>
      <c r="O3500" s="108" t="n">
        <f aca="false">IF(SQRT($B$5)*$I3500+SQRT(1-$B$5)*K3500&lt;$C$9,1,0)</f>
        <v>0</v>
      </c>
      <c r="P3500" s="108" t="n">
        <f aca="false">IF(SQRT($B$5)*$I3500+SQRT(1-$B$5)*L3500&lt;$C$10,1,0)</f>
        <v>0</v>
      </c>
      <c r="Q3500" s="108" t="n">
        <f aca="false">IF(SQRT($B$5)*$I3500+SQRT(1-$B$5)*M3500&lt;$C$11,1,0)</f>
        <v>0</v>
      </c>
      <c r="R3500" s="110" t="n">
        <f aca="false">N3500*$D$8+O3500*$D$9+P3500*$D$10+Q3500*$D$11</f>
        <v>0</v>
      </c>
      <c r="S3500" s="108" t="n">
        <f aca="false">SUM(N3500:Q3500)</f>
        <v>0</v>
      </c>
    </row>
    <row r="3501" customFormat="false" ht="15" hidden="false" customHeight="false" outlineLevel="0" collapsed="false">
      <c r="H3501" s="108" t="n">
        <v>3493</v>
      </c>
      <c r="I3501" s="109" t="n">
        <v>-0.625</v>
      </c>
      <c r="J3501" s="109" t="n">
        <v>-0.6601</v>
      </c>
      <c r="K3501" s="109" t="n">
        <v>-0.8623</v>
      </c>
      <c r="L3501" s="109" t="n">
        <v>-1.7687</v>
      </c>
      <c r="M3501" s="109" t="n">
        <v>-0.2189</v>
      </c>
      <c r="N3501" s="108" t="n">
        <f aca="false">IF(SQRT($B$5)*$I3501+SQRT(1-$B$5)*J3501&lt;$C$8,1,0)</f>
        <v>0</v>
      </c>
      <c r="O3501" s="108" t="n">
        <f aca="false">IF(SQRT($B$5)*$I3501+SQRT(1-$B$5)*K3501&lt;$C$9,1,0)</f>
        <v>0</v>
      </c>
      <c r="P3501" s="108" t="n">
        <f aca="false">IF(SQRT($B$5)*$I3501+SQRT(1-$B$5)*L3501&lt;$C$10,1,0)</f>
        <v>1</v>
      </c>
      <c r="Q3501" s="108" t="n">
        <f aca="false">IF(SQRT($B$5)*$I3501+SQRT(1-$B$5)*M3501&lt;$C$11,1,0)</f>
        <v>0</v>
      </c>
      <c r="R3501" s="110" t="n">
        <f aca="false">N3501*$D$8+O3501*$D$9+P3501*$D$10+Q3501*$D$11</f>
        <v>14</v>
      </c>
      <c r="S3501" s="108" t="n">
        <f aca="false">SUM(N3501:Q3501)</f>
        <v>1</v>
      </c>
    </row>
    <row r="3502" customFormat="false" ht="15" hidden="false" customHeight="false" outlineLevel="0" collapsed="false">
      <c r="H3502" s="108" t="n">
        <v>3494</v>
      </c>
      <c r="I3502" s="109" t="n">
        <v>-0.875</v>
      </c>
      <c r="J3502" s="109" t="n">
        <v>-0.7919</v>
      </c>
      <c r="K3502" s="109" t="n">
        <v>-1.872</v>
      </c>
      <c r="L3502" s="109" t="n">
        <v>-0.3721</v>
      </c>
      <c r="M3502" s="109" t="n">
        <v>0.6413</v>
      </c>
      <c r="N3502" s="108" t="n">
        <f aca="false">IF(SQRT($B$5)*$I3502+SQRT(1-$B$5)*J3502&lt;$C$8,1,0)</f>
        <v>0</v>
      </c>
      <c r="O3502" s="108" t="n">
        <f aca="false">IF(SQRT($B$5)*$I3502+SQRT(1-$B$5)*K3502&lt;$C$9,1,0)</f>
        <v>0</v>
      </c>
      <c r="P3502" s="108" t="n">
        <f aca="false">IF(SQRT($B$5)*$I3502+SQRT(1-$B$5)*L3502&lt;$C$10,1,0)</f>
        <v>0</v>
      </c>
      <c r="Q3502" s="108" t="n">
        <f aca="false">IF(SQRT($B$5)*$I3502+SQRT(1-$B$5)*M3502&lt;$C$11,1,0)</f>
        <v>0</v>
      </c>
      <c r="R3502" s="110" t="n">
        <f aca="false">N3502*$D$8+O3502*$D$9+P3502*$D$10+Q3502*$D$11</f>
        <v>0</v>
      </c>
      <c r="S3502" s="108" t="n">
        <f aca="false">SUM(N3502:Q3502)</f>
        <v>0</v>
      </c>
    </row>
    <row r="3503" customFormat="false" ht="15" hidden="false" customHeight="false" outlineLevel="0" collapsed="false">
      <c r="H3503" s="108" t="n">
        <v>3495</v>
      </c>
      <c r="I3503" s="109" t="n">
        <v>-0.0689</v>
      </c>
      <c r="J3503" s="109" t="n">
        <v>0.8849</v>
      </c>
      <c r="K3503" s="109" t="n">
        <v>0.7123</v>
      </c>
      <c r="L3503" s="109" t="n">
        <v>-0.0588</v>
      </c>
      <c r="M3503" s="109" t="n">
        <v>-0.1581</v>
      </c>
      <c r="N3503" s="108" t="n">
        <f aca="false">IF(SQRT($B$5)*$I3503+SQRT(1-$B$5)*J3503&lt;$C$8,1,0)</f>
        <v>0</v>
      </c>
      <c r="O3503" s="108" t="n">
        <f aca="false">IF(SQRT($B$5)*$I3503+SQRT(1-$B$5)*K3503&lt;$C$9,1,0)</f>
        <v>0</v>
      </c>
      <c r="P3503" s="108" t="n">
        <f aca="false">IF(SQRT($B$5)*$I3503+SQRT(1-$B$5)*L3503&lt;$C$10,1,0)</f>
        <v>0</v>
      </c>
      <c r="Q3503" s="108" t="n">
        <f aca="false">IF(SQRT($B$5)*$I3503+SQRT(1-$B$5)*M3503&lt;$C$11,1,0)</f>
        <v>0</v>
      </c>
      <c r="R3503" s="110" t="n">
        <f aca="false">N3503*$D$8+O3503*$D$9+P3503*$D$10+Q3503*$D$11</f>
        <v>0</v>
      </c>
      <c r="S3503" s="108" t="n">
        <f aca="false">SUM(N3503:Q3503)</f>
        <v>0</v>
      </c>
    </row>
    <row r="3504" customFormat="false" ht="15" hidden="false" customHeight="false" outlineLevel="0" collapsed="false">
      <c r="H3504" s="108" t="n">
        <v>3496</v>
      </c>
      <c r="I3504" s="109" t="n">
        <v>1.439</v>
      </c>
      <c r="J3504" s="109" t="n">
        <v>0.715</v>
      </c>
      <c r="K3504" s="109" t="n">
        <v>-0.8475</v>
      </c>
      <c r="L3504" s="109" t="n">
        <v>0.7451</v>
      </c>
      <c r="M3504" s="109" t="n">
        <v>-0.5967</v>
      </c>
      <c r="N3504" s="108" t="n">
        <f aca="false">IF(SQRT($B$5)*$I3504+SQRT(1-$B$5)*J3504&lt;$C$8,1,0)</f>
        <v>0</v>
      </c>
      <c r="O3504" s="108" t="n">
        <f aca="false">IF(SQRT($B$5)*$I3504+SQRT(1-$B$5)*K3504&lt;$C$9,1,0)</f>
        <v>0</v>
      </c>
      <c r="P3504" s="108" t="n">
        <f aca="false">IF(SQRT($B$5)*$I3504+SQRT(1-$B$5)*L3504&lt;$C$10,1,0)</f>
        <v>0</v>
      </c>
      <c r="Q3504" s="108" t="n">
        <f aca="false">IF(SQRT($B$5)*$I3504+SQRT(1-$B$5)*M3504&lt;$C$11,1,0)</f>
        <v>0</v>
      </c>
      <c r="R3504" s="110" t="n">
        <f aca="false">N3504*$D$8+O3504*$D$9+P3504*$D$10+Q3504*$D$11</f>
        <v>0</v>
      </c>
      <c r="S3504" s="108" t="n">
        <f aca="false">SUM(N3504:Q3504)</f>
        <v>0</v>
      </c>
    </row>
    <row r="3505" customFormat="false" ht="15" hidden="false" customHeight="false" outlineLevel="0" collapsed="false">
      <c r="H3505" s="108" t="n">
        <v>3497</v>
      </c>
      <c r="I3505" s="109" t="n">
        <v>-1.8986</v>
      </c>
      <c r="J3505" s="109" t="n">
        <v>0.5494</v>
      </c>
      <c r="K3505" s="109" t="n">
        <v>0.8483</v>
      </c>
      <c r="L3505" s="109" t="n">
        <v>2.0054</v>
      </c>
      <c r="M3505" s="109" t="n">
        <v>-0.4579</v>
      </c>
      <c r="N3505" s="108" t="n">
        <f aca="false">IF(SQRT($B$5)*$I3505+SQRT(1-$B$5)*J3505&lt;$C$8,1,0)</f>
        <v>0</v>
      </c>
      <c r="O3505" s="108" t="n">
        <f aca="false">IF(SQRT($B$5)*$I3505+SQRT(1-$B$5)*K3505&lt;$C$9,1,0)</f>
        <v>0</v>
      </c>
      <c r="P3505" s="108" t="n">
        <f aca="false">IF(SQRT($B$5)*$I3505+SQRT(1-$B$5)*L3505&lt;$C$10,1,0)</f>
        <v>0</v>
      </c>
      <c r="Q3505" s="108" t="n">
        <f aca="false">IF(SQRT($B$5)*$I3505+SQRT(1-$B$5)*M3505&lt;$C$11,1,0)</f>
        <v>0</v>
      </c>
      <c r="R3505" s="110" t="n">
        <f aca="false">N3505*$D$8+O3505*$D$9+P3505*$D$10+Q3505*$D$11</f>
        <v>0</v>
      </c>
      <c r="S3505" s="108" t="n">
        <f aca="false">SUM(N3505:Q3505)</f>
        <v>0</v>
      </c>
    </row>
    <row r="3506" customFormat="false" ht="15" hidden="false" customHeight="false" outlineLevel="0" collapsed="false">
      <c r="H3506" s="108" t="n">
        <v>3498</v>
      </c>
      <c r="I3506" s="109" t="n">
        <v>-1.1317</v>
      </c>
      <c r="J3506" s="109" t="n">
        <v>1.5248</v>
      </c>
      <c r="K3506" s="109" t="n">
        <v>0.1797</v>
      </c>
      <c r="L3506" s="109" t="n">
        <v>-0.2399</v>
      </c>
      <c r="M3506" s="109" t="n">
        <v>-0.5691</v>
      </c>
      <c r="N3506" s="108" t="n">
        <f aca="false">IF(SQRT($B$5)*$I3506+SQRT(1-$B$5)*J3506&lt;$C$8,1,0)</f>
        <v>0</v>
      </c>
      <c r="O3506" s="108" t="n">
        <f aca="false">IF(SQRT($B$5)*$I3506+SQRT(1-$B$5)*K3506&lt;$C$9,1,0)</f>
        <v>0</v>
      </c>
      <c r="P3506" s="108" t="n">
        <f aca="false">IF(SQRT($B$5)*$I3506+SQRT(1-$B$5)*L3506&lt;$C$10,1,0)</f>
        <v>0</v>
      </c>
      <c r="Q3506" s="108" t="n">
        <f aca="false">IF(SQRT($B$5)*$I3506+SQRT(1-$B$5)*M3506&lt;$C$11,1,0)</f>
        <v>0</v>
      </c>
      <c r="R3506" s="110" t="n">
        <f aca="false">N3506*$D$8+O3506*$D$9+P3506*$D$10+Q3506*$D$11</f>
        <v>0</v>
      </c>
      <c r="S3506" s="108" t="n">
        <f aca="false">SUM(N3506:Q3506)</f>
        <v>0</v>
      </c>
    </row>
    <row r="3507" customFormat="false" ht="15" hidden="false" customHeight="false" outlineLevel="0" collapsed="false">
      <c r="H3507" s="108" t="n">
        <v>3499</v>
      </c>
      <c r="I3507" s="109" t="n">
        <v>0.7999</v>
      </c>
      <c r="J3507" s="109" t="n">
        <v>0.6969</v>
      </c>
      <c r="K3507" s="109" t="n">
        <v>-0.2418</v>
      </c>
      <c r="L3507" s="109" t="n">
        <v>-0.4319</v>
      </c>
      <c r="M3507" s="109" t="n">
        <v>1.485</v>
      </c>
      <c r="N3507" s="108" t="n">
        <f aca="false">IF(SQRT($B$5)*$I3507+SQRT(1-$B$5)*J3507&lt;$C$8,1,0)</f>
        <v>0</v>
      </c>
      <c r="O3507" s="108" t="n">
        <f aca="false">IF(SQRT($B$5)*$I3507+SQRT(1-$B$5)*K3507&lt;$C$9,1,0)</f>
        <v>0</v>
      </c>
      <c r="P3507" s="108" t="n">
        <f aca="false">IF(SQRT($B$5)*$I3507+SQRT(1-$B$5)*L3507&lt;$C$10,1,0)</f>
        <v>0</v>
      </c>
      <c r="Q3507" s="108" t="n">
        <f aca="false">IF(SQRT($B$5)*$I3507+SQRT(1-$B$5)*M3507&lt;$C$11,1,0)</f>
        <v>0</v>
      </c>
      <c r="R3507" s="110" t="n">
        <f aca="false">N3507*$D$8+O3507*$D$9+P3507*$D$10+Q3507*$D$11</f>
        <v>0</v>
      </c>
      <c r="S3507" s="108" t="n">
        <f aca="false">SUM(N3507:Q3507)</f>
        <v>0</v>
      </c>
    </row>
    <row r="3508" customFormat="false" ht="15" hidden="false" customHeight="false" outlineLevel="0" collapsed="false">
      <c r="H3508" s="108" t="n">
        <v>3500</v>
      </c>
      <c r="I3508" s="109" t="n">
        <v>0.0233</v>
      </c>
      <c r="J3508" s="109" t="n">
        <v>1.352</v>
      </c>
      <c r="K3508" s="109" t="n">
        <v>-0.9093</v>
      </c>
      <c r="L3508" s="109" t="n">
        <v>-0.9802</v>
      </c>
      <c r="M3508" s="109" t="n">
        <v>1.0955</v>
      </c>
      <c r="N3508" s="108" t="n">
        <f aca="false">IF(SQRT($B$5)*$I3508+SQRT(1-$B$5)*J3508&lt;$C$8,1,0)</f>
        <v>0</v>
      </c>
      <c r="O3508" s="108" t="n">
        <f aca="false">IF(SQRT($B$5)*$I3508+SQRT(1-$B$5)*K3508&lt;$C$9,1,0)</f>
        <v>0</v>
      </c>
      <c r="P3508" s="108" t="n">
        <f aca="false">IF(SQRT($B$5)*$I3508+SQRT(1-$B$5)*L3508&lt;$C$10,1,0)</f>
        <v>0</v>
      </c>
      <c r="Q3508" s="108" t="n">
        <f aca="false">IF(SQRT($B$5)*$I3508+SQRT(1-$B$5)*M3508&lt;$C$11,1,0)</f>
        <v>0</v>
      </c>
      <c r="R3508" s="110" t="n">
        <f aca="false">N3508*$D$8+O3508*$D$9+P3508*$D$10+Q3508*$D$11</f>
        <v>0</v>
      </c>
      <c r="S3508" s="108" t="n">
        <f aca="false">SUM(N3508:Q3508)</f>
        <v>0</v>
      </c>
    </row>
    <row r="3509" customFormat="false" ht="15" hidden="false" customHeight="false" outlineLevel="0" collapsed="false">
      <c r="H3509" s="108" t="n">
        <v>3501</v>
      </c>
      <c r="I3509" s="109" t="n">
        <v>-1.086</v>
      </c>
      <c r="J3509" s="109" t="n">
        <v>-1.197</v>
      </c>
      <c r="K3509" s="109" t="n">
        <v>1.2861</v>
      </c>
      <c r="L3509" s="109" t="n">
        <v>-2.1141</v>
      </c>
      <c r="M3509" s="109" t="n">
        <v>-2.2355</v>
      </c>
      <c r="N3509" s="108" t="n">
        <f aca="false">IF(SQRT($B$5)*$I3509+SQRT(1-$B$5)*J3509&lt;$C$8,1,0)</f>
        <v>0</v>
      </c>
      <c r="O3509" s="108" t="n">
        <f aca="false">IF(SQRT($B$5)*$I3509+SQRT(1-$B$5)*K3509&lt;$C$9,1,0)</f>
        <v>0</v>
      </c>
      <c r="P3509" s="108" t="n">
        <f aca="false">IF(SQRT($B$5)*$I3509+SQRT(1-$B$5)*L3509&lt;$C$10,1,0)</f>
        <v>1</v>
      </c>
      <c r="Q3509" s="108" t="n">
        <f aca="false">IF(SQRT($B$5)*$I3509+SQRT(1-$B$5)*M3509&lt;$C$11,1,0)</f>
        <v>1</v>
      </c>
      <c r="R3509" s="110" t="n">
        <f aca="false">N3509*$D$8+O3509*$D$9+P3509*$D$10+Q3509*$D$11</f>
        <v>31.5</v>
      </c>
      <c r="S3509" s="108" t="n">
        <f aca="false">SUM(N3509:Q3509)</f>
        <v>2</v>
      </c>
    </row>
    <row r="3510" customFormat="false" ht="15" hidden="false" customHeight="false" outlineLevel="0" collapsed="false">
      <c r="H3510" s="108" t="n">
        <v>3502</v>
      </c>
      <c r="I3510" s="109" t="n">
        <v>0.2801</v>
      </c>
      <c r="J3510" s="109" t="n">
        <v>1.0167</v>
      </c>
      <c r="K3510" s="109" t="n">
        <v>-0.2792</v>
      </c>
      <c r="L3510" s="109" t="n">
        <v>0.4808</v>
      </c>
      <c r="M3510" s="109" t="n">
        <v>-0.6672</v>
      </c>
      <c r="N3510" s="108" t="n">
        <f aca="false">IF(SQRT($B$5)*$I3510+SQRT(1-$B$5)*J3510&lt;$C$8,1,0)</f>
        <v>0</v>
      </c>
      <c r="O3510" s="108" t="n">
        <f aca="false">IF(SQRT($B$5)*$I3510+SQRT(1-$B$5)*K3510&lt;$C$9,1,0)</f>
        <v>0</v>
      </c>
      <c r="P3510" s="108" t="n">
        <f aca="false">IF(SQRT($B$5)*$I3510+SQRT(1-$B$5)*L3510&lt;$C$10,1,0)</f>
        <v>0</v>
      </c>
      <c r="Q3510" s="108" t="n">
        <f aca="false">IF(SQRT($B$5)*$I3510+SQRT(1-$B$5)*M3510&lt;$C$11,1,0)</f>
        <v>0</v>
      </c>
      <c r="R3510" s="110" t="n">
        <f aca="false">N3510*$D$8+O3510*$D$9+P3510*$D$10+Q3510*$D$11</f>
        <v>0</v>
      </c>
      <c r="S3510" s="108" t="n">
        <f aca="false">SUM(N3510:Q3510)</f>
        <v>0</v>
      </c>
    </row>
    <row r="3511" customFormat="false" ht="15" hidden="false" customHeight="false" outlineLevel="0" collapsed="false">
      <c r="H3511" s="108" t="n">
        <v>3503</v>
      </c>
      <c r="I3511" s="109" t="n">
        <v>-0.7905</v>
      </c>
      <c r="J3511" s="109" t="n">
        <v>-1.036</v>
      </c>
      <c r="K3511" s="109" t="n">
        <v>0.2346</v>
      </c>
      <c r="L3511" s="109" t="n">
        <v>0.8361</v>
      </c>
      <c r="M3511" s="109" t="n">
        <v>-1.861</v>
      </c>
      <c r="N3511" s="108" t="n">
        <f aca="false">IF(SQRT($B$5)*$I3511+SQRT(1-$B$5)*J3511&lt;$C$8,1,0)</f>
        <v>0</v>
      </c>
      <c r="O3511" s="108" t="n">
        <f aca="false">IF(SQRT($B$5)*$I3511+SQRT(1-$B$5)*K3511&lt;$C$9,1,0)</f>
        <v>0</v>
      </c>
      <c r="P3511" s="108" t="n">
        <f aca="false">IF(SQRT($B$5)*$I3511+SQRT(1-$B$5)*L3511&lt;$C$10,1,0)</f>
        <v>0</v>
      </c>
      <c r="Q3511" s="108" t="n">
        <f aca="false">IF(SQRT($B$5)*$I3511+SQRT(1-$B$5)*M3511&lt;$C$11,1,0)</f>
        <v>1</v>
      </c>
      <c r="R3511" s="110" t="n">
        <f aca="false">N3511*$D$8+O3511*$D$9+P3511*$D$10+Q3511*$D$11</f>
        <v>17.5</v>
      </c>
      <c r="S3511" s="108" t="n">
        <f aca="false">SUM(N3511:Q3511)</f>
        <v>1</v>
      </c>
    </row>
    <row r="3512" customFormat="false" ht="15" hidden="false" customHeight="false" outlineLevel="0" collapsed="false">
      <c r="H3512" s="108" t="n">
        <v>3504</v>
      </c>
      <c r="I3512" s="109" t="n">
        <v>-0.1696</v>
      </c>
      <c r="J3512" s="109" t="n">
        <v>0.0834</v>
      </c>
      <c r="K3512" s="109" t="n">
        <v>1.332</v>
      </c>
      <c r="L3512" s="109" t="n">
        <v>1.0218</v>
      </c>
      <c r="M3512" s="109" t="n">
        <v>0.4634</v>
      </c>
      <c r="N3512" s="108" t="n">
        <f aca="false">IF(SQRT($B$5)*$I3512+SQRT(1-$B$5)*J3512&lt;$C$8,1,0)</f>
        <v>0</v>
      </c>
      <c r="O3512" s="108" t="n">
        <f aca="false">IF(SQRT($B$5)*$I3512+SQRT(1-$B$5)*K3512&lt;$C$9,1,0)</f>
        <v>0</v>
      </c>
      <c r="P3512" s="108" t="n">
        <f aca="false">IF(SQRT($B$5)*$I3512+SQRT(1-$B$5)*L3512&lt;$C$10,1,0)</f>
        <v>0</v>
      </c>
      <c r="Q3512" s="108" t="n">
        <f aca="false">IF(SQRT($B$5)*$I3512+SQRT(1-$B$5)*M3512&lt;$C$11,1,0)</f>
        <v>0</v>
      </c>
      <c r="R3512" s="110" t="n">
        <f aca="false">N3512*$D$8+O3512*$D$9+P3512*$D$10+Q3512*$D$11</f>
        <v>0</v>
      </c>
      <c r="S3512" s="108" t="n">
        <f aca="false">SUM(N3512:Q3512)</f>
        <v>0</v>
      </c>
    </row>
    <row r="3513" customFormat="false" ht="15" hidden="false" customHeight="false" outlineLevel="0" collapsed="false">
      <c r="H3513" s="108" t="n">
        <v>3505</v>
      </c>
      <c r="I3513" s="109" t="n">
        <v>0.3595</v>
      </c>
      <c r="J3513" s="109" t="n">
        <v>1.7469</v>
      </c>
      <c r="K3513" s="109" t="n">
        <v>1.1247</v>
      </c>
      <c r="L3513" s="109" t="n">
        <v>0.4749</v>
      </c>
      <c r="M3513" s="109" t="n">
        <v>-1.5786</v>
      </c>
      <c r="N3513" s="108" t="n">
        <f aca="false">IF(SQRT($B$5)*$I3513+SQRT(1-$B$5)*J3513&lt;$C$8,1,0)</f>
        <v>0</v>
      </c>
      <c r="O3513" s="108" t="n">
        <f aca="false">IF(SQRT($B$5)*$I3513+SQRT(1-$B$5)*K3513&lt;$C$9,1,0)</f>
        <v>0</v>
      </c>
      <c r="P3513" s="108" t="n">
        <f aca="false">IF(SQRT($B$5)*$I3513+SQRT(1-$B$5)*L3513&lt;$C$10,1,0)</f>
        <v>0</v>
      </c>
      <c r="Q3513" s="108" t="n">
        <f aca="false">IF(SQRT($B$5)*$I3513+SQRT(1-$B$5)*M3513&lt;$C$11,1,0)</f>
        <v>0</v>
      </c>
      <c r="R3513" s="110" t="n">
        <f aca="false">N3513*$D$8+O3513*$D$9+P3513*$D$10+Q3513*$D$11</f>
        <v>0</v>
      </c>
      <c r="S3513" s="108" t="n">
        <f aca="false">SUM(N3513:Q3513)</f>
        <v>0</v>
      </c>
    </row>
    <row r="3514" customFormat="false" ht="15" hidden="false" customHeight="false" outlineLevel="0" collapsed="false">
      <c r="H3514" s="108" t="n">
        <v>3506</v>
      </c>
      <c r="I3514" s="109" t="n">
        <v>-2.1988</v>
      </c>
      <c r="J3514" s="109" t="n">
        <v>-0.152</v>
      </c>
      <c r="K3514" s="109" t="n">
        <v>0.3991</v>
      </c>
      <c r="L3514" s="109" t="n">
        <v>0.4296</v>
      </c>
      <c r="M3514" s="109" t="n">
        <v>-0.4234</v>
      </c>
      <c r="N3514" s="108" t="n">
        <f aca="false">IF(SQRT($B$5)*$I3514+SQRT(1-$B$5)*J3514&lt;$C$8,1,0)</f>
        <v>0</v>
      </c>
      <c r="O3514" s="108" t="n">
        <f aca="false">IF(SQRT($B$5)*$I3514+SQRT(1-$B$5)*K3514&lt;$C$9,1,0)</f>
        <v>0</v>
      </c>
      <c r="P3514" s="108" t="n">
        <f aca="false">IF(SQRT($B$5)*$I3514+SQRT(1-$B$5)*L3514&lt;$C$10,1,0)</f>
        <v>0</v>
      </c>
      <c r="Q3514" s="108" t="n">
        <f aca="false">IF(SQRT($B$5)*$I3514+SQRT(1-$B$5)*M3514&lt;$C$11,1,0)</f>
        <v>0</v>
      </c>
      <c r="R3514" s="110" t="n">
        <f aca="false">N3514*$D$8+O3514*$D$9+P3514*$D$10+Q3514*$D$11</f>
        <v>0</v>
      </c>
      <c r="S3514" s="108" t="n">
        <f aca="false">SUM(N3514:Q3514)</f>
        <v>0</v>
      </c>
    </row>
    <row r="3515" customFormat="false" ht="15" hidden="false" customHeight="false" outlineLevel="0" collapsed="false">
      <c r="H3515" s="108" t="n">
        <v>3507</v>
      </c>
      <c r="I3515" s="109" t="n">
        <v>-0.9309</v>
      </c>
      <c r="J3515" s="109" t="n">
        <v>-0.3739</v>
      </c>
      <c r="K3515" s="109" t="n">
        <v>0.3515</v>
      </c>
      <c r="L3515" s="109" t="n">
        <v>-1.0213</v>
      </c>
      <c r="M3515" s="109" t="n">
        <v>0.1924</v>
      </c>
      <c r="N3515" s="108" t="n">
        <f aca="false">IF(SQRT($B$5)*$I3515+SQRT(1-$B$5)*J3515&lt;$C$8,1,0)</f>
        <v>0</v>
      </c>
      <c r="O3515" s="108" t="n">
        <f aca="false">IF(SQRT($B$5)*$I3515+SQRT(1-$B$5)*K3515&lt;$C$9,1,0)</f>
        <v>0</v>
      </c>
      <c r="P3515" s="108" t="n">
        <f aca="false">IF(SQRT($B$5)*$I3515+SQRT(1-$B$5)*L3515&lt;$C$10,1,0)</f>
        <v>0</v>
      </c>
      <c r="Q3515" s="108" t="n">
        <f aca="false">IF(SQRT($B$5)*$I3515+SQRT(1-$B$5)*M3515&lt;$C$11,1,0)</f>
        <v>0</v>
      </c>
      <c r="R3515" s="110" t="n">
        <f aca="false">N3515*$D$8+O3515*$D$9+P3515*$D$10+Q3515*$D$11</f>
        <v>0</v>
      </c>
      <c r="S3515" s="108" t="n">
        <f aca="false">SUM(N3515:Q3515)</f>
        <v>0</v>
      </c>
    </row>
    <row r="3516" customFormat="false" ht="15" hidden="false" customHeight="false" outlineLevel="0" collapsed="false">
      <c r="H3516" s="108" t="n">
        <v>3508</v>
      </c>
      <c r="I3516" s="109" t="n">
        <v>-2.1138</v>
      </c>
      <c r="J3516" s="109" t="n">
        <v>-0.9093</v>
      </c>
      <c r="K3516" s="109" t="n">
        <v>0.2149</v>
      </c>
      <c r="L3516" s="109" t="n">
        <v>-0.7626</v>
      </c>
      <c r="M3516" s="109" t="n">
        <v>0.6086</v>
      </c>
      <c r="N3516" s="108" t="n">
        <f aca="false">IF(SQRT($B$5)*$I3516+SQRT(1-$B$5)*J3516&lt;$C$8,1,0)</f>
        <v>0</v>
      </c>
      <c r="O3516" s="108" t="n">
        <f aca="false">IF(SQRT($B$5)*$I3516+SQRT(1-$B$5)*K3516&lt;$C$9,1,0)</f>
        <v>0</v>
      </c>
      <c r="P3516" s="108" t="n">
        <f aca="false">IF(SQRT($B$5)*$I3516+SQRT(1-$B$5)*L3516&lt;$C$10,1,0)</f>
        <v>0</v>
      </c>
      <c r="Q3516" s="108" t="n">
        <f aca="false">IF(SQRT($B$5)*$I3516+SQRT(1-$B$5)*M3516&lt;$C$11,1,0)</f>
        <v>0</v>
      </c>
      <c r="R3516" s="110" t="n">
        <f aca="false">N3516*$D$8+O3516*$D$9+P3516*$D$10+Q3516*$D$11</f>
        <v>0</v>
      </c>
      <c r="S3516" s="108" t="n">
        <f aca="false">SUM(N3516:Q3516)</f>
        <v>0</v>
      </c>
    </row>
    <row r="3517" customFormat="false" ht="15" hidden="false" customHeight="false" outlineLevel="0" collapsed="false">
      <c r="H3517" s="108" t="n">
        <v>3509</v>
      </c>
      <c r="I3517" s="109" t="n">
        <v>-1.96</v>
      </c>
      <c r="J3517" s="109" t="n">
        <v>1.146</v>
      </c>
      <c r="K3517" s="109" t="n">
        <v>0.5269</v>
      </c>
      <c r="L3517" s="109" t="n">
        <v>-0.7754</v>
      </c>
      <c r="M3517" s="109" t="n">
        <v>-0.9781</v>
      </c>
      <c r="N3517" s="108" t="n">
        <f aca="false">IF(SQRT($B$5)*$I3517+SQRT(1-$B$5)*J3517&lt;$C$8,1,0)</f>
        <v>0</v>
      </c>
      <c r="O3517" s="108" t="n">
        <f aca="false">IF(SQRT($B$5)*$I3517+SQRT(1-$B$5)*K3517&lt;$C$9,1,0)</f>
        <v>0</v>
      </c>
      <c r="P3517" s="108" t="n">
        <f aca="false">IF(SQRT($B$5)*$I3517+SQRT(1-$B$5)*L3517&lt;$C$10,1,0)</f>
        <v>0</v>
      </c>
      <c r="Q3517" s="108" t="n">
        <f aca="false">IF(SQRT($B$5)*$I3517+SQRT(1-$B$5)*M3517&lt;$C$11,1,0)</f>
        <v>0</v>
      </c>
      <c r="R3517" s="110" t="n">
        <f aca="false">N3517*$D$8+O3517*$D$9+P3517*$D$10+Q3517*$D$11</f>
        <v>0</v>
      </c>
      <c r="S3517" s="108" t="n">
        <f aca="false">SUM(N3517:Q3517)</f>
        <v>0</v>
      </c>
    </row>
    <row r="3518" customFormat="false" ht="15" hidden="false" customHeight="false" outlineLevel="0" collapsed="false">
      <c r="H3518" s="108" t="n">
        <v>3510</v>
      </c>
      <c r="I3518" s="109" t="n">
        <v>0.7962</v>
      </c>
      <c r="J3518" s="109" t="n">
        <v>-1.3745</v>
      </c>
      <c r="K3518" s="109" t="n">
        <v>-0.7006</v>
      </c>
      <c r="L3518" s="109" t="n">
        <v>-0.4332</v>
      </c>
      <c r="M3518" s="109" t="n">
        <v>1.9864</v>
      </c>
      <c r="N3518" s="108" t="n">
        <f aca="false">IF(SQRT($B$5)*$I3518+SQRT(1-$B$5)*J3518&lt;$C$8,1,0)</f>
        <v>0</v>
      </c>
      <c r="O3518" s="108" t="n">
        <f aca="false">IF(SQRT($B$5)*$I3518+SQRT(1-$B$5)*K3518&lt;$C$9,1,0)</f>
        <v>0</v>
      </c>
      <c r="P3518" s="108" t="n">
        <f aca="false">IF(SQRT($B$5)*$I3518+SQRT(1-$B$5)*L3518&lt;$C$10,1,0)</f>
        <v>0</v>
      </c>
      <c r="Q3518" s="108" t="n">
        <f aca="false">IF(SQRT($B$5)*$I3518+SQRT(1-$B$5)*M3518&lt;$C$11,1,0)</f>
        <v>0</v>
      </c>
      <c r="R3518" s="110" t="n">
        <f aca="false">N3518*$D$8+O3518*$D$9+P3518*$D$10+Q3518*$D$11</f>
        <v>0</v>
      </c>
      <c r="S3518" s="108" t="n">
        <f aca="false">SUM(N3518:Q3518)</f>
        <v>0</v>
      </c>
    </row>
    <row r="3519" customFormat="false" ht="15" hidden="false" customHeight="false" outlineLevel="0" collapsed="false">
      <c r="H3519" s="108" t="n">
        <v>3511</v>
      </c>
      <c r="I3519" s="109" t="n">
        <v>-1.0357</v>
      </c>
      <c r="J3519" s="109" t="n">
        <v>0.9183</v>
      </c>
      <c r="K3519" s="109" t="n">
        <v>-1.1222</v>
      </c>
      <c r="L3519" s="109" t="n">
        <v>0.0587</v>
      </c>
      <c r="M3519" s="109" t="n">
        <v>1.5258</v>
      </c>
      <c r="N3519" s="108" t="n">
        <f aca="false">IF(SQRT($B$5)*$I3519+SQRT(1-$B$5)*J3519&lt;$C$8,1,0)</f>
        <v>0</v>
      </c>
      <c r="O3519" s="108" t="n">
        <f aca="false">IF(SQRT($B$5)*$I3519+SQRT(1-$B$5)*K3519&lt;$C$9,1,0)</f>
        <v>0</v>
      </c>
      <c r="P3519" s="108" t="n">
        <f aca="false">IF(SQRT($B$5)*$I3519+SQRT(1-$B$5)*L3519&lt;$C$10,1,0)</f>
        <v>0</v>
      </c>
      <c r="Q3519" s="108" t="n">
        <f aca="false">IF(SQRT($B$5)*$I3519+SQRT(1-$B$5)*M3519&lt;$C$11,1,0)</f>
        <v>0</v>
      </c>
      <c r="R3519" s="110" t="n">
        <f aca="false">N3519*$D$8+O3519*$D$9+P3519*$D$10+Q3519*$D$11</f>
        <v>0</v>
      </c>
      <c r="S3519" s="108" t="n">
        <f aca="false">SUM(N3519:Q3519)</f>
        <v>0</v>
      </c>
    </row>
    <row r="3520" customFormat="false" ht="15" hidden="false" customHeight="false" outlineLevel="0" collapsed="false">
      <c r="H3520" s="108" t="n">
        <v>3512</v>
      </c>
      <c r="I3520" s="109" t="n">
        <v>-0.8443</v>
      </c>
      <c r="J3520" s="109" t="n">
        <v>0.1704</v>
      </c>
      <c r="K3520" s="109" t="n">
        <v>0.3627</v>
      </c>
      <c r="L3520" s="109" t="n">
        <v>-1.2072</v>
      </c>
      <c r="M3520" s="109" t="n">
        <v>-0.4117</v>
      </c>
      <c r="N3520" s="108" t="n">
        <f aca="false">IF(SQRT($B$5)*$I3520+SQRT(1-$B$5)*J3520&lt;$C$8,1,0)</f>
        <v>0</v>
      </c>
      <c r="O3520" s="108" t="n">
        <f aca="false">IF(SQRT($B$5)*$I3520+SQRT(1-$B$5)*K3520&lt;$C$9,1,0)</f>
        <v>0</v>
      </c>
      <c r="P3520" s="108" t="n">
        <f aca="false">IF(SQRT($B$5)*$I3520+SQRT(1-$B$5)*L3520&lt;$C$10,1,0)</f>
        <v>0</v>
      </c>
      <c r="Q3520" s="108" t="n">
        <f aca="false">IF(SQRT($B$5)*$I3520+SQRT(1-$B$5)*M3520&lt;$C$11,1,0)</f>
        <v>0</v>
      </c>
      <c r="R3520" s="110" t="n">
        <f aca="false">N3520*$D$8+O3520*$D$9+P3520*$D$10+Q3520*$D$11</f>
        <v>0</v>
      </c>
      <c r="S3520" s="108" t="n">
        <f aca="false">SUM(N3520:Q3520)</f>
        <v>0</v>
      </c>
    </row>
    <row r="3521" customFormat="false" ht="15" hidden="false" customHeight="false" outlineLevel="0" collapsed="false">
      <c r="H3521" s="108" t="n">
        <v>3513</v>
      </c>
      <c r="I3521" s="109" t="n">
        <v>0.8739</v>
      </c>
      <c r="J3521" s="109" t="n">
        <v>1.0139</v>
      </c>
      <c r="K3521" s="109" t="n">
        <v>-0.9515</v>
      </c>
      <c r="L3521" s="109" t="n">
        <v>1.3432</v>
      </c>
      <c r="M3521" s="109" t="n">
        <v>-0.5931</v>
      </c>
      <c r="N3521" s="108" t="n">
        <f aca="false">IF(SQRT($B$5)*$I3521+SQRT(1-$B$5)*J3521&lt;$C$8,1,0)</f>
        <v>0</v>
      </c>
      <c r="O3521" s="108" t="n">
        <f aca="false">IF(SQRT($B$5)*$I3521+SQRT(1-$B$5)*K3521&lt;$C$9,1,0)</f>
        <v>0</v>
      </c>
      <c r="P3521" s="108" t="n">
        <f aca="false">IF(SQRT($B$5)*$I3521+SQRT(1-$B$5)*L3521&lt;$C$10,1,0)</f>
        <v>0</v>
      </c>
      <c r="Q3521" s="108" t="n">
        <f aca="false">IF(SQRT($B$5)*$I3521+SQRT(1-$B$5)*M3521&lt;$C$11,1,0)</f>
        <v>0</v>
      </c>
      <c r="R3521" s="110" t="n">
        <f aca="false">N3521*$D$8+O3521*$D$9+P3521*$D$10+Q3521*$D$11</f>
        <v>0</v>
      </c>
      <c r="S3521" s="108" t="n">
        <f aca="false">SUM(N3521:Q3521)</f>
        <v>0</v>
      </c>
    </row>
    <row r="3522" customFormat="false" ht="15" hidden="false" customHeight="false" outlineLevel="0" collapsed="false">
      <c r="H3522" s="108" t="n">
        <v>3514</v>
      </c>
      <c r="I3522" s="109" t="n">
        <v>1.1449</v>
      </c>
      <c r="J3522" s="109" t="n">
        <v>-0.4512</v>
      </c>
      <c r="K3522" s="109" t="n">
        <v>-0.9296</v>
      </c>
      <c r="L3522" s="109" t="n">
        <v>1.4561</v>
      </c>
      <c r="M3522" s="109" t="n">
        <v>-0.0758</v>
      </c>
      <c r="N3522" s="108" t="n">
        <f aca="false">IF(SQRT($B$5)*$I3522+SQRT(1-$B$5)*J3522&lt;$C$8,1,0)</f>
        <v>0</v>
      </c>
      <c r="O3522" s="108" t="n">
        <f aca="false">IF(SQRT($B$5)*$I3522+SQRT(1-$B$5)*K3522&lt;$C$9,1,0)</f>
        <v>0</v>
      </c>
      <c r="P3522" s="108" t="n">
        <f aca="false">IF(SQRT($B$5)*$I3522+SQRT(1-$B$5)*L3522&lt;$C$10,1,0)</f>
        <v>0</v>
      </c>
      <c r="Q3522" s="108" t="n">
        <f aca="false">IF(SQRT($B$5)*$I3522+SQRT(1-$B$5)*M3522&lt;$C$11,1,0)</f>
        <v>0</v>
      </c>
      <c r="R3522" s="110" t="n">
        <f aca="false">N3522*$D$8+O3522*$D$9+P3522*$D$10+Q3522*$D$11</f>
        <v>0</v>
      </c>
      <c r="S3522" s="108" t="n">
        <f aca="false">SUM(N3522:Q3522)</f>
        <v>0</v>
      </c>
    </row>
    <row r="3523" customFormat="false" ht="15" hidden="false" customHeight="false" outlineLevel="0" collapsed="false">
      <c r="H3523" s="108" t="n">
        <v>3515</v>
      </c>
      <c r="I3523" s="109" t="n">
        <v>-0.005</v>
      </c>
      <c r="J3523" s="109" t="n">
        <v>0.561</v>
      </c>
      <c r="K3523" s="109" t="n">
        <v>0.8134</v>
      </c>
      <c r="L3523" s="109" t="n">
        <v>-0.641</v>
      </c>
      <c r="M3523" s="109" t="n">
        <v>-0.6942</v>
      </c>
      <c r="N3523" s="108" t="n">
        <f aca="false">IF(SQRT($B$5)*$I3523+SQRT(1-$B$5)*J3523&lt;$C$8,1,0)</f>
        <v>0</v>
      </c>
      <c r="O3523" s="108" t="n">
        <f aca="false">IF(SQRT($B$5)*$I3523+SQRT(1-$B$5)*K3523&lt;$C$9,1,0)</f>
        <v>0</v>
      </c>
      <c r="P3523" s="108" t="n">
        <f aca="false">IF(SQRT($B$5)*$I3523+SQRT(1-$B$5)*L3523&lt;$C$10,1,0)</f>
        <v>0</v>
      </c>
      <c r="Q3523" s="108" t="n">
        <f aca="false">IF(SQRT($B$5)*$I3523+SQRT(1-$B$5)*M3523&lt;$C$11,1,0)</f>
        <v>0</v>
      </c>
      <c r="R3523" s="110" t="n">
        <f aca="false">N3523*$D$8+O3523*$D$9+P3523*$D$10+Q3523*$D$11</f>
        <v>0</v>
      </c>
      <c r="S3523" s="108" t="n">
        <f aca="false">SUM(N3523:Q3523)</f>
        <v>0</v>
      </c>
    </row>
    <row r="3524" customFormat="false" ht="15" hidden="false" customHeight="false" outlineLevel="0" collapsed="false">
      <c r="H3524" s="108" t="n">
        <v>3516</v>
      </c>
      <c r="I3524" s="109" t="n">
        <v>-0.1267</v>
      </c>
      <c r="J3524" s="109" t="n">
        <v>0.4239</v>
      </c>
      <c r="K3524" s="109" t="n">
        <v>0.6719</v>
      </c>
      <c r="L3524" s="109" t="n">
        <v>-0.326</v>
      </c>
      <c r="M3524" s="109" t="n">
        <v>-0.6453</v>
      </c>
      <c r="N3524" s="108" t="n">
        <f aca="false">IF(SQRT($B$5)*$I3524+SQRT(1-$B$5)*J3524&lt;$C$8,1,0)</f>
        <v>0</v>
      </c>
      <c r="O3524" s="108" t="n">
        <f aca="false">IF(SQRT($B$5)*$I3524+SQRT(1-$B$5)*K3524&lt;$C$9,1,0)</f>
        <v>0</v>
      </c>
      <c r="P3524" s="108" t="n">
        <f aca="false">IF(SQRT($B$5)*$I3524+SQRT(1-$B$5)*L3524&lt;$C$10,1,0)</f>
        <v>0</v>
      </c>
      <c r="Q3524" s="108" t="n">
        <f aca="false">IF(SQRT($B$5)*$I3524+SQRT(1-$B$5)*M3524&lt;$C$11,1,0)</f>
        <v>0</v>
      </c>
      <c r="R3524" s="110" t="n">
        <f aca="false">N3524*$D$8+O3524*$D$9+P3524*$D$10+Q3524*$D$11</f>
        <v>0</v>
      </c>
      <c r="S3524" s="108" t="n">
        <f aca="false">SUM(N3524:Q3524)</f>
        <v>0</v>
      </c>
    </row>
    <row r="3525" customFormat="false" ht="15" hidden="false" customHeight="false" outlineLevel="0" collapsed="false">
      <c r="H3525" s="108" t="n">
        <v>3517</v>
      </c>
      <c r="I3525" s="109" t="n">
        <v>1.2359</v>
      </c>
      <c r="J3525" s="109" t="n">
        <v>-0.7279</v>
      </c>
      <c r="K3525" s="109" t="n">
        <v>1.0051</v>
      </c>
      <c r="L3525" s="109" t="n">
        <v>-0.4216</v>
      </c>
      <c r="M3525" s="109" t="n">
        <v>0.1158</v>
      </c>
      <c r="N3525" s="108" t="n">
        <f aca="false">IF(SQRT($B$5)*$I3525+SQRT(1-$B$5)*J3525&lt;$C$8,1,0)</f>
        <v>0</v>
      </c>
      <c r="O3525" s="108" t="n">
        <f aca="false">IF(SQRT($B$5)*$I3525+SQRT(1-$B$5)*K3525&lt;$C$9,1,0)</f>
        <v>0</v>
      </c>
      <c r="P3525" s="108" t="n">
        <f aca="false">IF(SQRT($B$5)*$I3525+SQRT(1-$B$5)*L3525&lt;$C$10,1,0)</f>
        <v>0</v>
      </c>
      <c r="Q3525" s="108" t="n">
        <f aca="false">IF(SQRT($B$5)*$I3525+SQRT(1-$B$5)*M3525&lt;$C$11,1,0)</f>
        <v>0</v>
      </c>
      <c r="R3525" s="110" t="n">
        <f aca="false">N3525*$D$8+O3525*$D$9+P3525*$D$10+Q3525*$D$11</f>
        <v>0</v>
      </c>
      <c r="S3525" s="108" t="n">
        <f aca="false">SUM(N3525:Q3525)</f>
        <v>0</v>
      </c>
    </row>
    <row r="3526" customFormat="false" ht="15" hidden="false" customHeight="false" outlineLevel="0" collapsed="false">
      <c r="H3526" s="108" t="n">
        <v>3518</v>
      </c>
      <c r="I3526" s="109" t="n">
        <v>1.2357</v>
      </c>
      <c r="J3526" s="109" t="n">
        <v>2.2302</v>
      </c>
      <c r="K3526" s="109" t="n">
        <v>0.1489</v>
      </c>
      <c r="L3526" s="109" t="n">
        <v>-0.6455</v>
      </c>
      <c r="M3526" s="109" t="n">
        <v>-1.0481</v>
      </c>
      <c r="N3526" s="108" t="n">
        <f aca="false">IF(SQRT($B$5)*$I3526+SQRT(1-$B$5)*J3526&lt;$C$8,1,0)</f>
        <v>0</v>
      </c>
      <c r="O3526" s="108" t="n">
        <f aca="false">IF(SQRT($B$5)*$I3526+SQRT(1-$B$5)*K3526&lt;$C$9,1,0)</f>
        <v>0</v>
      </c>
      <c r="P3526" s="108" t="n">
        <f aca="false">IF(SQRT($B$5)*$I3526+SQRT(1-$B$5)*L3526&lt;$C$10,1,0)</f>
        <v>0</v>
      </c>
      <c r="Q3526" s="108" t="n">
        <f aca="false">IF(SQRT($B$5)*$I3526+SQRT(1-$B$5)*M3526&lt;$C$11,1,0)</f>
        <v>0</v>
      </c>
      <c r="R3526" s="110" t="n">
        <f aca="false">N3526*$D$8+O3526*$D$9+P3526*$D$10+Q3526*$D$11</f>
        <v>0</v>
      </c>
      <c r="S3526" s="108" t="n">
        <f aca="false">SUM(N3526:Q3526)</f>
        <v>0</v>
      </c>
    </row>
    <row r="3527" customFormat="false" ht="15" hidden="false" customHeight="false" outlineLevel="0" collapsed="false">
      <c r="H3527" s="108" t="n">
        <v>3519</v>
      </c>
      <c r="I3527" s="109" t="n">
        <v>-1.1436</v>
      </c>
      <c r="J3527" s="109" t="n">
        <v>1.7027</v>
      </c>
      <c r="K3527" s="109" t="n">
        <v>0.8504</v>
      </c>
      <c r="L3527" s="109" t="n">
        <v>0.6542</v>
      </c>
      <c r="M3527" s="109" t="n">
        <v>-0.2351</v>
      </c>
      <c r="N3527" s="108" t="n">
        <f aca="false">IF(SQRT($B$5)*$I3527+SQRT(1-$B$5)*J3527&lt;$C$8,1,0)</f>
        <v>0</v>
      </c>
      <c r="O3527" s="108" t="n">
        <f aca="false">IF(SQRT($B$5)*$I3527+SQRT(1-$B$5)*K3527&lt;$C$9,1,0)</f>
        <v>0</v>
      </c>
      <c r="P3527" s="108" t="n">
        <f aca="false">IF(SQRT($B$5)*$I3527+SQRT(1-$B$5)*L3527&lt;$C$10,1,0)</f>
        <v>0</v>
      </c>
      <c r="Q3527" s="108" t="n">
        <f aca="false">IF(SQRT($B$5)*$I3527+SQRT(1-$B$5)*M3527&lt;$C$11,1,0)</f>
        <v>0</v>
      </c>
      <c r="R3527" s="110" t="n">
        <f aca="false">N3527*$D$8+O3527*$D$9+P3527*$D$10+Q3527*$D$11</f>
        <v>0</v>
      </c>
      <c r="S3527" s="108" t="n">
        <f aca="false">SUM(N3527:Q3527)</f>
        <v>0</v>
      </c>
    </row>
    <row r="3528" customFormat="false" ht="15" hidden="false" customHeight="false" outlineLevel="0" collapsed="false">
      <c r="H3528" s="108" t="n">
        <v>3520</v>
      </c>
      <c r="I3528" s="109" t="n">
        <v>0.9561</v>
      </c>
      <c r="J3528" s="109" t="n">
        <v>0.5876</v>
      </c>
      <c r="K3528" s="109" t="n">
        <v>1.0957</v>
      </c>
      <c r="L3528" s="109" t="n">
        <v>-0.4281</v>
      </c>
      <c r="M3528" s="109" t="n">
        <v>0.6208</v>
      </c>
      <c r="N3528" s="108" t="n">
        <f aca="false">IF(SQRT($B$5)*$I3528+SQRT(1-$B$5)*J3528&lt;$C$8,1,0)</f>
        <v>0</v>
      </c>
      <c r="O3528" s="108" t="n">
        <f aca="false">IF(SQRT($B$5)*$I3528+SQRT(1-$B$5)*K3528&lt;$C$9,1,0)</f>
        <v>0</v>
      </c>
      <c r="P3528" s="108" t="n">
        <f aca="false">IF(SQRT($B$5)*$I3528+SQRT(1-$B$5)*L3528&lt;$C$10,1,0)</f>
        <v>0</v>
      </c>
      <c r="Q3528" s="108" t="n">
        <f aca="false">IF(SQRT($B$5)*$I3528+SQRT(1-$B$5)*M3528&lt;$C$11,1,0)</f>
        <v>0</v>
      </c>
      <c r="R3528" s="110" t="n">
        <f aca="false">N3528*$D$8+O3528*$D$9+P3528*$D$10+Q3528*$D$11</f>
        <v>0</v>
      </c>
      <c r="S3528" s="108" t="n">
        <f aca="false">SUM(N3528:Q3528)</f>
        <v>0</v>
      </c>
    </row>
    <row r="3529" customFormat="false" ht="15" hidden="false" customHeight="false" outlineLevel="0" collapsed="false">
      <c r="H3529" s="108" t="n">
        <v>3521</v>
      </c>
      <c r="I3529" s="109" t="n">
        <v>1.0492</v>
      </c>
      <c r="J3529" s="109" t="n">
        <v>-0.249</v>
      </c>
      <c r="K3529" s="109" t="n">
        <v>0.2291</v>
      </c>
      <c r="L3529" s="109" t="n">
        <v>-1.2634</v>
      </c>
      <c r="M3529" s="109" t="n">
        <v>1.0441</v>
      </c>
      <c r="N3529" s="108" t="n">
        <f aca="false">IF(SQRT($B$5)*$I3529+SQRT(1-$B$5)*J3529&lt;$C$8,1,0)</f>
        <v>0</v>
      </c>
      <c r="O3529" s="108" t="n">
        <f aca="false">IF(SQRT($B$5)*$I3529+SQRT(1-$B$5)*K3529&lt;$C$9,1,0)</f>
        <v>0</v>
      </c>
      <c r="P3529" s="108" t="n">
        <f aca="false">IF(SQRT($B$5)*$I3529+SQRT(1-$B$5)*L3529&lt;$C$10,1,0)</f>
        <v>0</v>
      </c>
      <c r="Q3529" s="108" t="n">
        <f aca="false">IF(SQRT($B$5)*$I3529+SQRT(1-$B$5)*M3529&lt;$C$11,1,0)</f>
        <v>0</v>
      </c>
      <c r="R3529" s="110" t="n">
        <f aca="false">N3529*$D$8+O3529*$D$9+P3529*$D$10+Q3529*$D$11</f>
        <v>0</v>
      </c>
      <c r="S3529" s="108" t="n">
        <f aca="false">SUM(N3529:Q3529)</f>
        <v>0</v>
      </c>
    </row>
    <row r="3530" customFormat="false" ht="15" hidden="false" customHeight="false" outlineLevel="0" collapsed="false">
      <c r="H3530" s="108" t="n">
        <v>3522</v>
      </c>
      <c r="I3530" s="109" t="n">
        <v>0.1159</v>
      </c>
      <c r="J3530" s="109" t="n">
        <v>0.0823</v>
      </c>
      <c r="K3530" s="109" t="n">
        <v>-1.222</v>
      </c>
      <c r="L3530" s="109" t="n">
        <v>-0.6913</v>
      </c>
      <c r="M3530" s="109" t="n">
        <v>-0.9509</v>
      </c>
      <c r="N3530" s="108" t="n">
        <f aca="false">IF(SQRT($B$5)*$I3530+SQRT(1-$B$5)*J3530&lt;$C$8,1,0)</f>
        <v>0</v>
      </c>
      <c r="O3530" s="108" t="n">
        <f aca="false">IF(SQRT($B$5)*$I3530+SQRT(1-$B$5)*K3530&lt;$C$9,1,0)</f>
        <v>0</v>
      </c>
      <c r="P3530" s="108" t="n">
        <f aca="false">IF(SQRT($B$5)*$I3530+SQRT(1-$B$5)*L3530&lt;$C$10,1,0)</f>
        <v>0</v>
      </c>
      <c r="Q3530" s="108" t="n">
        <f aca="false">IF(SQRT($B$5)*$I3530+SQRT(1-$B$5)*M3530&lt;$C$11,1,0)</f>
        <v>0</v>
      </c>
      <c r="R3530" s="110" t="n">
        <f aca="false">N3530*$D$8+O3530*$D$9+P3530*$D$10+Q3530*$D$11</f>
        <v>0</v>
      </c>
      <c r="S3530" s="108" t="n">
        <f aca="false">SUM(N3530:Q3530)</f>
        <v>0</v>
      </c>
    </row>
    <row r="3531" customFormat="false" ht="15" hidden="false" customHeight="false" outlineLevel="0" collapsed="false">
      <c r="H3531" s="108" t="n">
        <v>3523</v>
      </c>
      <c r="I3531" s="109" t="n">
        <v>-0.1151</v>
      </c>
      <c r="J3531" s="109" t="n">
        <v>-1.7052</v>
      </c>
      <c r="K3531" s="109" t="n">
        <v>-0.3064</v>
      </c>
      <c r="L3531" s="109" t="n">
        <v>0.1652</v>
      </c>
      <c r="M3531" s="109" t="n">
        <v>0.3104</v>
      </c>
      <c r="N3531" s="108" t="n">
        <f aca="false">IF(SQRT($B$5)*$I3531+SQRT(1-$B$5)*J3531&lt;$C$8,1,0)</f>
        <v>0</v>
      </c>
      <c r="O3531" s="108" t="n">
        <f aca="false">IF(SQRT($B$5)*$I3531+SQRT(1-$B$5)*K3531&lt;$C$9,1,0)</f>
        <v>0</v>
      </c>
      <c r="P3531" s="108" t="n">
        <f aca="false">IF(SQRT($B$5)*$I3531+SQRT(1-$B$5)*L3531&lt;$C$10,1,0)</f>
        <v>0</v>
      </c>
      <c r="Q3531" s="108" t="n">
        <f aca="false">IF(SQRT($B$5)*$I3531+SQRT(1-$B$5)*M3531&lt;$C$11,1,0)</f>
        <v>0</v>
      </c>
      <c r="R3531" s="110" t="n">
        <f aca="false">N3531*$D$8+O3531*$D$9+P3531*$D$10+Q3531*$D$11</f>
        <v>0</v>
      </c>
      <c r="S3531" s="108" t="n">
        <f aca="false">SUM(N3531:Q3531)</f>
        <v>0</v>
      </c>
    </row>
    <row r="3532" customFormat="false" ht="15" hidden="false" customHeight="false" outlineLevel="0" collapsed="false">
      <c r="H3532" s="108" t="n">
        <v>3524</v>
      </c>
      <c r="I3532" s="109" t="n">
        <v>-1.5982</v>
      </c>
      <c r="J3532" s="109" t="n">
        <v>-0.6916</v>
      </c>
      <c r="K3532" s="109" t="n">
        <v>-1.6596</v>
      </c>
      <c r="L3532" s="109" t="n">
        <v>1.2724</v>
      </c>
      <c r="M3532" s="109" t="n">
        <v>-0.983</v>
      </c>
      <c r="N3532" s="108" t="n">
        <f aca="false">IF(SQRT($B$5)*$I3532+SQRT(1-$B$5)*J3532&lt;$C$8,1,0)</f>
        <v>0</v>
      </c>
      <c r="O3532" s="108" t="n">
        <f aca="false">IF(SQRT($B$5)*$I3532+SQRT(1-$B$5)*K3532&lt;$C$9,1,0)</f>
        <v>0</v>
      </c>
      <c r="P3532" s="108" t="n">
        <f aca="false">IF(SQRT($B$5)*$I3532+SQRT(1-$B$5)*L3532&lt;$C$10,1,0)</f>
        <v>0</v>
      </c>
      <c r="Q3532" s="108" t="n">
        <f aca="false">IF(SQRT($B$5)*$I3532+SQRT(1-$B$5)*M3532&lt;$C$11,1,0)</f>
        <v>0</v>
      </c>
      <c r="R3532" s="110" t="n">
        <f aca="false">N3532*$D$8+O3532*$D$9+P3532*$D$10+Q3532*$D$11</f>
        <v>0</v>
      </c>
      <c r="S3532" s="108" t="n">
        <f aca="false">SUM(N3532:Q3532)</f>
        <v>0</v>
      </c>
    </row>
    <row r="3533" customFormat="false" ht="15" hidden="false" customHeight="false" outlineLevel="0" collapsed="false">
      <c r="H3533" s="108" t="n">
        <v>3525</v>
      </c>
      <c r="I3533" s="109" t="n">
        <v>-0.894</v>
      </c>
      <c r="J3533" s="109" t="n">
        <v>-0.5018</v>
      </c>
      <c r="K3533" s="109" t="n">
        <v>-0.5253</v>
      </c>
      <c r="L3533" s="109" t="n">
        <v>1.2717</v>
      </c>
      <c r="M3533" s="109" t="n">
        <v>1.2687</v>
      </c>
      <c r="N3533" s="108" t="n">
        <f aca="false">IF(SQRT($B$5)*$I3533+SQRT(1-$B$5)*J3533&lt;$C$8,1,0)</f>
        <v>0</v>
      </c>
      <c r="O3533" s="108" t="n">
        <f aca="false">IF(SQRT($B$5)*$I3533+SQRT(1-$B$5)*K3533&lt;$C$9,1,0)</f>
        <v>0</v>
      </c>
      <c r="P3533" s="108" t="n">
        <f aca="false">IF(SQRT($B$5)*$I3533+SQRT(1-$B$5)*L3533&lt;$C$10,1,0)</f>
        <v>0</v>
      </c>
      <c r="Q3533" s="108" t="n">
        <f aca="false">IF(SQRT($B$5)*$I3533+SQRT(1-$B$5)*M3533&lt;$C$11,1,0)</f>
        <v>0</v>
      </c>
      <c r="R3533" s="110" t="n">
        <f aca="false">N3533*$D$8+O3533*$D$9+P3533*$D$10+Q3533*$D$11</f>
        <v>0</v>
      </c>
      <c r="S3533" s="108" t="n">
        <f aca="false">SUM(N3533:Q3533)</f>
        <v>0</v>
      </c>
    </row>
    <row r="3534" customFormat="false" ht="15" hidden="false" customHeight="false" outlineLevel="0" collapsed="false">
      <c r="H3534" s="108" t="n">
        <v>3526</v>
      </c>
      <c r="I3534" s="109" t="n">
        <v>-0.2305</v>
      </c>
      <c r="J3534" s="109" t="n">
        <v>-0.1898</v>
      </c>
      <c r="K3534" s="109" t="n">
        <v>-0.7149</v>
      </c>
      <c r="L3534" s="109" t="n">
        <v>-0.7265</v>
      </c>
      <c r="M3534" s="109" t="n">
        <v>-0.3935</v>
      </c>
      <c r="N3534" s="108" t="n">
        <f aca="false">IF(SQRT($B$5)*$I3534+SQRT(1-$B$5)*J3534&lt;$C$8,1,0)</f>
        <v>0</v>
      </c>
      <c r="O3534" s="108" t="n">
        <f aca="false">IF(SQRT($B$5)*$I3534+SQRT(1-$B$5)*K3534&lt;$C$9,1,0)</f>
        <v>0</v>
      </c>
      <c r="P3534" s="108" t="n">
        <f aca="false">IF(SQRT($B$5)*$I3534+SQRT(1-$B$5)*L3534&lt;$C$10,1,0)</f>
        <v>0</v>
      </c>
      <c r="Q3534" s="108" t="n">
        <f aca="false">IF(SQRT($B$5)*$I3534+SQRT(1-$B$5)*M3534&lt;$C$11,1,0)</f>
        <v>0</v>
      </c>
      <c r="R3534" s="110" t="n">
        <f aca="false">N3534*$D$8+O3534*$D$9+P3534*$D$10+Q3534*$D$11</f>
        <v>0</v>
      </c>
      <c r="S3534" s="108" t="n">
        <f aca="false">SUM(N3534:Q3534)</f>
        <v>0</v>
      </c>
    </row>
    <row r="3535" customFormat="false" ht="15" hidden="false" customHeight="false" outlineLevel="0" collapsed="false">
      <c r="H3535" s="108" t="n">
        <v>3527</v>
      </c>
      <c r="I3535" s="109" t="n">
        <v>0.8838</v>
      </c>
      <c r="J3535" s="109" t="n">
        <v>-0.4884</v>
      </c>
      <c r="K3535" s="109" t="n">
        <v>-1.098</v>
      </c>
      <c r="L3535" s="109" t="n">
        <v>-0.4683</v>
      </c>
      <c r="M3535" s="109" t="n">
        <v>0.5743</v>
      </c>
      <c r="N3535" s="108" t="n">
        <f aca="false">IF(SQRT($B$5)*$I3535+SQRT(1-$B$5)*J3535&lt;$C$8,1,0)</f>
        <v>0</v>
      </c>
      <c r="O3535" s="108" t="n">
        <f aca="false">IF(SQRT($B$5)*$I3535+SQRT(1-$B$5)*K3535&lt;$C$9,1,0)</f>
        <v>0</v>
      </c>
      <c r="P3535" s="108" t="n">
        <f aca="false">IF(SQRT($B$5)*$I3535+SQRT(1-$B$5)*L3535&lt;$C$10,1,0)</f>
        <v>0</v>
      </c>
      <c r="Q3535" s="108" t="n">
        <f aca="false">IF(SQRT($B$5)*$I3535+SQRT(1-$B$5)*M3535&lt;$C$11,1,0)</f>
        <v>0</v>
      </c>
      <c r="R3535" s="110" t="n">
        <f aca="false">N3535*$D$8+O3535*$D$9+P3535*$D$10+Q3535*$D$11</f>
        <v>0</v>
      </c>
      <c r="S3535" s="108" t="n">
        <f aca="false">SUM(N3535:Q3535)</f>
        <v>0</v>
      </c>
    </row>
    <row r="3536" customFormat="false" ht="15" hidden="false" customHeight="false" outlineLevel="0" collapsed="false">
      <c r="H3536" s="108" t="n">
        <v>3528</v>
      </c>
      <c r="I3536" s="109" t="n">
        <v>-0.514</v>
      </c>
      <c r="J3536" s="109" t="n">
        <v>-1.1502</v>
      </c>
      <c r="K3536" s="109" t="n">
        <v>0.5072</v>
      </c>
      <c r="L3536" s="109" t="n">
        <v>-1.0913</v>
      </c>
      <c r="M3536" s="109" t="n">
        <v>0.9961</v>
      </c>
      <c r="N3536" s="108" t="n">
        <f aca="false">IF(SQRT($B$5)*$I3536+SQRT(1-$B$5)*J3536&lt;$C$8,1,0)</f>
        <v>0</v>
      </c>
      <c r="O3536" s="108" t="n">
        <f aca="false">IF(SQRT($B$5)*$I3536+SQRT(1-$B$5)*K3536&lt;$C$9,1,0)</f>
        <v>0</v>
      </c>
      <c r="P3536" s="108" t="n">
        <f aca="false">IF(SQRT($B$5)*$I3536+SQRT(1-$B$5)*L3536&lt;$C$10,1,0)</f>
        <v>0</v>
      </c>
      <c r="Q3536" s="108" t="n">
        <f aca="false">IF(SQRT($B$5)*$I3536+SQRT(1-$B$5)*M3536&lt;$C$11,1,0)</f>
        <v>0</v>
      </c>
      <c r="R3536" s="110" t="n">
        <f aca="false">N3536*$D$8+O3536*$D$9+P3536*$D$10+Q3536*$D$11</f>
        <v>0</v>
      </c>
      <c r="S3536" s="108" t="n">
        <f aca="false">SUM(N3536:Q3536)</f>
        <v>0</v>
      </c>
    </row>
    <row r="3537" customFormat="false" ht="15" hidden="false" customHeight="false" outlineLevel="0" collapsed="false">
      <c r="H3537" s="108" t="n">
        <v>3529</v>
      </c>
      <c r="I3537" s="109" t="n">
        <v>0.0125</v>
      </c>
      <c r="J3537" s="109" t="n">
        <v>-0.1677</v>
      </c>
      <c r="K3537" s="109" t="n">
        <v>0.5197</v>
      </c>
      <c r="L3537" s="109" t="n">
        <v>0.2001</v>
      </c>
      <c r="M3537" s="109" t="n">
        <v>0.7418</v>
      </c>
      <c r="N3537" s="108" t="n">
        <f aca="false">IF(SQRT($B$5)*$I3537+SQRT(1-$B$5)*J3537&lt;$C$8,1,0)</f>
        <v>0</v>
      </c>
      <c r="O3537" s="108" t="n">
        <f aca="false">IF(SQRT($B$5)*$I3537+SQRT(1-$B$5)*K3537&lt;$C$9,1,0)</f>
        <v>0</v>
      </c>
      <c r="P3537" s="108" t="n">
        <f aca="false">IF(SQRT($B$5)*$I3537+SQRT(1-$B$5)*L3537&lt;$C$10,1,0)</f>
        <v>0</v>
      </c>
      <c r="Q3537" s="108" t="n">
        <f aca="false">IF(SQRT($B$5)*$I3537+SQRT(1-$B$5)*M3537&lt;$C$11,1,0)</f>
        <v>0</v>
      </c>
      <c r="R3537" s="110" t="n">
        <f aca="false">N3537*$D$8+O3537*$D$9+P3537*$D$10+Q3537*$D$11</f>
        <v>0</v>
      </c>
      <c r="S3537" s="108" t="n">
        <f aca="false">SUM(N3537:Q3537)</f>
        <v>0</v>
      </c>
    </row>
    <row r="3538" customFormat="false" ht="15" hidden="false" customHeight="false" outlineLevel="0" collapsed="false">
      <c r="H3538" s="108" t="n">
        <v>3530</v>
      </c>
      <c r="I3538" s="109" t="n">
        <v>2.4014</v>
      </c>
      <c r="J3538" s="109" t="n">
        <v>-2.3671</v>
      </c>
      <c r="K3538" s="109" t="n">
        <v>-0.3885</v>
      </c>
      <c r="L3538" s="109" t="n">
        <v>-0.3142</v>
      </c>
      <c r="M3538" s="109" t="n">
        <v>-0.2073</v>
      </c>
      <c r="N3538" s="108" t="n">
        <f aca="false">IF(SQRT($B$5)*$I3538+SQRT(1-$B$5)*J3538&lt;$C$8,1,0)</f>
        <v>0</v>
      </c>
      <c r="O3538" s="108" t="n">
        <f aca="false">IF(SQRT($B$5)*$I3538+SQRT(1-$B$5)*K3538&lt;$C$9,1,0)</f>
        <v>0</v>
      </c>
      <c r="P3538" s="108" t="n">
        <f aca="false">IF(SQRT($B$5)*$I3538+SQRT(1-$B$5)*L3538&lt;$C$10,1,0)</f>
        <v>0</v>
      </c>
      <c r="Q3538" s="108" t="n">
        <f aca="false">IF(SQRT($B$5)*$I3538+SQRT(1-$B$5)*M3538&lt;$C$11,1,0)</f>
        <v>0</v>
      </c>
      <c r="R3538" s="110" t="n">
        <f aca="false">N3538*$D$8+O3538*$D$9+P3538*$D$10+Q3538*$D$11</f>
        <v>0</v>
      </c>
      <c r="S3538" s="108" t="n">
        <f aca="false">SUM(N3538:Q3538)</f>
        <v>0</v>
      </c>
    </row>
    <row r="3539" customFormat="false" ht="15" hidden="false" customHeight="false" outlineLevel="0" collapsed="false">
      <c r="H3539" s="108" t="n">
        <v>3531</v>
      </c>
      <c r="I3539" s="109" t="n">
        <v>0.6575</v>
      </c>
      <c r="J3539" s="109" t="n">
        <v>0.5583</v>
      </c>
      <c r="K3539" s="109" t="n">
        <v>-0.3775</v>
      </c>
      <c r="L3539" s="109" t="n">
        <v>1.0231</v>
      </c>
      <c r="M3539" s="109" t="n">
        <v>1.143</v>
      </c>
      <c r="N3539" s="108" t="n">
        <f aca="false">IF(SQRT($B$5)*$I3539+SQRT(1-$B$5)*J3539&lt;$C$8,1,0)</f>
        <v>0</v>
      </c>
      <c r="O3539" s="108" t="n">
        <f aca="false">IF(SQRT($B$5)*$I3539+SQRT(1-$B$5)*K3539&lt;$C$9,1,0)</f>
        <v>0</v>
      </c>
      <c r="P3539" s="108" t="n">
        <f aca="false">IF(SQRT($B$5)*$I3539+SQRT(1-$B$5)*L3539&lt;$C$10,1,0)</f>
        <v>0</v>
      </c>
      <c r="Q3539" s="108" t="n">
        <f aca="false">IF(SQRT($B$5)*$I3539+SQRT(1-$B$5)*M3539&lt;$C$11,1,0)</f>
        <v>0</v>
      </c>
      <c r="R3539" s="110" t="n">
        <f aca="false">N3539*$D$8+O3539*$D$9+P3539*$D$10+Q3539*$D$11</f>
        <v>0</v>
      </c>
      <c r="S3539" s="108" t="n">
        <f aca="false">SUM(N3539:Q3539)</f>
        <v>0</v>
      </c>
    </row>
    <row r="3540" customFormat="false" ht="15" hidden="false" customHeight="false" outlineLevel="0" collapsed="false">
      <c r="H3540" s="108" t="n">
        <v>3532</v>
      </c>
      <c r="I3540" s="109" t="n">
        <v>0.6658</v>
      </c>
      <c r="J3540" s="109" t="n">
        <v>0.6192</v>
      </c>
      <c r="K3540" s="109" t="n">
        <v>-1.191</v>
      </c>
      <c r="L3540" s="109" t="n">
        <v>-0.2822</v>
      </c>
      <c r="M3540" s="109" t="n">
        <v>1.3101</v>
      </c>
      <c r="N3540" s="108" t="n">
        <f aca="false">IF(SQRT($B$5)*$I3540+SQRT(1-$B$5)*J3540&lt;$C$8,1,0)</f>
        <v>0</v>
      </c>
      <c r="O3540" s="108" t="n">
        <f aca="false">IF(SQRT($B$5)*$I3540+SQRT(1-$B$5)*K3540&lt;$C$9,1,0)</f>
        <v>0</v>
      </c>
      <c r="P3540" s="108" t="n">
        <f aca="false">IF(SQRT($B$5)*$I3540+SQRT(1-$B$5)*L3540&lt;$C$10,1,0)</f>
        <v>0</v>
      </c>
      <c r="Q3540" s="108" t="n">
        <f aca="false">IF(SQRT($B$5)*$I3540+SQRT(1-$B$5)*M3540&lt;$C$11,1,0)</f>
        <v>0</v>
      </c>
      <c r="R3540" s="110" t="n">
        <f aca="false">N3540*$D$8+O3540*$D$9+P3540*$D$10+Q3540*$D$11</f>
        <v>0</v>
      </c>
      <c r="S3540" s="108" t="n">
        <f aca="false">SUM(N3540:Q3540)</f>
        <v>0</v>
      </c>
    </row>
    <row r="3541" customFormat="false" ht="15" hidden="false" customHeight="false" outlineLevel="0" collapsed="false">
      <c r="H3541" s="108" t="n">
        <v>3533</v>
      </c>
      <c r="I3541" s="109" t="n">
        <v>0.1142</v>
      </c>
      <c r="J3541" s="109" t="n">
        <v>0.6546</v>
      </c>
      <c r="K3541" s="109" t="n">
        <v>-0.5958</v>
      </c>
      <c r="L3541" s="109" t="n">
        <v>-1.0462</v>
      </c>
      <c r="M3541" s="109" t="n">
        <v>-0.1179</v>
      </c>
      <c r="N3541" s="108" t="n">
        <f aca="false">IF(SQRT($B$5)*$I3541+SQRT(1-$B$5)*J3541&lt;$C$8,1,0)</f>
        <v>0</v>
      </c>
      <c r="O3541" s="108" t="n">
        <f aca="false">IF(SQRT($B$5)*$I3541+SQRT(1-$B$5)*K3541&lt;$C$9,1,0)</f>
        <v>0</v>
      </c>
      <c r="P3541" s="108" t="n">
        <f aca="false">IF(SQRT($B$5)*$I3541+SQRT(1-$B$5)*L3541&lt;$C$10,1,0)</f>
        <v>0</v>
      </c>
      <c r="Q3541" s="108" t="n">
        <f aca="false">IF(SQRT($B$5)*$I3541+SQRT(1-$B$5)*M3541&lt;$C$11,1,0)</f>
        <v>0</v>
      </c>
      <c r="R3541" s="110" t="n">
        <f aca="false">N3541*$D$8+O3541*$D$9+P3541*$D$10+Q3541*$D$11</f>
        <v>0</v>
      </c>
      <c r="S3541" s="108" t="n">
        <f aca="false">SUM(N3541:Q3541)</f>
        <v>0</v>
      </c>
    </row>
    <row r="3542" customFormat="false" ht="15" hidden="false" customHeight="false" outlineLevel="0" collapsed="false">
      <c r="H3542" s="108" t="n">
        <v>3534</v>
      </c>
      <c r="I3542" s="109" t="n">
        <v>0.2598</v>
      </c>
      <c r="J3542" s="109" t="n">
        <v>1.2998</v>
      </c>
      <c r="K3542" s="109" t="n">
        <v>0.4302</v>
      </c>
      <c r="L3542" s="109" t="n">
        <v>1.5224</v>
      </c>
      <c r="M3542" s="109" t="n">
        <v>2.3137</v>
      </c>
      <c r="N3542" s="108" t="n">
        <f aca="false">IF(SQRT($B$5)*$I3542+SQRT(1-$B$5)*J3542&lt;$C$8,1,0)</f>
        <v>0</v>
      </c>
      <c r="O3542" s="108" t="n">
        <f aca="false">IF(SQRT($B$5)*$I3542+SQRT(1-$B$5)*K3542&lt;$C$9,1,0)</f>
        <v>0</v>
      </c>
      <c r="P3542" s="108" t="n">
        <f aca="false">IF(SQRT($B$5)*$I3542+SQRT(1-$B$5)*L3542&lt;$C$10,1,0)</f>
        <v>0</v>
      </c>
      <c r="Q3542" s="108" t="n">
        <f aca="false">IF(SQRT($B$5)*$I3542+SQRT(1-$B$5)*M3542&lt;$C$11,1,0)</f>
        <v>0</v>
      </c>
      <c r="R3542" s="110" t="n">
        <f aca="false">N3542*$D$8+O3542*$D$9+P3542*$D$10+Q3542*$D$11</f>
        <v>0</v>
      </c>
      <c r="S3542" s="108" t="n">
        <f aca="false">SUM(N3542:Q3542)</f>
        <v>0</v>
      </c>
    </row>
    <row r="3543" customFormat="false" ht="15" hidden="false" customHeight="false" outlineLevel="0" collapsed="false">
      <c r="H3543" s="108" t="n">
        <v>3535</v>
      </c>
      <c r="I3543" s="109" t="n">
        <v>-1.1519</v>
      </c>
      <c r="J3543" s="109" t="n">
        <v>-1.294</v>
      </c>
      <c r="K3543" s="109" t="n">
        <v>-1.4694</v>
      </c>
      <c r="L3543" s="109" t="n">
        <v>-0.7108</v>
      </c>
      <c r="M3543" s="109" t="n">
        <v>0.7217</v>
      </c>
      <c r="N3543" s="108" t="n">
        <f aca="false">IF(SQRT($B$5)*$I3543+SQRT(1-$B$5)*J3543&lt;$C$8,1,0)</f>
        <v>0</v>
      </c>
      <c r="O3543" s="108" t="n">
        <f aca="false">IF(SQRT($B$5)*$I3543+SQRT(1-$B$5)*K3543&lt;$C$9,1,0)</f>
        <v>0</v>
      </c>
      <c r="P3543" s="108" t="n">
        <f aca="false">IF(SQRT($B$5)*$I3543+SQRT(1-$B$5)*L3543&lt;$C$10,1,0)</f>
        <v>0</v>
      </c>
      <c r="Q3543" s="108" t="n">
        <f aca="false">IF(SQRT($B$5)*$I3543+SQRT(1-$B$5)*M3543&lt;$C$11,1,0)</f>
        <v>0</v>
      </c>
      <c r="R3543" s="110" t="n">
        <f aca="false">N3543*$D$8+O3543*$D$9+P3543*$D$10+Q3543*$D$11</f>
        <v>0</v>
      </c>
      <c r="S3543" s="108" t="n">
        <f aca="false">SUM(N3543:Q3543)</f>
        <v>0</v>
      </c>
    </row>
    <row r="3544" customFormat="false" ht="15" hidden="false" customHeight="false" outlineLevel="0" collapsed="false">
      <c r="H3544" s="108" t="n">
        <v>3536</v>
      </c>
      <c r="I3544" s="109" t="n">
        <v>0.0581</v>
      </c>
      <c r="J3544" s="109" t="n">
        <v>2.1707</v>
      </c>
      <c r="K3544" s="109" t="n">
        <v>1.3334</v>
      </c>
      <c r="L3544" s="109" t="n">
        <v>-0.0155</v>
      </c>
      <c r="M3544" s="109" t="n">
        <v>-0.3553</v>
      </c>
      <c r="N3544" s="108" t="n">
        <f aca="false">IF(SQRT($B$5)*$I3544+SQRT(1-$B$5)*J3544&lt;$C$8,1,0)</f>
        <v>0</v>
      </c>
      <c r="O3544" s="108" t="n">
        <f aca="false">IF(SQRT($B$5)*$I3544+SQRT(1-$B$5)*K3544&lt;$C$9,1,0)</f>
        <v>0</v>
      </c>
      <c r="P3544" s="108" t="n">
        <f aca="false">IF(SQRT($B$5)*$I3544+SQRT(1-$B$5)*L3544&lt;$C$10,1,0)</f>
        <v>0</v>
      </c>
      <c r="Q3544" s="108" t="n">
        <f aca="false">IF(SQRT($B$5)*$I3544+SQRT(1-$B$5)*M3544&lt;$C$11,1,0)</f>
        <v>0</v>
      </c>
      <c r="R3544" s="110" t="n">
        <f aca="false">N3544*$D$8+O3544*$D$9+P3544*$D$10+Q3544*$D$11</f>
        <v>0</v>
      </c>
      <c r="S3544" s="108" t="n">
        <f aca="false">SUM(N3544:Q3544)</f>
        <v>0</v>
      </c>
    </row>
    <row r="3545" customFormat="false" ht="15" hidden="false" customHeight="false" outlineLevel="0" collapsed="false">
      <c r="H3545" s="108" t="n">
        <v>3537</v>
      </c>
      <c r="I3545" s="109" t="n">
        <v>0.4768</v>
      </c>
      <c r="J3545" s="109" t="n">
        <v>1.0056</v>
      </c>
      <c r="K3545" s="109" t="n">
        <v>-0.0694</v>
      </c>
      <c r="L3545" s="109" t="n">
        <v>-0.5566</v>
      </c>
      <c r="M3545" s="109" t="n">
        <v>-1.2532</v>
      </c>
      <c r="N3545" s="108" t="n">
        <f aca="false">IF(SQRT($B$5)*$I3545+SQRT(1-$B$5)*J3545&lt;$C$8,1,0)</f>
        <v>0</v>
      </c>
      <c r="O3545" s="108" t="n">
        <f aca="false">IF(SQRT($B$5)*$I3545+SQRT(1-$B$5)*K3545&lt;$C$9,1,0)</f>
        <v>0</v>
      </c>
      <c r="P3545" s="108" t="n">
        <f aca="false">IF(SQRT($B$5)*$I3545+SQRT(1-$B$5)*L3545&lt;$C$10,1,0)</f>
        <v>0</v>
      </c>
      <c r="Q3545" s="108" t="n">
        <f aca="false">IF(SQRT($B$5)*$I3545+SQRT(1-$B$5)*M3545&lt;$C$11,1,0)</f>
        <v>0</v>
      </c>
      <c r="R3545" s="110" t="n">
        <f aca="false">N3545*$D$8+O3545*$D$9+P3545*$D$10+Q3545*$D$11</f>
        <v>0</v>
      </c>
      <c r="S3545" s="108" t="n">
        <f aca="false">SUM(N3545:Q3545)</f>
        <v>0</v>
      </c>
    </row>
    <row r="3546" customFormat="false" ht="15" hidden="false" customHeight="false" outlineLevel="0" collapsed="false">
      <c r="H3546" s="108" t="n">
        <v>3538</v>
      </c>
      <c r="I3546" s="109" t="n">
        <v>0.7848</v>
      </c>
      <c r="J3546" s="109" t="n">
        <v>-0.4816</v>
      </c>
      <c r="K3546" s="109" t="n">
        <v>0.1987</v>
      </c>
      <c r="L3546" s="109" t="n">
        <v>0.8347</v>
      </c>
      <c r="M3546" s="109" t="n">
        <v>-0.0501</v>
      </c>
      <c r="N3546" s="108" t="n">
        <f aca="false">IF(SQRT($B$5)*$I3546+SQRT(1-$B$5)*J3546&lt;$C$8,1,0)</f>
        <v>0</v>
      </c>
      <c r="O3546" s="108" t="n">
        <f aca="false">IF(SQRT($B$5)*$I3546+SQRT(1-$B$5)*K3546&lt;$C$9,1,0)</f>
        <v>0</v>
      </c>
      <c r="P3546" s="108" t="n">
        <f aca="false">IF(SQRT($B$5)*$I3546+SQRT(1-$B$5)*L3546&lt;$C$10,1,0)</f>
        <v>0</v>
      </c>
      <c r="Q3546" s="108" t="n">
        <f aca="false">IF(SQRT($B$5)*$I3546+SQRT(1-$B$5)*M3546&lt;$C$11,1,0)</f>
        <v>0</v>
      </c>
      <c r="R3546" s="110" t="n">
        <f aca="false">N3546*$D$8+O3546*$D$9+P3546*$D$10+Q3546*$D$11</f>
        <v>0</v>
      </c>
      <c r="S3546" s="108" t="n">
        <f aca="false">SUM(N3546:Q3546)</f>
        <v>0</v>
      </c>
    </row>
    <row r="3547" customFormat="false" ht="15" hidden="false" customHeight="false" outlineLevel="0" collapsed="false">
      <c r="H3547" s="108" t="n">
        <v>3539</v>
      </c>
      <c r="I3547" s="109" t="n">
        <v>0.0114</v>
      </c>
      <c r="J3547" s="109" t="n">
        <v>-1.0272</v>
      </c>
      <c r="K3547" s="109" t="n">
        <v>0.2516</v>
      </c>
      <c r="L3547" s="109" t="n">
        <v>1.3939</v>
      </c>
      <c r="M3547" s="109" t="n">
        <v>0.955</v>
      </c>
      <c r="N3547" s="108" t="n">
        <f aca="false">IF(SQRT($B$5)*$I3547+SQRT(1-$B$5)*J3547&lt;$C$8,1,0)</f>
        <v>0</v>
      </c>
      <c r="O3547" s="108" t="n">
        <f aca="false">IF(SQRT($B$5)*$I3547+SQRT(1-$B$5)*K3547&lt;$C$9,1,0)</f>
        <v>0</v>
      </c>
      <c r="P3547" s="108" t="n">
        <f aca="false">IF(SQRT($B$5)*$I3547+SQRT(1-$B$5)*L3547&lt;$C$10,1,0)</f>
        <v>0</v>
      </c>
      <c r="Q3547" s="108" t="n">
        <f aca="false">IF(SQRT($B$5)*$I3547+SQRT(1-$B$5)*M3547&lt;$C$11,1,0)</f>
        <v>0</v>
      </c>
      <c r="R3547" s="110" t="n">
        <f aca="false">N3547*$D$8+O3547*$D$9+P3547*$D$10+Q3547*$D$11</f>
        <v>0</v>
      </c>
      <c r="S3547" s="108" t="n">
        <f aca="false">SUM(N3547:Q3547)</f>
        <v>0</v>
      </c>
    </row>
    <row r="3548" customFormat="false" ht="15" hidden="false" customHeight="false" outlineLevel="0" collapsed="false">
      <c r="H3548" s="108" t="n">
        <v>3540</v>
      </c>
      <c r="I3548" s="109" t="n">
        <v>1.335</v>
      </c>
      <c r="J3548" s="109" t="n">
        <v>0.4601</v>
      </c>
      <c r="K3548" s="109" t="n">
        <v>-0.513</v>
      </c>
      <c r="L3548" s="109" t="n">
        <v>-0.5858</v>
      </c>
      <c r="M3548" s="109" t="n">
        <v>-0.3388</v>
      </c>
      <c r="N3548" s="108" t="n">
        <f aca="false">IF(SQRT($B$5)*$I3548+SQRT(1-$B$5)*J3548&lt;$C$8,1,0)</f>
        <v>0</v>
      </c>
      <c r="O3548" s="108" t="n">
        <f aca="false">IF(SQRT($B$5)*$I3548+SQRT(1-$B$5)*K3548&lt;$C$9,1,0)</f>
        <v>0</v>
      </c>
      <c r="P3548" s="108" t="n">
        <f aca="false">IF(SQRT($B$5)*$I3548+SQRT(1-$B$5)*L3548&lt;$C$10,1,0)</f>
        <v>0</v>
      </c>
      <c r="Q3548" s="108" t="n">
        <f aca="false">IF(SQRT($B$5)*$I3548+SQRT(1-$B$5)*M3548&lt;$C$11,1,0)</f>
        <v>0</v>
      </c>
      <c r="R3548" s="110" t="n">
        <f aca="false">N3548*$D$8+O3548*$D$9+P3548*$D$10+Q3548*$D$11</f>
        <v>0</v>
      </c>
      <c r="S3548" s="108" t="n">
        <f aca="false">SUM(N3548:Q3548)</f>
        <v>0</v>
      </c>
    </row>
    <row r="3549" customFormat="false" ht="15" hidden="false" customHeight="false" outlineLevel="0" collapsed="false">
      <c r="H3549" s="108" t="n">
        <v>3541</v>
      </c>
      <c r="I3549" s="109" t="n">
        <v>0.407</v>
      </c>
      <c r="J3549" s="109" t="n">
        <v>1.3097</v>
      </c>
      <c r="K3549" s="109" t="n">
        <v>1.0912</v>
      </c>
      <c r="L3549" s="109" t="n">
        <v>0.41</v>
      </c>
      <c r="M3549" s="109" t="n">
        <v>-1.2672</v>
      </c>
      <c r="N3549" s="108" t="n">
        <f aca="false">IF(SQRT($B$5)*$I3549+SQRT(1-$B$5)*J3549&lt;$C$8,1,0)</f>
        <v>0</v>
      </c>
      <c r="O3549" s="108" t="n">
        <f aca="false">IF(SQRT($B$5)*$I3549+SQRT(1-$B$5)*K3549&lt;$C$9,1,0)</f>
        <v>0</v>
      </c>
      <c r="P3549" s="108" t="n">
        <f aca="false">IF(SQRT($B$5)*$I3549+SQRT(1-$B$5)*L3549&lt;$C$10,1,0)</f>
        <v>0</v>
      </c>
      <c r="Q3549" s="108" t="n">
        <f aca="false">IF(SQRT($B$5)*$I3549+SQRT(1-$B$5)*M3549&lt;$C$11,1,0)</f>
        <v>0</v>
      </c>
      <c r="R3549" s="110" t="n">
        <f aca="false">N3549*$D$8+O3549*$D$9+P3549*$D$10+Q3549*$D$11</f>
        <v>0</v>
      </c>
      <c r="S3549" s="108" t="n">
        <f aca="false">SUM(N3549:Q3549)</f>
        <v>0</v>
      </c>
    </row>
    <row r="3550" customFormat="false" ht="15" hidden="false" customHeight="false" outlineLevel="0" collapsed="false">
      <c r="H3550" s="108" t="n">
        <v>3542</v>
      </c>
      <c r="I3550" s="109" t="n">
        <v>1.0324</v>
      </c>
      <c r="J3550" s="109" t="n">
        <v>1.8045</v>
      </c>
      <c r="K3550" s="109" t="n">
        <v>0.6243</v>
      </c>
      <c r="L3550" s="109" t="n">
        <v>-0.4698</v>
      </c>
      <c r="M3550" s="109" t="n">
        <v>-0.922</v>
      </c>
      <c r="N3550" s="108" t="n">
        <f aca="false">IF(SQRT($B$5)*$I3550+SQRT(1-$B$5)*J3550&lt;$C$8,1,0)</f>
        <v>0</v>
      </c>
      <c r="O3550" s="108" t="n">
        <f aca="false">IF(SQRT($B$5)*$I3550+SQRT(1-$B$5)*K3550&lt;$C$9,1,0)</f>
        <v>0</v>
      </c>
      <c r="P3550" s="108" t="n">
        <f aca="false">IF(SQRT($B$5)*$I3550+SQRT(1-$B$5)*L3550&lt;$C$10,1,0)</f>
        <v>0</v>
      </c>
      <c r="Q3550" s="108" t="n">
        <f aca="false">IF(SQRT($B$5)*$I3550+SQRT(1-$B$5)*M3550&lt;$C$11,1,0)</f>
        <v>0</v>
      </c>
      <c r="R3550" s="110" t="n">
        <f aca="false">N3550*$D$8+O3550*$D$9+P3550*$D$10+Q3550*$D$11</f>
        <v>0</v>
      </c>
      <c r="S3550" s="108" t="n">
        <f aca="false">SUM(N3550:Q3550)</f>
        <v>0</v>
      </c>
    </row>
    <row r="3551" customFormat="false" ht="15" hidden="false" customHeight="false" outlineLevel="0" collapsed="false">
      <c r="H3551" s="108" t="n">
        <v>3543</v>
      </c>
      <c r="I3551" s="109" t="n">
        <v>0.2451</v>
      </c>
      <c r="J3551" s="109" t="n">
        <v>-0.8252</v>
      </c>
      <c r="K3551" s="109" t="n">
        <v>2.1635</v>
      </c>
      <c r="L3551" s="109" t="n">
        <v>3.3377</v>
      </c>
      <c r="M3551" s="109" t="n">
        <v>0.6244</v>
      </c>
      <c r="N3551" s="108" t="n">
        <f aca="false">IF(SQRT($B$5)*$I3551+SQRT(1-$B$5)*J3551&lt;$C$8,1,0)</f>
        <v>0</v>
      </c>
      <c r="O3551" s="108" t="n">
        <f aca="false">IF(SQRT($B$5)*$I3551+SQRT(1-$B$5)*K3551&lt;$C$9,1,0)</f>
        <v>0</v>
      </c>
      <c r="P3551" s="108" t="n">
        <f aca="false">IF(SQRT($B$5)*$I3551+SQRT(1-$B$5)*L3551&lt;$C$10,1,0)</f>
        <v>0</v>
      </c>
      <c r="Q3551" s="108" t="n">
        <f aca="false">IF(SQRT($B$5)*$I3551+SQRT(1-$B$5)*M3551&lt;$C$11,1,0)</f>
        <v>0</v>
      </c>
      <c r="R3551" s="110" t="n">
        <f aca="false">N3551*$D$8+O3551*$D$9+P3551*$D$10+Q3551*$D$11</f>
        <v>0</v>
      </c>
      <c r="S3551" s="108" t="n">
        <f aca="false">SUM(N3551:Q3551)</f>
        <v>0</v>
      </c>
    </row>
    <row r="3552" customFormat="false" ht="15" hidden="false" customHeight="false" outlineLevel="0" collapsed="false">
      <c r="H3552" s="108" t="n">
        <v>3544</v>
      </c>
      <c r="I3552" s="109" t="n">
        <v>0.1709</v>
      </c>
      <c r="J3552" s="109" t="n">
        <v>-2.1293</v>
      </c>
      <c r="K3552" s="109" t="n">
        <v>-0.5658</v>
      </c>
      <c r="L3552" s="109" t="n">
        <v>0.3807</v>
      </c>
      <c r="M3552" s="109" t="n">
        <v>1.0891</v>
      </c>
      <c r="N3552" s="108" t="n">
        <f aca="false">IF(SQRT($B$5)*$I3552+SQRT(1-$B$5)*J3552&lt;$C$8,1,0)</f>
        <v>0</v>
      </c>
      <c r="O3552" s="108" t="n">
        <f aca="false">IF(SQRT($B$5)*$I3552+SQRT(1-$B$5)*K3552&lt;$C$9,1,0)</f>
        <v>0</v>
      </c>
      <c r="P3552" s="108" t="n">
        <f aca="false">IF(SQRT($B$5)*$I3552+SQRT(1-$B$5)*L3552&lt;$C$10,1,0)</f>
        <v>0</v>
      </c>
      <c r="Q3552" s="108" t="n">
        <f aca="false">IF(SQRT($B$5)*$I3552+SQRT(1-$B$5)*M3552&lt;$C$11,1,0)</f>
        <v>0</v>
      </c>
      <c r="R3552" s="110" t="n">
        <f aca="false">N3552*$D$8+O3552*$D$9+P3552*$D$10+Q3552*$D$11</f>
        <v>0</v>
      </c>
      <c r="S3552" s="108" t="n">
        <f aca="false">SUM(N3552:Q3552)</f>
        <v>0</v>
      </c>
    </row>
    <row r="3553" customFormat="false" ht="15" hidden="false" customHeight="false" outlineLevel="0" collapsed="false">
      <c r="H3553" s="108" t="n">
        <v>3545</v>
      </c>
      <c r="I3553" s="109" t="n">
        <v>-1.1745</v>
      </c>
      <c r="J3553" s="109" t="n">
        <v>0.5662</v>
      </c>
      <c r="K3553" s="109" t="n">
        <v>-0.2063</v>
      </c>
      <c r="L3553" s="109" t="n">
        <v>0.0119</v>
      </c>
      <c r="M3553" s="109" t="n">
        <v>0.0747</v>
      </c>
      <c r="N3553" s="108" t="n">
        <f aca="false">IF(SQRT($B$5)*$I3553+SQRT(1-$B$5)*J3553&lt;$C$8,1,0)</f>
        <v>0</v>
      </c>
      <c r="O3553" s="108" t="n">
        <f aca="false">IF(SQRT($B$5)*$I3553+SQRT(1-$B$5)*K3553&lt;$C$9,1,0)</f>
        <v>0</v>
      </c>
      <c r="P3553" s="108" t="n">
        <f aca="false">IF(SQRT($B$5)*$I3553+SQRT(1-$B$5)*L3553&lt;$C$10,1,0)</f>
        <v>0</v>
      </c>
      <c r="Q3553" s="108" t="n">
        <f aca="false">IF(SQRT($B$5)*$I3553+SQRT(1-$B$5)*M3553&lt;$C$11,1,0)</f>
        <v>0</v>
      </c>
      <c r="R3553" s="110" t="n">
        <f aca="false">N3553*$D$8+O3553*$D$9+P3553*$D$10+Q3553*$D$11</f>
        <v>0</v>
      </c>
      <c r="S3553" s="108" t="n">
        <f aca="false">SUM(N3553:Q3553)</f>
        <v>0</v>
      </c>
    </row>
    <row r="3554" customFormat="false" ht="15" hidden="false" customHeight="false" outlineLevel="0" collapsed="false">
      <c r="H3554" s="108" t="n">
        <v>3546</v>
      </c>
      <c r="I3554" s="109" t="n">
        <v>0.3148</v>
      </c>
      <c r="J3554" s="109" t="n">
        <v>-0.4777</v>
      </c>
      <c r="K3554" s="109" t="n">
        <v>0.0636</v>
      </c>
      <c r="L3554" s="109" t="n">
        <v>0.9201</v>
      </c>
      <c r="M3554" s="109" t="n">
        <v>-0.2478</v>
      </c>
      <c r="N3554" s="108" t="n">
        <f aca="false">IF(SQRT($B$5)*$I3554+SQRT(1-$B$5)*J3554&lt;$C$8,1,0)</f>
        <v>0</v>
      </c>
      <c r="O3554" s="108" t="n">
        <f aca="false">IF(SQRT($B$5)*$I3554+SQRT(1-$B$5)*K3554&lt;$C$9,1,0)</f>
        <v>0</v>
      </c>
      <c r="P3554" s="108" t="n">
        <f aca="false">IF(SQRT($B$5)*$I3554+SQRT(1-$B$5)*L3554&lt;$C$10,1,0)</f>
        <v>0</v>
      </c>
      <c r="Q3554" s="108" t="n">
        <f aca="false">IF(SQRT($B$5)*$I3554+SQRT(1-$B$5)*M3554&lt;$C$11,1,0)</f>
        <v>0</v>
      </c>
      <c r="R3554" s="110" t="n">
        <f aca="false">N3554*$D$8+O3554*$D$9+P3554*$D$10+Q3554*$D$11</f>
        <v>0</v>
      </c>
      <c r="S3554" s="108" t="n">
        <f aca="false">SUM(N3554:Q3554)</f>
        <v>0</v>
      </c>
    </row>
    <row r="3555" customFormat="false" ht="15" hidden="false" customHeight="false" outlineLevel="0" collapsed="false">
      <c r="H3555" s="108" t="n">
        <v>3547</v>
      </c>
      <c r="I3555" s="109" t="n">
        <v>-0.8124</v>
      </c>
      <c r="J3555" s="109" t="n">
        <v>-2.4995</v>
      </c>
      <c r="K3555" s="109" t="n">
        <v>1.4268</v>
      </c>
      <c r="L3555" s="109" t="n">
        <v>-0.1043</v>
      </c>
      <c r="M3555" s="109" t="n">
        <v>0.1019</v>
      </c>
      <c r="N3555" s="108" t="n">
        <f aca="false">IF(SQRT($B$5)*$I3555+SQRT(1-$B$5)*J3555&lt;$C$8,1,0)</f>
        <v>1</v>
      </c>
      <c r="O3555" s="108" t="n">
        <f aca="false">IF(SQRT($B$5)*$I3555+SQRT(1-$B$5)*K3555&lt;$C$9,1,0)</f>
        <v>0</v>
      </c>
      <c r="P3555" s="108" t="n">
        <f aca="false">IF(SQRT($B$5)*$I3555+SQRT(1-$B$5)*L3555&lt;$C$10,1,0)</f>
        <v>0</v>
      </c>
      <c r="Q3555" s="108" t="n">
        <f aca="false">IF(SQRT($B$5)*$I3555+SQRT(1-$B$5)*M3555&lt;$C$11,1,0)</f>
        <v>0</v>
      </c>
      <c r="R3555" s="110" t="n">
        <f aca="false">N3555*$D$8+O3555*$D$9+P3555*$D$10+Q3555*$D$11</f>
        <v>20</v>
      </c>
      <c r="S3555" s="108" t="n">
        <f aca="false">SUM(N3555:Q3555)</f>
        <v>1</v>
      </c>
    </row>
    <row r="3556" customFormat="false" ht="15" hidden="false" customHeight="false" outlineLevel="0" collapsed="false">
      <c r="H3556" s="108" t="n">
        <v>3548</v>
      </c>
      <c r="I3556" s="109" t="n">
        <v>0.397</v>
      </c>
      <c r="J3556" s="109" t="n">
        <v>1.0619</v>
      </c>
      <c r="K3556" s="109" t="n">
        <v>-1.25</v>
      </c>
      <c r="L3556" s="109" t="n">
        <v>1.431</v>
      </c>
      <c r="M3556" s="109" t="n">
        <v>0.323</v>
      </c>
      <c r="N3556" s="108" t="n">
        <f aca="false">IF(SQRT($B$5)*$I3556+SQRT(1-$B$5)*J3556&lt;$C$8,1,0)</f>
        <v>0</v>
      </c>
      <c r="O3556" s="108" t="n">
        <f aca="false">IF(SQRT($B$5)*$I3556+SQRT(1-$B$5)*K3556&lt;$C$9,1,0)</f>
        <v>0</v>
      </c>
      <c r="P3556" s="108" t="n">
        <f aca="false">IF(SQRT($B$5)*$I3556+SQRT(1-$B$5)*L3556&lt;$C$10,1,0)</f>
        <v>0</v>
      </c>
      <c r="Q3556" s="108" t="n">
        <f aca="false">IF(SQRT($B$5)*$I3556+SQRT(1-$B$5)*M3556&lt;$C$11,1,0)</f>
        <v>0</v>
      </c>
      <c r="R3556" s="110" t="n">
        <f aca="false">N3556*$D$8+O3556*$D$9+P3556*$D$10+Q3556*$D$11</f>
        <v>0</v>
      </c>
      <c r="S3556" s="108" t="n">
        <f aca="false">SUM(N3556:Q3556)</f>
        <v>0</v>
      </c>
    </row>
    <row r="3557" customFormat="false" ht="15" hidden="false" customHeight="false" outlineLevel="0" collapsed="false">
      <c r="H3557" s="108" t="n">
        <v>3549</v>
      </c>
      <c r="I3557" s="109" t="n">
        <v>-1.5956</v>
      </c>
      <c r="J3557" s="109" t="n">
        <v>-0.3546</v>
      </c>
      <c r="K3557" s="109" t="n">
        <v>0.2476</v>
      </c>
      <c r="L3557" s="109" t="n">
        <v>-0.7128</v>
      </c>
      <c r="M3557" s="109" t="n">
        <v>-0.0489</v>
      </c>
      <c r="N3557" s="108" t="n">
        <f aca="false">IF(SQRT($B$5)*$I3557+SQRT(1-$B$5)*J3557&lt;$C$8,1,0)</f>
        <v>0</v>
      </c>
      <c r="O3557" s="108" t="n">
        <f aca="false">IF(SQRT($B$5)*$I3557+SQRT(1-$B$5)*K3557&lt;$C$9,1,0)</f>
        <v>0</v>
      </c>
      <c r="P3557" s="108" t="n">
        <f aca="false">IF(SQRT($B$5)*$I3557+SQRT(1-$B$5)*L3557&lt;$C$10,1,0)</f>
        <v>0</v>
      </c>
      <c r="Q3557" s="108" t="n">
        <f aca="false">IF(SQRT($B$5)*$I3557+SQRT(1-$B$5)*M3557&lt;$C$11,1,0)</f>
        <v>0</v>
      </c>
      <c r="R3557" s="110" t="n">
        <f aca="false">N3557*$D$8+O3557*$D$9+P3557*$D$10+Q3557*$D$11</f>
        <v>0</v>
      </c>
      <c r="S3557" s="108" t="n">
        <f aca="false">SUM(N3557:Q3557)</f>
        <v>0</v>
      </c>
    </row>
    <row r="3558" customFormat="false" ht="15" hidden="false" customHeight="false" outlineLevel="0" collapsed="false">
      <c r="H3558" s="108" t="n">
        <v>3550</v>
      </c>
      <c r="I3558" s="109" t="n">
        <v>2.1094</v>
      </c>
      <c r="J3558" s="109" t="n">
        <v>-0.6314</v>
      </c>
      <c r="K3558" s="109" t="n">
        <v>-1.0496</v>
      </c>
      <c r="L3558" s="109" t="n">
        <v>0.0512</v>
      </c>
      <c r="M3558" s="109" t="n">
        <v>-1.7139</v>
      </c>
      <c r="N3558" s="108" t="n">
        <f aca="false">IF(SQRT($B$5)*$I3558+SQRT(1-$B$5)*J3558&lt;$C$8,1,0)</f>
        <v>0</v>
      </c>
      <c r="O3558" s="108" t="n">
        <f aca="false">IF(SQRT($B$5)*$I3558+SQRT(1-$B$5)*K3558&lt;$C$9,1,0)</f>
        <v>0</v>
      </c>
      <c r="P3558" s="108" t="n">
        <f aca="false">IF(SQRT($B$5)*$I3558+SQRT(1-$B$5)*L3558&lt;$C$10,1,0)</f>
        <v>0</v>
      </c>
      <c r="Q3558" s="108" t="n">
        <f aca="false">IF(SQRT($B$5)*$I3558+SQRT(1-$B$5)*M3558&lt;$C$11,1,0)</f>
        <v>0</v>
      </c>
      <c r="R3558" s="110" t="n">
        <f aca="false">N3558*$D$8+O3558*$D$9+P3558*$D$10+Q3558*$D$11</f>
        <v>0</v>
      </c>
      <c r="S3558" s="108" t="n">
        <f aca="false">SUM(N3558:Q3558)</f>
        <v>0</v>
      </c>
    </row>
    <row r="3559" customFormat="false" ht="15" hidden="false" customHeight="false" outlineLevel="0" collapsed="false">
      <c r="H3559" s="108" t="n">
        <v>3551</v>
      </c>
      <c r="I3559" s="109" t="n">
        <v>-0.1958</v>
      </c>
      <c r="J3559" s="109" t="n">
        <v>1.3313</v>
      </c>
      <c r="K3559" s="109" t="n">
        <v>1.2392</v>
      </c>
      <c r="L3559" s="109" t="n">
        <v>1.3059</v>
      </c>
      <c r="M3559" s="109" t="n">
        <v>-0.0191</v>
      </c>
      <c r="N3559" s="108" t="n">
        <f aca="false">IF(SQRT($B$5)*$I3559+SQRT(1-$B$5)*J3559&lt;$C$8,1,0)</f>
        <v>0</v>
      </c>
      <c r="O3559" s="108" t="n">
        <f aca="false">IF(SQRT($B$5)*$I3559+SQRT(1-$B$5)*K3559&lt;$C$9,1,0)</f>
        <v>0</v>
      </c>
      <c r="P3559" s="108" t="n">
        <f aca="false">IF(SQRT($B$5)*$I3559+SQRT(1-$B$5)*L3559&lt;$C$10,1,0)</f>
        <v>0</v>
      </c>
      <c r="Q3559" s="108" t="n">
        <f aca="false">IF(SQRT($B$5)*$I3559+SQRT(1-$B$5)*M3559&lt;$C$11,1,0)</f>
        <v>0</v>
      </c>
      <c r="R3559" s="110" t="n">
        <f aca="false">N3559*$D$8+O3559*$D$9+P3559*$D$10+Q3559*$D$11</f>
        <v>0</v>
      </c>
      <c r="S3559" s="108" t="n">
        <f aca="false">SUM(N3559:Q3559)</f>
        <v>0</v>
      </c>
    </row>
    <row r="3560" customFormat="false" ht="15" hidden="false" customHeight="false" outlineLevel="0" collapsed="false">
      <c r="H3560" s="108" t="n">
        <v>3552</v>
      </c>
      <c r="I3560" s="109" t="n">
        <v>0.5468</v>
      </c>
      <c r="J3560" s="109" t="n">
        <v>-1.5676</v>
      </c>
      <c r="K3560" s="109" t="n">
        <v>-2.4927</v>
      </c>
      <c r="L3560" s="109" t="n">
        <v>0.0033</v>
      </c>
      <c r="M3560" s="109" t="n">
        <v>-0.4959</v>
      </c>
      <c r="N3560" s="108" t="n">
        <f aca="false">IF(SQRT($B$5)*$I3560+SQRT(1-$B$5)*J3560&lt;$C$8,1,0)</f>
        <v>0</v>
      </c>
      <c r="O3560" s="108" t="n">
        <f aca="false">IF(SQRT($B$5)*$I3560+SQRT(1-$B$5)*K3560&lt;$C$9,1,0)</f>
        <v>0</v>
      </c>
      <c r="P3560" s="108" t="n">
        <f aca="false">IF(SQRT($B$5)*$I3560+SQRT(1-$B$5)*L3560&lt;$C$10,1,0)</f>
        <v>0</v>
      </c>
      <c r="Q3560" s="108" t="n">
        <f aca="false">IF(SQRT($B$5)*$I3560+SQRT(1-$B$5)*M3560&lt;$C$11,1,0)</f>
        <v>0</v>
      </c>
      <c r="R3560" s="110" t="n">
        <f aca="false">N3560*$D$8+O3560*$D$9+P3560*$D$10+Q3560*$D$11</f>
        <v>0</v>
      </c>
      <c r="S3560" s="108" t="n">
        <f aca="false">SUM(N3560:Q3560)</f>
        <v>0</v>
      </c>
    </row>
    <row r="3561" customFormat="false" ht="15" hidden="false" customHeight="false" outlineLevel="0" collapsed="false">
      <c r="H3561" s="108" t="n">
        <v>3553</v>
      </c>
      <c r="I3561" s="109" t="n">
        <v>-0.0557</v>
      </c>
      <c r="J3561" s="109" t="n">
        <v>0.1701</v>
      </c>
      <c r="K3561" s="109" t="n">
        <v>0.0036</v>
      </c>
      <c r="L3561" s="109" t="n">
        <v>0.5218</v>
      </c>
      <c r="M3561" s="109" t="n">
        <v>-0.4235</v>
      </c>
      <c r="N3561" s="108" t="n">
        <f aca="false">IF(SQRT($B$5)*$I3561+SQRT(1-$B$5)*J3561&lt;$C$8,1,0)</f>
        <v>0</v>
      </c>
      <c r="O3561" s="108" t="n">
        <f aca="false">IF(SQRT($B$5)*$I3561+SQRT(1-$B$5)*K3561&lt;$C$9,1,0)</f>
        <v>0</v>
      </c>
      <c r="P3561" s="108" t="n">
        <f aca="false">IF(SQRT($B$5)*$I3561+SQRT(1-$B$5)*L3561&lt;$C$10,1,0)</f>
        <v>0</v>
      </c>
      <c r="Q3561" s="108" t="n">
        <f aca="false">IF(SQRT($B$5)*$I3561+SQRT(1-$B$5)*M3561&lt;$C$11,1,0)</f>
        <v>0</v>
      </c>
      <c r="R3561" s="110" t="n">
        <f aca="false">N3561*$D$8+O3561*$D$9+P3561*$D$10+Q3561*$D$11</f>
        <v>0</v>
      </c>
      <c r="S3561" s="108" t="n">
        <f aca="false">SUM(N3561:Q3561)</f>
        <v>0</v>
      </c>
    </row>
    <row r="3562" customFormat="false" ht="15" hidden="false" customHeight="false" outlineLevel="0" collapsed="false">
      <c r="H3562" s="108" t="n">
        <v>3554</v>
      </c>
      <c r="I3562" s="109" t="n">
        <v>-1.4676</v>
      </c>
      <c r="J3562" s="109" t="n">
        <v>-0.6982</v>
      </c>
      <c r="K3562" s="109" t="n">
        <v>-1.0977</v>
      </c>
      <c r="L3562" s="109" t="n">
        <v>-0.1269</v>
      </c>
      <c r="M3562" s="109" t="n">
        <v>0.5667</v>
      </c>
      <c r="N3562" s="108" t="n">
        <f aca="false">IF(SQRT($B$5)*$I3562+SQRT(1-$B$5)*J3562&lt;$C$8,1,0)</f>
        <v>0</v>
      </c>
      <c r="O3562" s="108" t="n">
        <f aca="false">IF(SQRT($B$5)*$I3562+SQRT(1-$B$5)*K3562&lt;$C$9,1,0)</f>
        <v>0</v>
      </c>
      <c r="P3562" s="108" t="n">
        <f aca="false">IF(SQRT($B$5)*$I3562+SQRT(1-$B$5)*L3562&lt;$C$10,1,0)</f>
        <v>0</v>
      </c>
      <c r="Q3562" s="108" t="n">
        <f aca="false">IF(SQRT($B$5)*$I3562+SQRT(1-$B$5)*M3562&lt;$C$11,1,0)</f>
        <v>0</v>
      </c>
      <c r="R3562" s="110" t="n">
        <f aca="false">N3562*$D$8+O3562*$D$9+P3562*$D$10+Q3562*$D$11</f>
        <v>0</v>
      </c>
      <c r="S3562" s="108" t="n">
        <f aca="false">SUM(N3562:Q3562)</f>
        <v>0</v>
      </c>
    </row>
    <row r="3563" customFormat="false" ht="15" hidden="false" customHeight="false" outlineLevel="0" collapsed="false">
      <c r="H3563" s="108" t="n">
        <v>3555</v>
      </c>
      <c r="I3563" s="109" t="n">
        <v>0.6194</v>
      </c>
      <c r="J3563" s="109" t="n">
        <v>-0.7319</v>
      </c>
      <c r="K3563" s="109" t="n">
        <v>1.1077</v>
      </c>
      <c r="L3563" s="109" t="n">
        <v>-0.258</v>
      </c>
      <c r="M3563" s="109" t="n">
        <v>-1.4235</v>
      </c>
      <c r="N3563" s="108" t="n">
        <f aca="false">IF(SQRT($B$5)*$I3563+SQRT(1-$B$5)*J3563&lt;$C$8,1,0)</f>
        <v>0</v>
      </c>
      <c r="O3563" s="108" t="n">
        <f aca="false">IF(SQRT($B$5)*$I3563+SQRT(1-$B$5)*K3563&lt;$C$9,1,0)</f>
        <v>0</v>
      </c>
      <c r="P3563" s="108" t="n">
        <f aca="false">IF(SQRT($B$5)*$I3563+SQRT(1-$B$5)*L3563&lt;$C$10,1,0)</f>
        <v>0</v>
      </c>
      <c r="Q3563" s="108" t="n">
        <f aca="false">IF(SQRT($B$5)*$I3563+SQRT(1-$B$5)*M3563&lt;$C$11,1,0)</f>
        <v>0</v>
      </c>
      <c r="R3563" s="110" t="n">
        <f aca="false">N3563*$D$8+O3563*$D$9+P3563*$D$10+Q3563*$D$11</f>
        <v>0</v>
      </c>
      <c r="S3563" s="108" t="n">
        <f aca="false">SUM(N3563:Q3563)</f>
        <v>0</v>
      </c>
    </row>
    <row r="3564" customFormat="false" ht="15" hidden="false" customHeight="false" outlineLevel="0" collapsed="false">
      <c r="H3564" s="108" t="n">
        <v>3556</v>
      </c>
      <c r="I3564" s="109" t="n">
        <v>-0.0221</v>
      </c>
      <c r="J3564" s="109" t="n">
        <v>-0.4093</v>
      </c>
      <c r="K3564" s="109" t="n">
        <v>-0.5104</v>
      </c>
      <c r="L3564" s="109" t="n">
        <v>0.6205</v>
      </c>
      <c r="M3564" s="109" t="n">
        <v>1.0538</v>
      </c>
      <c r="N3564" s="108" t="n">
        <f aca="false">IF(SQRT($B$5)*$I3564+SQRT(1-$B$5)*J3564&lt;$C$8,1,0)</f>
        <v>0</v>
      </c>
      <c r="O3564" s="108" t="n">
        <f aca="false">IF(SQRT($B$5)*$I3564+SQRT(1-$B$5)*K3564&lt;$C$9,1,0)</f>
        <v>0</v>
      </c>
      <c r="P3564" s="108" t="n">
        <f aca="false">IF(SQRT($B$5)*$I3564+SQRT(1-$B$5)*L3564&lt;$C$10,1,0)</f>
        <v>0</v>
      </c>
      <c r="Q3564" s="108" t="n">
        <f aca="false">IF(SQRT($B$5)*$I3564+SQRT(1-$B$5)*M3564&lt;$C$11,1,0)</f>
        <v>0</v>
      </c>
      <c r="R3564" s="110" t="n">
        <f aca="false">N3564*$D$8+O3564*$D$9+P3564*$D$10+Q3564*$D$11</f>
        <v>0</v>
      </c>
      <c r="S3564" s="108" t="n">
        <f aca="false">SUM(N3564:Q3564)</f>
        <v>0</v>
      </c>
    </row>
    <row r="3565" customFormat="false" ht="15" hidden="false" customHeight="false" outlineLevel="0" collapsed="false">
      <c r="H3565" s="108" t="n">
        <v>3557</v>
      </c>
      <c r="I3565" s="109" t="n">
        <v>-0.4422</v>
      </c>
      <c r="J3565" s="109" t="n">
        <v>0.0633</v>
      </c>
      <c r="K3565" s="109" t="n">
        <v>0.1193</v>
      </c>
      <c r="L3565" s="109" t="n">
        <v>0.3694</v>
      </c>
      <c r="M3565" s="109" t="n">
        <v>-0.1581</v>
      </c>
      <c r="N3565" s="108" t="n">
        <f aca="false">IF(SQRT($B$5)*$I3565+SQRT(1-$B$5)*J3565&lt;$C$8,1,0)</f>
        <v>0</v>
      </c>
      <c r="O3565" s="108" t="n">
        <f aca="false">IF(SQRT($B$5)*$I3565+SQRT(1-$B$5)*K3565&lt;$C$9,1,0)</f>
        <v>0</v>
      </c>
      <c r="P3565" s="108" t="n">
        <f aca="false">IF(SQRT($B$5)*$I3565+SQRT(1-$B$5)*L3565&lt;$C$10,1,0)</f>
        <v>0</v>
      </c>
      <c r="Q3565" s="108" t="n">
        <f aca="false">IF(SQRT($B$5)*$I3565+SQRT(1-$B$5)*M3565&lt;$C$11,1,0)</f>
        <v>0</v>
      </c>
      <c r="R3565" s="110" t="n">
        <f aca="false">N3565*$D$8+O3565*$D$9+P3565*$D$10+Q3565*$D$11</f>
        <v>0</v>
      </c>
      <c r="S3565" s="108" t="n">
        <f aca="false">SUM(N3565:Q3565)</f>
        <v>0</v>
      </c>
    </row>
    <row r="3566" customFormat="false" ht="15" hidden="false" customHeight="false" outlineLevel="0" collapsed="false">
      <c r="H3566" s="108" t="n">
        <v>3558</v>
      </c>
      <c r="I3566" s="109" t="n">
        <v>-0.9979</v>
      </c>
      <c r="J3566" s="109" t="n">
        <v>0.2255</v>
      </c>
      <c r="K3566" s="109" t="n">
        <v>-0.5818</v>
      </c>
      <c r="L3566" s="109" t="n">
        <v>-0.4906</v>
      </c>
      <c r="M3566" s="109" t="n">
        <v>-1.8472</v>
      </c>
      <c r="N3566" s="108" t="n">
        <f aca="false">IF(SQRT($B$5)*$I3566+SQRT(1-$B$5)*J3566&lt;$C$8,1,0)</f>
        <v>0</v>
      </c>
      <c r="O3566" s="108" t="n">
        <f aca="false">IF(SQRT($B$5)*$I3566+SQRT(1-$B$5)*K3566&lt;$C$9,1,0)</f>
        <v>0</v>
      </c>
      <c r="P3566" s="108" t="n">
        <f aca="false">IF(SQRT($B$5)*$I3566+SQRT(1-$B$5)*L3566&lt;$C$10,1,0)</f>
        <v>0</v>
      </c>
      <c r="Q3566" s="108" t="n">
        <f aca="false">IF(SQRT($B$5)*$I3566+SQRT(1-$B$5)*M3566&lt;$C$11,1,0)</f>
        <v>1</v>
      </c>
      <c r="R3566" s="110" t="n">
        <f aca="false">N3566*$D$8+O3566*$D$9+P3566*$D$10+Q3566*$D$11</f>
        <v>17.5</v>
      </c>
      <c r="S3566" s="108" t="n">
        <f aca="false">SUM(N3566:Q3566)</f>
        <v>1</v>
      </c>
    </row>
    <row r="3567" customFormat="false" ht="15" hidden="false" customHeight="false" outlineLevel="0" collapsed="false">
      <c r="H3567" s="108" t="n">
        <v>3559</v>
      </c>
      <c r="I3567" s="109" t="n">
        <v>-0.1255</v>
      </c>
      <c r="J3567" s="109" t="n">
        <v>1.2689</v>
      </c>
      <c r="K3567" s="109" t="n">
        <v>0.7</v>
      </c>
      <c r="L3567" s="109" t="n">
        <v>-0.0007</v>
      </c>
      <c r="M3567" s="109" t="n">
        <v>-0.6395</v>
      </c>
      <c r="N3567" s="108" t="n">
        <f aca="false">IF(SQRT($B$5)*$I3567+SQRT(1-$B$5)*J3567&lt;$C$8,1,0)</f>
        <v>0</v>
      </c>
      <c r="O3567" s="108" t="n">
        <f aca="false">IF(SQRT($B$5)*$I3567+SQRT(1-$B$5)*K3567&lt;$C$9,1,0)</f>
        <v>0</v>
      </c>
      <c r="P3567" s="108" t="n">
        <f aca="false">IF(SQRT($B$5)*$I3567+SQRT(1-$B$5)*L3567&lt;$C$10,1,0)</f>
        <v>0</v>
      </c>
      <c r="Q3567" s="108" t="n">
        <f aca="false">IF(SQRT($B$5)*$I3567+SQRT(1-$B$5)*M3567&lt;$C$11,1,0)</f>
        <v>0</v>
      </c>
      <c r="R3567" s="110" t="n">
        <f aca="false">N3567*$D$8+O3567*$D$9+P3567*$D$10+Q3567*$D$11</f>
        <v>0</v>
      </c>
      <c r="S3567" s="108" t="n">
        <f aca="false">SUM(N3567:Q3567)</f>
        <v>0</v>
      </c>
    </row>
    <row r="3568" customFormat="false" ht="15" hidden="false" customHeight="false" outlineLevel="0" collapsed="false">
      <c r="H3568" s="108" t="n">
        <v>3560</v>
      </c>
      <c r="I3568" s="109" t="n">
        <v>0.5096</v>
      </c>
      <c r="J3568" s="109" t="n">
        <v>0.6174</v>
      </c>
      <c r="K3568" s="109" t="n">
        <v>0.4535</v>
      </c>
      <c r="L3568" s="109" t="n">
        <v>-0.0142</v>
      </c>
      <c r="M3568" s="109" t="n">
        <v>-1.6183</v>
      </c>
      <c r="N3568" s="108" t="n">
        <f aca="false">IF(SQRT($B$5)*$I3568+SQRT(1-$B$5)*J3568&lt;$C$8,1,0)</f>
        <v>0</v>
      </c>
      <c r="O3568" s="108" t="n">
        <f aca="false">IF(SQRT($B$5)*$I3568+SQRT(1-$B$5)*K3568&lt;$C$9,1,0)</f>
        <v>0</v>
      </c>
      <c r="P3568" s="108" t="n">
        <f aca="false">IF(SQRT($B$5)*$I3568+SQRT(1-$B$5)*L3568&lt;$C$10,1,0)</f>
        <v>0</v>
      </c>
      <c r="Q3568" s="108" t="n">
        <f aca="false">IF(SQRT($B$5)*$I3568+SQRT(1-$B$5)*M3568&lt;$C$11,1,0)</f>
        <v>0</v>
      </c>
      <c r="R3568" s="110" t="n">
        <f aca="false">N3568*$D$8+O3568*$D$9+P3568*$D$10+Q3568*$D$11</f>
        <v>0</v>
      </c>
      <c r="S3568" s="108" t="n">
        <f aca="false">SUM(N3568:Q3568)</f>
        <v>0</v>
      </c>
    </row>
    <row r="3569" customFormat="false" ht="15" hidden="false" customHeight="false" outlineLevel="0" collapsed="false">
      <c r="H3569" s="108" t="n">
        <v>3561</v>
      </c>
      <c r="I3569" s="109" t="n">
        <v>-0.3638</v>
      </c>
      <c r="J3569" s="109" t="n">
        <v>0.4387</v>
      </c>
      <c r="K3569" s="109" t="n">
        <v>-0.2154</v>
      </c>
      <c r="L3569" s="109" t="n">
        <v>1.5214</v>
      </c>
      <c r="M3569" s="109" t="n">
        <v>0.9001</v>
      </c>
      <c r="N3569" s="108" t="n">
        <f aca="false">IF(SQRT($B$5)*$I3569+SQRT(1-$B$5)*J3569&lt;$C$8,1,0)</f>
        <v>0</v>
      </c>
      <c r="O3569" s="108" t="n">
        <f aca="false">IF(SQRT($B$5)*$I3569+SQRT(1-$B$5)*K3569&lt;$C$9,1,0)</f>
        <v>0</v>
      </c>
      <c r="P3569" s="108" t="n">
        <f aca="false">IF(SQRT($B$5)*$I3569+SQRT(1-$B$5)*L3569&lt;$C$10,1,0)</f>
        <v>0</v>
      </c>
      <c r="Q3569" s="108" t="n">
        <f aca="false">IF(SQRT($B$5)*$I3569+SQRT(1-$B$5)*M3569&lt;$C$11,1,0)</f>
        <v>0</v>
      </c>
      <c r="R3569" s="110" t="n">
        <f aca="false">N3569*$D$8+O3569*$D$9+P3569*$D$10+Q3569*$D$11</f>
        <v>0</v>
      </c>
      <c r="S3569" s="108" t="n">
        <f aca="false">SUM(N3569:Q3569)</f>
        <v>0</v>
      </c>
    </row>
    <row r="3570" customFormat="false" ht="15" hidden="false" customHeight="false" outlineLevel="0" collapsed="false">
      <c r="H3570" s="108" t="n">
        <v>3562</v>
      </c>
      <c r="I3570" s="109" t="n">
        <v>1.5822</v>
      </c>
      <c r="J3570" s="109" t="n">
        <v>-1.0615</v>
      </c>
      <c r="K3570" s="109" t="n">
        <v>-0.3597</v>
      </c>
      <c r="L3570" s="109" t="n">
        <v>-0.0445</v>
      </c>
      <c r="M3570" s="109" t="n">
        <v>0.3649</v>
      </c>
      <c r="N3570" s="108" t="n">
        <f aca="false">IF(SQRT($B$5)*$I3570+SQRT(1-$B$5)*J3570&lt;$C$8,1,0)</f>
        <v>0</v>
      </c>
      <c r="O3570" s="108" t="n">
        <f aca="false">IF(SQRT($B$5)*$I3570+SQRT(1-$B$5)*K3570&lt;$C$9,1,0)</f>
        <v>0</v>
      </c>
      <c r="P3570" s="108" t="n">
        <f aca="false">IF(SQRT($B$5)*$I3570+SQRT(1-$B$5)*L3570&lt;$C$10,1,0)</f>
        <v>0</v>
      </c>
      <c r="Q3570" s="108" t="n">
        <f aca="false">IF(SQRT($B$5)*$I3570+SQRT(1-$B$5)*M3570&lt;$C$11,1,0)</f>
        <v>0</v>
      </c>
      <c r="R3570" s="110" t="n">
        <f aca="false">N3570*$D$8+O3570*$D$9+P3570*$D$10+Q3570*$D$11</f>
        <v>0</v>
      </c>
      <c r="S3570" s="108" t="n">
        <f aca="false">SUM(N3570:Q3570)</f>
        <v>0</v>
      </c>
    </row>
    <row r="3571" customFormat="false" ht="15" hidden="false" customHeight="false" outlineLevel="0" collapsed="false">
      <c r="H3571" s="108" t="n">
        <v>3563</v>
      </c>
      <c r="I3571" s="109" t="n">
        <v>-1.1329</v>
      </c>
      <c r="J3571" s="109" t="n">
        <v>0.2887</v>
      </c>
      <c r="K3571" s="109" t="n">
        <v>0.5279</v>
      </c>
      <c r="L3571" s="109" t="n">
        <v>0.1022</v>
      </c>
      <c r="M3571" s="109" t="n">
        <v>0.7826</v>
      </c>
      <c r="N3571" s="108" t="n">
        <f aca="false">IF(SQRT($B$5)*$I3571+SQRT(1-$B$5)*J3571&lt;$C$8,1,0)</f>
        <v>0</v>
      </c>
      <c r="O3571" s="108" t="n">
        <f aca="false">IF(SQRT($B$5)*$I3571+SQRT(1-$B$5)*K3571&lt;$C$9,1,0)</f>
        <v>0</v>
      </c>
      <c r="P3571" s="108" t="n">
        <f aca="false">IF(SQRT($B$5)*$I3571+SQRT(1-$B$5)*L3571&lt;$C$10,1,0)</f>
        <v>0</v>
      </c>
      <c r="Q3571" s="108" t="n">
        <f aca="false">IF(SQRT($B$5)*$I3571+SQRT(1-$B$5)*M3571&lt;$C$11,1,0)</f>
        <v>0</v>
      </c>
      <c r="R3571" s="110" t="n">
        <f aca="false">N3571*$D$8+O3571*$D$9+P3571*$D$10+Q3571*$D$11</f>
        <v>0</v>
      </c>
      <c r="S3571" s="108" t="n">
        <f aca="false">SUM(N3571:Q3571)</f>
        <v>0</v>
      </c>
    </row>
    <row r="3572" customFormat="false" ht="15" hidden="false" customHeight="false" outlineLevel="0" collapsed="false">
      <c r="H3572" s="108" t="n">
        <v>3564</v>
      </c>
      <c r="I3572" s="109" t="n">
        <v>2.7391</v>
      </c>
      <c r="J3572" s="109" t="n">
        <v>0.7067</v>
      </c>
      <c r="K3572" s="109" t="n">
        <v>0.9679</v>
      </c>
      <c r="L3572" s="109" t="n">
        <v>-0.0848</v>
      </c>
      <c r="M3572" s="109" t="n">
        <v>-0.8892</v>
      </c>
      <c r="N3572" s="108" t="n">
        <f aca="false">IF(SQRT($B$5)*$I3572+SQRT(1-$B$5)*J3572&lt;$C$8,1,0)</f>
        <v>0</v>
      </c>
      <c r="O3572" s="108" t="n">
        <f aca="false">IF(SQRT($B$5)*$I3572+SQRT(1-$B$5)*K3572&lt;$C$9,1,0)</f>
        <v>0</v>
      </c>
      <c r="P3572" s="108" t="n">
        <f aca="false">IF(SQRT($B$5)*$I3572+SQRT(1-$B$5)*L3572&lt;$C$10,1,0)</f>
        <v>0</v>
      </c>
      <c r="Q3572" s="108" t="n">
        <f aca="false">IF(SQRT($B$5)*$I3572+SQRT(1-$B$5)*M3572&lt;$C$11,1,0)</f>
        <v>0</v>
      </c>
      <c r="R3572" s="110" t="n">
        <f aca="false">N3572*$D$8+O3572*$D$9+P3572*$D$10+Q3572*$D$11</f>
        <v>0</v>
      </c>
      <c r="S3572" s="108" t="n">
        <f aca="false">SUM(N3572:Q3572)</f>
        <v>0</v>
      </c>
    </row>
    <row r="3573" customFormat="false" ht="15" hidden="false" customHeight="false" outlineLevel="0" collapsed="false">
      <c r="H3573" s="108" t="n">
        <v>3565</v>
      </c>
      <c r="I3573" s="109" t="n">
        <v>-1.1423</v>
      </c>
      <c r="J3573" s="109" t="n">
        <v>0.3569</v>
      </c>
      <c r="K3573" s="109" t="n">
        <v>-0.1446</v>
      </c>
      <c r="L3573" s="109" t="n">
        <v>-0.1509</v>
      </c>
      <c r="M3573" s="109" t="n">
        <v>-1.2987</v>
      </c>
      <c r="N3573" s="108" t="n">
        <f aca="false">IF(SQRT($B$5)*$I3573+SQRT(1-$B$5)*J3573&lt;$C$8,1,0)</f>
        <v>0</v>
      </c>
      <c r="O3573" s="108" t="n">
        <f aca="false">IF(SQRT($B$5)*$I3573+SQRT(1-$B$5)*K3573&lt;$C$9,1,0)</f>
        <v>0</v>
      </c>
      <c r="P3573" s="108" t="n">
        <f aca="false">IF(SQRT($B$5)*$I3573+SQRT(1-$B$5)*L3573&lt;$C$10,1,0)</f>
        <v>0</v>
      </c>
      <c r="Q3573" s="108" t="n">
        <f aca="false">IF(SQRT($B$5)*$I3573+SQRT(1-$B$5)*M3573&lt;$C$11,1,0)</f>
        <v>0</v>
      </c>
      <c r="R3573" s="110" t="n">
        <f aca="false">N3573*$D$8+O3573*$D$9+P3573*$D$10+Q3573*$D$11</f>
        <v>0</v>
      </c>
      <c r="S3573" s="108" t="n">
        <f aca="false">SUM(N3573:Q3573)</f>
        <v>0</v>
      </c>
    </row>
    <row r="3574" customFormat="false" ht="15" hidden="false" customHeight="false" outlineLevel="0" collapsed="false">
      <c r="H3574" s="108" t="n">
        <v>3566</v>
      </c>
      <c r="I3574" s="109" t="n">
        <v>1.4678</v>
      </c>
      <c r="J3574" s="109" t="n">
        <v>-0.5117</v>
      </c>
      <c r="K3574" s="109" t="n">
        <v>-1.9043</v>
      </c>
      <c r="L3574" s="109" t="n">
        <v>0.3054</v>
      </c>
      <c r="M3574" s="109" t="n">
        <v>-0.7782</v>
      </c>
      <c r="N3574" s="108" t="n">
        <f aca="false">IF(SQRT($B$5)*$I3574+SQRT(1-$B$5)*J3574&lt;$C$8,1,0)</f>
        <v>0</v>
      </c>
      <c r="O3574" s="108" t="n">
        <f aca="false">IF(SQRT($B$5)*$I3574+SQRT(1-$B$5)*K3574&lt;$C$9,1,0)</f>
        <v>0</v>
      </c>
      <c r="P3574" s="108" t="n">
        <f aca="false">IF(SQRT($B$5)*$I3574+SQRT(1-$B$5)*L3574&lt;$C$10,1,0)</f>
        <v>0</v>
      </c>
      <c r="Q3574" s="108" t="n">
        <f aca="false">IF(SQRT($B$5)*$I3574+SQRT(1-$B$5)*M3574&lt;$C$11,1,0)</f>
        <v>0</v>
      </c>
      <c r="R3574" s="110" t="n">
        <f aca="false">N3574*$D$8+O3574*$D$9+P3574*$D$10+Q3574*$D$11</f>
        <v>0</v>
      </c>
      <c r="S3574" s="108" t="n">
        <f aca="false">SUM(N3574:Q3574)</f>
        <v>0</v>
      </c>
    </row>
    <row r="3575" customFormat="false" ht="15" hidden="false" customHeight="false" outlineLevel="0" collapsed="false">
      <c r="H3575" s="108" t="n">
        <v>3567</v>
      </c>
      <c r="I3575" s="109" t="n">
        <v>-1.1736</v>
      </c>
      <c r="J3575" s="109" t="n">
        <v>0.7557</v>
      </c>
      <c r="K3575" s="109" t="n">
        <v>-0.3992</v>
      </c>
      <c r="L3575" s="109" t="n">
        <v>-0.2868</v>
      </c>
      <c r="M3575" s="109" t="n">
        <v>0.819</v>
      </c>
      <c r="N3575" s="108" t="n">
        <f aca="false">IF(SQRT($B$5)*$I3575+SQRT(1-$B$5)*J3575&lt;$C$8,1,0)</f>
        <v>0</v>
      </c>
      <c r="O3575" s="108" t="n">
        <f aca="false">IF(SQRT($B$5)*$I3575+SQRT(1-$B$5)*K3575&lt;$C$9,1,0)</f>
        <v>0</v>
      </c>
      <c r="P3575" s="108" t="n">
        <f aca="false">IF(SQRT($B$5)*$I3575+SQRT(1-$B$5)*L3575&lt;$C$10,1,0)</f>
        <v>0</v>
      </c>
      <c r="Q3575" s="108" t="n">
        <f aca="false">IF(SQRT($B$5)*$I3575+SQRT(1-$B$5)*M3575&lt;$C$11,1,0)</f>
        <v>0</v>
      </c>
      <c r="R3575" s="110" t="n">
        <f aca="false">N3575*$D$8+O3575*$D$9+P3575*$D$10+Q3575*$D$11</f>
        <v>0</v>
      </c>
      <c r="S3575" s="108" t="n">
        <f aca="false">SUM(N3575:Q3575)</f>
        <v>0</v>
      </c>
    </row>
    <row r="3576" customFormat="false" ht="15" hidden="false" customHeight="false" outlineLevel="0" collapsed="false">
      <c r="H3576" s="108" t="n">
        <v>3568</v>
      </c>
      <c r="I3576" s="109" t="n">
        <v>0.3848</v>
      </c>
      <c r="J3576" s="109" t="n">
        <v>0.5648</v>
      </c>
      <c r="K3576" s="109" t="n">
        <v>-0.2749</v>
      </c>
      <c r="L3576" s="109" t="n">
        <v>-0.4299</v>
      </c>
      <c r="M3576" s="109" t="n">
        <v>-1.7273</v>
      </c>
      <c r="N3576" s="108" t="n">
        <f aca="false">IF(SQRT($B$5)*$I3576+SQRT(1-$B$5)*J3576&lt;$C$8,1,0)</f>
        <v>0</v>
      </c>
      <c r="O3576" s="108" t="n">
        <f aca="false">IF(SQRT($B$5)*$I3576+SQRT(1-$B$5)*K3576&lt;$C$9,1,0)</f>
        <v>0</v>
      </c>
      <c r="P3576" s="108" t="n">
        <f aca="false">IF(SQRT($B$5)*$I3576+SQRT(1-$B$5)*L3576&lt;$C$10,1,0)</f>
        <v>0</v>
      </c>
      <c r="Q3576" s="108" t="n">
        <f aca="false">IF(SQRT($B$5)*$I3576+SQRT(1-$B$5)*M3576&lt;$C$11,1,0)</f>
        <v>0</v>
      </c>
      <c r="R3576" s="110" t="n">
        <f aca="false">N3576*$D$8+O3576*$D$9+P3576*$D$10+Q3576*$D$11</f>
        <v>0</v>
      </c>
      <c r="S3576" s="108" t="n">
        <f aca="false">SUM(N3576:Q3576)</f>
        <v>0</v>
      </c>
    </row>
    <row r="3577" customFormat="false" ht="15" hidden="false" customHeight="false" outlineLevel="0" collapsed="false">
      <c r="H3577" s="108" t="n">
        <v>3569</v>
      </c>
      <c r="I3577" s="109" t="n">
        <v>0.8093</v>
      </c>
      <c r="J3577" s="109" t="n">
        <v>0.787</v>
      </c>
      <c r="K3577" s="109" t="n">
        <v>-0.3001</v>
      </c>
      <c r="L3577" s="109" t="n">
        <v>-0.7868</v>
      </c>
      <c r="M3577" s="109" t="n">
        <v>-0.8204</v>
      </c>
      <c r="N3577" s="108" t="n">
        <f aca="false">IF(SQRT($B$5)*$I3577+SQRT(1-$B$5)*J3577&lt;$C$8,1,0)</f>
        <v>0</v>
      </c>
      <c r="O3577" s="108" t="n">
        <f aca="false">IF(SQRT($B$5)*$I3577+SQRT(1-$B$5)*K3577&lt;$C$9,1,0)</f>
        <v>0</v>
      </c>
      <c r="P3577" s="108" t="n">
        <f aca="false">IF(SQRT($B$5)*$I3577+SQRT(1-$B$5)*L3577&lt;$C$10,1,0)</f>
        <v>0</v>
      </c>
      <c r="Q3577" s="108" t="n">
        <f aca="false">IF(SQRT($B$5)*$I3577+SQRT(1-$B$5)*M3577&lt;$C$11,1,0)</f>
        <v>0</v>
      </c>
      <c r="R3577" s="110" t="n">
        <f aca="false">N3577*$D$8+O3577*$D$9+P3577*$D$10+Q3577*$D$11</f>
        <v>0</v>
      </c>
      <c r="S3577" s="108" t="n">
        <f aca="false">SUM(N3577:Q3577)</f>
        <v>0</v>
      </c>
    </row>
    <row r="3578" customFormat="false" ht="15" hidden="false" customHeight="false" outlineLevel="0" collapsed="false">
      <c r="H3578" s="108" t="n">
        <v>3570</v>
      </c>
      <c r="I3578" s="109" t="n">
        <v>0.0787</v>
      </c>
      <c r="J3578" s="109" t="n">
        <v>-1.0578</v>
      </c>
      <c r="K3578" s="109" t="n">
        <v>-0.4885</v>
      </c>
      <c r="L3578" s="109" t="n">
        <v>1.7098</v>
      </c>
      <c r="M3578" s="109" t="n">
        <v>0.7749</v>
      </c>
      <c r="N3578" s="108" t="n">
        <f aca="false">IF(SQRT($B$5)*$I3578+SQRT(1-$B$5)*J3578&lt;$C$8,1,0)</f>
        <v>0</v>
      </c>
      <c r="O3578" s="108" t="n">
        <f aca="false">IF(SQRT($B$5)*$I3578+SQRT(1-$B$5)*K3578&lt;$C$9,1,0)</f>
        <v>0</v>
      </c>
      <c r="P3578" s="108" t="n">
        <f aca="false">IF(SQRT($B$5)*$I3578+SQRT(1-$B$5)*L3578&lt;$C$10,1,0)</f>
        <v>0</v>
      </c>
      <c r="Q3578" s="108" t="n">
        <f aca="false">IF(SQRT($B$5)*$I3578+SQRT(1-$B$5)*M3578&lt;$C$11,1,0)</f>
        <v>0</v>
      </c>
      <c r="R3578" s="110" t="n">
        <f aca="false">N3578*$D$8+O3578*$D$9+P3578*$D$10+Q3578*$D$11</f>
        <v>0</v>
      </c>
      <c r="S3578" s="108" t="n">
        <f aca="false">SUM(N3578:Q3578)</f>
        <v>0</v>
      </c>
    </row>
    <row r="3579" customFormat="false" ht="15" hidden="false" customHeight="false" outlineLevel="0" collapsed="false">
      <c r="H3579" s="108" t="n">
        <v>3571</v>
      </c>
      <c r="I3579" s="109" t="n">
        <v>-0.4971</v>
      </c>
      <c r="J3579" s="109" t="n">
        <v>-0.6974</v>
      </c>
      <c r="K3579" s="109" t="n">
        <v>0.8213</v>
      </c>
      <c r="L3579" s="109" t="n">
        <v>0.8031</v>
      </c>
      <c r="M3579" s="109" t="n">
        <v>-1.3492</v>
      </c>
      <c r="N3579" s="108" t="n">
        <f aca="false">IF(SQRT($B$5)*$I3579+SQRT(1-$B$5)*J3579&lt;$C$8,1,0)</f>
        <v>0</v>
      </c>
      <c r="O3579" s="108" t="n">
        <f aca="false">IF(SQRT($B$5)*$I3579+SQRT(1-$B$5)*K3579&lt;$C$9,1,0)</f>
        <v>0</v>
      </c>
      <c r="P3579" s="108" t="n">
        <f aca="false">IF(SQRT($B$5)*$I3579+SQRT(1-$B$5)*L3579&lt;$C$10,1,0)</f>
        <v>0</v>
      </c>
      <c r="Q3579" s="108" t="n">
        <f aca="false">IF(SQRT($B$5)*$I3579+SQRT(1-$B$5)*M3579&lt;$C$11,1,0)</f>
        <v>0</v>
      </c>
      <c r="R3579" s="110" t="n">
        <f aca="false">N3579*$D$8+O3579*$D$9+P3579*$D$10+Q3579*$D$11</f>
        <v>0</v>
      </c>
      <c r="S3579" s="108" t="n">
        <f aca="false">SUM(N3579:Q3579)</f>
        <v>0</v>
      </c>
    </row>
    <row r="3580" customFormat="false" ht="15" hidden="false" customHeight="false" outlineLevel="0" collapsed="false">
      <c r="H3580" s="108" t="n">
        <v>3572</v>
      </c>
      <c r="I3580" s="109" t="n">
        <v>0.3591</v>
      </c>
      <c r="J3580" s="109" t="n">
        <v>-2.0246</v>
      </c>
      <c r="K3580" s="109" t="n">
        <v>-0.5683</v>
      </c>
      <c r="L3580" s="109" t="n">
        <v>-1.1716</v>
      </c>
      <c r="M3580" s="109" t="n">
        <v>0.1654</v>
      </c>
      <c r="N3580" s="108" t="n">
        <f aca="false">IF(SQRT($B$5)*$I3580+SQRT(1-$B$5)*J3580&lt;$C$8,1,0)</f>
        <v>0</v>
      </c>
      <c r="O3580" s="108" t="n">
        <f aca="false">IF(SQRT($B$5)*$I3580+SQRT(1-$B$5)*K3580&lt;$C$9,1,0)</f>
        <v>0</v>
      </c>
      <c r="P3580" s="108" t="n">
        <f aca="false">IF(SQRT($B$5)*$I3580+SQRT(1-$B$5)*L3580&lt;$C$10,1,0)</f>
        <v>0</v>
      </c>
      <c r="Q3580" s="108" t="n">
        <f aca="false">IF(SQRT($B$5)*$I3580+SQRT(1-$B$5)*M3580&lt;$C$11,1,0)</f>
        <v>0</v>
      </c>
      <c r="R3580" s="110" t="n">
        <f aca="false">N3580*$D$8+O3580*$D$9+P3580*$D$10+Q3580*$D$11</f>
        <v>0</v>
      </c>
      <c r="S3580" s="108" t="n">
        <f aca="false">SUM(N3580:Q3580)</f>
        <v>0</v>
      </c>
    </row>
    <row r="3581" customFormat="false" ht="15" hidden="false" customHeight="false" outlineLevel="0" collapsed="false">
      <c r="H3581" s="108" t="n">
        <v>3573</v>
      </c>
      <c r="I3581" s="109" t="n">
        <v>-0.2367</v>
      </c>
      <c r="J3581" s="109" t="n">
        <v>0.494</v>
      </c>
      <c r="K3581" s="109" t="n">
        <v>0.4678</v>
      </c>
      <c r="L3581" s="109" t="n">
        <v>1.4406</v>
      </c>
      <c r="M3581" s="109" t="n">
        <v>0.5923</v>
      </c>
      <c r="N3581" s="108" t="n">
        <f aca="false">IF(SQRT($B$5)*$I3581+SQRT(1-$B$5)*J3581&lt;$C$8,1,0)</f>
        <v>0</v>
      </c>
      <c r="O3581" s="108" t="n">
        <f aca="false">IF(SQRT($B$5)*$I3581+SQRT(1-$B$5)*K3581&lt;$C$9,1,0)</f>
        <v>0</v>
      </c>
      <c r="P3581" s="108" t="n">
        <f aca="false">IF(SQRT($B$5)*$I3581+SQRT(1-$B$5)*L3581&lt;$C$10,1,0)</f>
        <v>0</v>
      </c>
      <c r="Q3581" s="108" t="n">
        <f aca="false">IF(SQRT($B$5)*$I3581+SQRT(1-$B$5)*M3581&lt;$C$11,1,0)</f>
        <v>0</v>
      </c>
      <c r="R3581" s="110" t="n">
        <f aca="false">N3581*$D$8+O3581*$D$9+P3581*$D$10+Q3581*$D$11</f>
        <v>0</v>
      </c>
      <c r="S3581" s="108" t="n">
        <f aca="false">SUM(N3581:Q3581)</f>
        <v>0</v>
      </c>
    </row>
    <row r="3582" customFormat="false" ht="15" hidden="false" customHeight="false" outlineLevel="0" collapsed="false">
      <c r="H3582" s="108" t="n">
        <v>3574</v>
      </c>
      <c r="I3582" s="109" t="n">
        <v>0.7719</v>
      </c>
      <c r="J3582" s="109" t="n">
        <v>2.1112</v>
      </c>
      <c r="K3582" s="109" t="n">
        <v>-0.2283</v>
      </c>
      <c r="L3582" s="109" t="n">
        <v>0.9983</v>
      </c>
      <c r="M3582" s="109" t="n">
        <v>-0.6753</v>
      </c>
      <c r="N3582" s="108" t="n">
        <f aca="false">IF(SQRT($B$5)*$I3582+SQRT(1-$B$5)*J3582&lt;$C$8,1,0)</f>
        <v>0</v>
      </c>
      <c r="O3582" s="108" t="n">
        <f aca="false">IF(SQRT($B$5)*$I3582+SQRT(1-$B$5)*K3582&lt;$C$9,1,0)</f>
        <v>0</v>
      </c>
      <c r="P3582" s="108" t="n">
        <f aca="false">IF(SQRT($B$5)*$I3582+SQRT(1-$B$5)*L3582&lt;$C$10,1,0)</f>
        <v>0</v>
      </c>
      <c r="Q3582" s="108" t="n">
        <f aca="false">IF(SQRT($B$5)*$I3582+SQRT(1-$B$5)*M3582&lt;$C$11,1,0)</f>
        <v>0</v>
      </c>
      <c r="R3582" s="110" t="n">
        <f aca="false">N3582*$D$8+O3582*$D$9+P3582*$D$10+Q3582*$D$11</f>
        <v>0</v>
      </c>
      <c r="S3582" s="108" t="n">
        <f aca="false">SUM(N3582:Q3582)</f>
        <v>0</v>
      </c>
    </row>
    <row r="3583" customFormat="false" ht="15" hidden="false" customHeight="false" outlineLevel="0" collapsed="false">
      <c r="H3583" s="108" t="n">
        <v>3575</v>
      </c>
      <c r="I3583" s="109" t="n">
        <v>-1.1788</v>
      </c>
      <c r="J3583" s="109" t="n">
        <v>1.0284</v>
      </c>
      <c r="K3583" s="109" t="n">
        <v>1.6558</v>
      </c>
      <c r="L3583" s="109" t="n">
        <v>0.142</v>
      </c>
      <c r="M3583" s="109" t="n">
        <v>0.2683</v>
      </c>
      <c r="N3583" s="108" t="n">
        <f aca="false">IF(SQRT($B$5)*$I3583+SQRT(1-$B$5)*J3583&lt;$C$8,1,0)</f>
        <v>0</v>
      </c>
      <c r="O3583" s="108" t="n">
        <f aca="false">IF(SQRT($B$5)*$I3583+SQRT(1-$B$5)*K3583&lt;$C$9,1,0)</f>
        <v>0</v>
      </c>
      <c r="P3583" s="108" t="n">
        <f aca="false">IF(SQRT($B$5)*$I3583+SQRT(1-$B$5)*L3583&lt;$C$10,1,0)</f>
        <v>0</v>
      </c>
      <c r="Q3583" s="108" t="n">
        <f aca="false">IF(SQRT($B$5)*$I3583+SQRT(1-$B$5)*M3583&lt;$C$11,1,0)</f>
        <v>0</v>
      </c>
      <c r="R3583" s="110" t="n">
        <f aca="false">N3583*$D$8+O3583*$D$9+P3583*$D$10+Q3583*$D$11</f>
        <v>0</v>
      </c>
      <c r="S3583" s="108" t="n">
        <f aca="false">SUM(N3583:Q3583)</f>
        <v>0</v>
      </c>
    </row>
    <row r="3584" customFormat="false" ht="15" hidden="false" customHeight="false" outlineLevel="0" collapsed="false">
      <c r="H3584" s="108" t="n">
        <v>3576</v>
      </c>
      <c r="I3584" s="109" t="n">
        <v>0.6657</v>
      </c>
      <c r="J3584" s="109" t="n">
        <v>0.4556</v>
      </c>
      <c r="K3584" s="109" t="n">
        <v>0.2237</v>
      </c>
      <c r="L3584" s="109" t="n">
        <v>0.6877</v>
      </c>
      <c r="M3584" s="109" t="n">
        <v>0.8825</v>
      </c>
      <c r="N3584" s="108" t="n">
        <f aca="false">IF(SQRT($B$5)*$I3584+SQRT(1-$B$5)*J3584&lt;$C$8,1,0)</f>
        <v>0</v>
      </c>
      <c r="O3584" s="108" t="n">
        <f aca="false">IF(SQRT($B$5)*$I3584+SQRT(1-$B$5)*K3584&lt;$C$9,1,0)</f>
        <v>0</v>
      </c>
      <c r="P3584" s="108" t="n">
        <f aca="false">IF(SQRT($B$5)*$I3584+SQRT(1-$B$5)*L3584&lt;$C$10,1,0)</f>
        <v>0</v>
      </c>
      <c r="Q3584" s="108" t="n">
        <f aca="false">IF(SQRT($B$5)*$I3584+SQRT(1-$B$5)*M3584&lt;$C$11,1,0)</f>
        <v>0</v>
      </c>
      <c r="R3584" s="110" t="n">
        <f aca="false">N3584*$D$8+O3584*$D$9+P3584*$D$10+Q3584*$D$11</f>
        <v>0</v>
      </c>
      <c r="S3584" s="108" t="n">
        <f aca="false">SUM(N3584:Q3584)</f>
        <v>0</v>
      </c>
    </row>
    <row r="3585" customFormat="false" ht="15" hidden="false" customHeight="false" outlineLevel="0" collapsed="false">
      <c r="H3585" s="108" t="n">
        <v>3577</v>
      </c>
      <c r="I3585" s="109" t="n">
        <v>-1.1346</v>
      </c>
      <c r="J3585" s="109" t="n">
        <v>-1.2417</v>
      </c>
      <c r="K3585" s="109" t="n">
        <v>1.1661</v>
      </c>
      <c r="L3585" s="109" t="n">
        <v>0.242</v>
      </c>
      <c r="M3585" s="109" t="n">
        <v>0.3988</v>
      </c>
      <c r="N3585" s="108" t="n">
        <f aca="false">IF(SQRT($B$5)*$I3585+SQRT(1-$B$5)*J3585&lt;$C$8,1,0)</f>
        <v>0</v>
      </c>
      <c r="O3585" s="108" t="n">
        <f aca="false">IF(SQRT($B$5)*$I3585+SQRT(1-$B$5)*K3585&lt;$C$9,1,0)</f>
        <v>0</v>
      </c>
      <c r="P3585" s="108" t="n">
        <f aca="false">IF(SQRT($B$5)*$I3585+SQRT(1-$B$5)*L3585&lt;$C$10,1,0)</f>
        <v>0</v>
      </c>
      <c r="Q3585" s="108" t="n">
        <f aca="false">IF(SQRT($B$5)*$I3585+SQRT(1-$B$5)*M3585&lt;$C$11,1,0)</f>
        <v>0</v>
      </c>
      <c r="R3585" s="110" t="n">
        <f aca="false">N3585*$D$8+O3585*$D$9+P3585*$D$10+Q3585*$D$11</f>
        <v>0</v>
      </c>
      <c r="S3585" s="108" t="n">
        <f aca="false">SUM(N3585:Q3585)</f>
        <v>0</v>
      </c>
    </row>
    <row r="3586" customFormat="false" ht="15" hidden="false" customHeight="false" outlineLevel="0" collapsed="false">
      <c r="H3586" s="108" t="n">
        <v>3578</v>
      </c>
      <c r="I3586" s="109" t="n">
        <v>0.8581</v>
      </c>
      <c r="J3586" s="109" t="n">
        <v>-0.0217</v>
      </c>
      <c r="K3586" s="109" t="n">
        <v>-0.6489</v>
      </c>
      <c r="L3586" s="109" t="n">
        <v>-0.6565</v>
      </c>
      <c r="M3586" s="109" t="n">
        <v>0.2156</v>
      </c>
      <c r="N3586" s="108" t="n">
        <f aca="false">IF(SQRT($B$5)*$I3586+SQRT(1-$B$5)*J3586&lt;$C$8,1,0)</f>
        <v>0</v>
      </c>
      <c r="O3586" s="108" t="n">
        <f aca="false">IF(SQRT($B$5)*$I3586+SQRT(1-$B$5)*K3586&lt;$C$9,1,0)</f>
        <v>0</v>
      </c>
      <c r="P3586" s="108" t="n">
        <f aca="false">IF(SQRT($B$5)*$I3586+SQRT(1-$B$5)*L3586&lt;$C$10,1,0)</f>
        <v>0</v>
      </c>
      <c r="Q3586" s="108" t="n">
        <f aca="false">IF(SQRT($B$5)*$I3586+SQRT(1-$B$5)*M3586&lt;$C$11,1,0)</f>
        <v>0</v>
      </c>
      <c r="R3586" s="110" t="n">
        <f aca="false">N3586*$D$8+O3586*$D$9+P3586*$D$10+Q3586*$D$11</f>
        <v>0</v>
      </c>
      <c r="S3586" s="108" t="n">
        <f aca="false">SUM(N3586:Q3586)</f>
        <v>0</v>
      </c>
    </row>
    <row r="3587" customFormat="false" ht="15" hidden="false" customHeight="false" outlineLevel="0" collapsed="false">
      <c r="H3587" s="108" t="n">
        <v>3579</v>
      </c>
      <c r="I3587" s="109" t="n">
        <v>-1.592</v>
      </c>
      <c r="J3587" s="109" t="n">
        <v>1.9453</v>
      </c>
      <c r="K3587" s="109" t="n">
        <v>-0.5998</v>
      </c>
      <c r="L3587" s="109" t="n">
        <v>-0.5735</v>
      </c>
      <c r="M3587" s="109" t="n">
        <v>-0.1529</v>
      </c>
      <c r="N3587" s="108" t="n">
        <f aca="false">IF(SQRT($B$5)*$I3587+SQRT(1-$B$5)*J3587&lt;$C$8,1,0)</f>
        <v>0</v>
      </c>
      <c r="O3587" s="108" t="n">
        <f aca="false">IF(SQRT($B$5)*$I3587+SQRT(1-$B$5)*K3587&lt;$C$9,1,0)</f>
        <v>0</v>
      </c>
      <c r="P3587" s="108" t="n">
        <f aca="false">IF(SQRT($B$5)*$I3587+SQRT(1-$B$5)*L3587&lt;$C$10,1,0)</f>
        <v>0</v>
      </c>
      <c r="Q3587" s="108" t="n">
        <f aca="false">IF(SQRT($B$5)*$I3587+SQRT(1-$B$5)*M3587&lt;$C$11,1,0)</f>
        <v>0</v>
      </c>
      <c r="R3587" s="110" t="n">
        <f aca="false">N3587*$D$8+O3587*$D$9+P3587*$D$10+Q3587*$D$11</f>
        <v>0</v>
      </c>
      <c r="S3587" s="108" t="n">
        <f aca="false">SUM(N3587:Q3587)</f>
        <v>0</v>
      </c>
    </row>
    <row r="3588" customFormat="false" ht="15" hidden="false" customHeight="false" outlineLevel="0" collapsed="false">
      <c r="H3588" s="108" t="n">
        <v>3580</v>
      </c>
      <c r="I3588" s="109" t="n">
        <v>1.2129</v>
      </c>
      <c r="J3588" s="109" t="n">
        <v>1.3161</v>
      </c>
      <c r="K3588" s="109" t="n">
        <v>0.6197</v>
      </c>
      <c r="L3588" s="109" t="n">
        <v>1.1892</v>
      </c>
      <c r="M3588" s="109" t="n">
        <v>-0.4494</v>
      </c>
      <c r="N3588" s="108" t="n">
        <f aca="false">IF(SQRT($B$5)*$I3588+SQRT(1-$B$5)*J3588&lt;$C$8,1,0)</f>
        <v>0</v>
      </c>
      <c r="O3588" s="108" t="n">
        <f aca="false">IF(SQRT($B$5)*$I3588+SQRT(1-$B$5)*K3588&lt;$C$9,1,0)</f>
        <v>0</v>
      </c>
      <c r="P3588" s="108" t="n">
        <f aca="false">IF(SQRT($B$5)*$I3588+SQRT(1-$B$5)*L3588&lt;$C$10,1,0)</f>
        <v>0</v>
      </c>
      <c r="Q3588" s="108" t="n">
        <f aca="false">IF(SQRT($B$5)*$I3588+SQRT(1-$B$5)*M3588&lt;$C$11,1,0)</f>
        <v>0</v>
      </c>
      <c r="R3588" s="110" t="n">
        <f aca="false">N3588*$D$8+O3588*$D$9+P3588*$D$10+Q3588*$D$11</f>
        <v>0</v>
      </c>
      <c r="S3588" s="108" t="n">
        <f aca="false">SUM(N3588:Q3588)</f>
        <v>0</v>
      </c>
    </row>
    <row r="3589" customFormat="false" ht="15" hidden="false" customHeight="false" outlineLevel="0" collapsed="false">
      <c r="H3589" s="108" t="n">
        <v>3581</v>
      </c>
      <c r="I3589" s="109" t="n">
        <v>1.2753</v>
      </c>
      <c r="J3589" s="109" t="n">
        <v>-0.7467</v>
      </c>
      <c r="K3589" s="109" t="n">
        <v>1.6691</v>
      </c>
      <c r="L3589" s="109" t="n">
        <v>-0.0469</v>
      </c>
      <c r="M3589" s="109" t="n">
        <v>0.5209</v>
      </c>
      <c r="N3589" s="108" t="n">
        <f aca="false">IF(SQRT($B$5)*$I3589+SQRT(1-$B$5)*J3589&lt;$C$8,1,0)</f>
        <v>0</v>
      </c>
      <c r="O3589" s="108" t="n">
        <f aca="false">IF(SQRT($B$5)*$I3589+SQRT(1-$B$5)*K3589&lt;$C$9,1,0)</f>
        <v>0</v>
      </c>
      <c r="P3589" s="108" t="n">
        <f aca="false">IF(SQRT($B$5)*$I3589+SQRT(1-$B$5)*L3589&lt;$C$10,1,0)</f>
        <v>0</v>
      </c>
      <c r="Q3589" s="108" t="n">
        <f aca="false">IF(SQRT($B$5)*$I3589+SQRT(1-$B$5)*M3589&lt;$C$11,1,0)</f>
        <v>0</v>
      </c>
      <c r="R3589" s="110" t="n">
        <f aca="false">N3589*$D$8+O3589*$D$9+P3589*$D$10+Q3589*$D$11</f>
        <v>0</v>
      </c>
      <c r="S3589" s="108" t="n">
        <f aca="false">SUM(N3589:Q3589)</f>
        <v>0</v>
      </c>
    </row>
    <row r="3590" customFormat="false" ht="15" hidden="false" customHeight="false" outlineLevel="0" collapsed="false">
      <c r="H3590" s="108" t="n">
        <v>3582</v>
      </c>
      <c r="I3590" s="109" t="n">
        <v>-0.0298</v>
      </c>
      <c r="J3590" s="109" t="n">
        <v>1.052</v>
      </c>
      <c r="K3590" s="109" t="n">
        <v>-0.0121</v>
      </c>
      <c r="L3590" s="109" t="n">
        <v>0.0819</v>
      </c>
      <c r="M3590" s="109" t="n">
        <v>0.789</v>
      </c>
      <c r="N3590" s="108" t="n">
        <f aca="false">IF(SQRT($B$5)*$I3590+SQRT(1-$B$5)*J3590&lt;$C$8,1,0)</f>
        <v>0</v>
      </c>
      <c r="O3590" s="108" t="n">
        <f aca="false">IF(SQRT($B$5)*$I3590+SQRT(1-$B$5)*K3590&lt;$C$9,1,0)</f>
        <v>0</v>
      </c>
      <c r="P3590" s="108" t="n">
        <f aca="false">IF(SQRT($B$5)*$I3590+SQRT(1-$B$5)*L3590&lt;$C$10,1,0)</f>
        <v>0</v>
      </c>
      <c r="Q3590" s="108" t="n">
        <f aca="false">IF(SQRT($B$5)*$I3590+SQRT(1-$B$5)*M3590&lt;$C$11,1,0)</f>
        <v>0</v>
      </c>
      <c r="R3590" s="110" t="n">
        <f aca="false">N3590*$D$8+O3590*$D$9+P3590*$D$10+Q3590*$D$11</f>
        <v>0</v>
      </c>
      <c r="S3590" s="108" t="n">
        <f aca="false">SUM(N3590:Q3590)</f>
        <v>0</v>
      </c>
    </row>
    <row r="3591" customFormat="false" ht="15" hidden="false" customHeight="false" outlineLevel="0" collapsed="false">
      <c r="H3591" s="108" t="n">
        <v>3583</v>
      </c>
      <c r="I3591" s="109" t="n">
        <v>0.2725</v>
      </c>
      <c r="J3591" s="109" t="n">
        <v>-0.015</v>
      </c>
      <c r="K3591" s="109" t="n">
        <v>-0.4093</v>
      </c>
      <c r="L3591" s="109" t="n">
        <v>-0.0385</v>
      </c>
      <c r="M3591" s="109" t="n">
        <v>-0.4517</v>
      </c>
      <c r="N3591" s="108" t="n">
        <f aca="false">IF(SQRT($B$5)*$I3591+SQRT(1-$B$5)*J3591&lt;$C$8,1,0)</f>
        <v>0</v>
      </c>
      <c r="O3591" s="108" t="n">
        <f aca="false">IF(SQRT($B$5)*$I3591+SQRT(1-$B$5)*K3591&lt;$C$9,1,0)</f>
        <v>0</v>
      </c>
      <c r="P3591" s="108" t="n">
        <f aca="false">IF(SQRT($B$5)*$I3591+SQRT(1-$B$5)*L3591&lt;$C$10,1,0)</f>
        <v>0</v>
      </c>
      <c r="Q3591" s="108" t="n">
        <f aca="false">IF(SQRT($B$5)*$I3591+SQRT(1-$B$5)*M3591&lt;$C$11,1,0)</f>
        <v>0</v>
      </c>
      <c r="R3591" s="110" t="n">
        <f aca="false">N3591*$D$8+O3591*$D$9+P3591*$D$10+Q3591*$D$11</f>
        <v>0</v>
      </c>
      <c r="S3591" s="108" t="n">
        <f aca="false">SUM(N3591:Q3591)</f>
        <v>0</v>
      </c>
    </row>
    <row r="3592" customFormat="false" ht="15" hidden="false" customHeight="false" outlineLevel="0" collapsed="false">
      <c r="H3592" s="108" t="n">
        <v>3584</v>
      </c>
      <c r="I3592" s="109" t="n">
        <v>0.1623</v>
      </c>
      <c r="J3592" s="109" t="n">
        <v>-1.1916</v>
      </c>
      <c r="K3592" s="109" t="n">
        <v>-0.4275</v>
      </c>
      <c r="L3592" s="109" t="n">
        <v>-1.768</v>
      </c>
      <c r="M3592" s="109" t="n">
        <v>-1.2254</v>
      </c>
      <c r="N3592" s="108" t="n">
        <f aca="false">IF(SQRT($B$5)*$I3592+SQRT(1-$B$5)*J3592&lt;$C$8,1,0)</f>
        <v>0</v>
      </c>
      <c r="O3592" s="108" t="n">
        <f aca="false">IF(SQRT($B$5)*$I3592+SQRT(1-$B$5)*K3592&lt;$C$9,1,0)</f>
        <v>0</v>
      </c>
      <c r="P3592" s="108" t="n">
        <f aca="false">IF(SQRT($B$5)*$I3592+SQRT(1-$B$5)*L3592&lt;$C$10,1,0)</f>
        <v>0</v>
      </c>
      <c r="Q3592" s="108" t="n">
        <f aca="false">IF(SQRT($B$5)*$I3592+SQRT(1-$B$5)*M3592&lt;$C$11,1,0)</f>
        <v>0</v>
      </c>
      <c r="R3592" s="110" t="n">
        <f aca="false">N3592*$D$8+O3592*$D$9+P3592*$D$10+Q3592*$D$11</f>
        <v>0</v>
      </c>
      <c r="S3592" s="108" t="n">
        <f aca="false">SUM(N3592:Q3592)</f>
        <v>0</v>
      </c>
    </row>
    <row r="3593" customFormat="false" ht="15" hidden="false" customHeight="false" outlineLevel="0" collapsed="false">
      <c r="H3593" s="108" t="n">
        <v>3585</v>
      </c>
      <c r="I3593" s="109" t="n">
        <v>0.2681</v>
      </c>
      <c r="J3593" s="109" t="n">
        <v>0.777</v>
      </c>
      <c r="K3593" s="109" t="n">
        <v>0.505</v>
      </c>
      <c r="L3593" s="109" t="n">
        <v>0.2827</v>
      </c>
      <c r="M3593" s="109" t="n">
        <v>1.1549</v>
      </c>
      <c r="N3593" s="108" t="n">
        <f aca="false">IF(SQRT($B$5)*$I3593+SQRT(1-$B$5)*J3593&lt;$C$8,1,0)</f>
        <v>0</v>
      </c>
      <c r="O3593" s="108" t="n">
        <f aca="false">IF(SQRT($B$5)*$I3593+SQRT(1-$B$5)*K3593&lt;$C$9,1,0)</f>
        <v>0</v>
      </c>
      <c r="P3593" s="108" t="n">
        <f aca="false">IF(SQRT($B$5)*$I3593+SQRT(1-$B$5)*L3593&lt;$C$10,1,0)</f>
        <v>0</v>
      </c>
      <c r="Q3593" s="108" t="n">
        <f aca="false">IF(SQRT($B$5)*$I3593+SQRT(1-$B$5)*M3593&lt;$C$11,1,0)</f>
        <v>0</v>
      </c>
      <c r="R3593" s="110" t="n">
        <f aca="false">N3593*$D$8+O3593*$D$9+P3593*$D$10+Q3593*$D$11</f>
        <v>0</v>
      </c>
      <c r="S3593" s="108" t="n">
        <f aca="false">SUM(N3593:Q3593)</f>
        <v>0</v>
      </c>
    </row>
    <row r="3594" customFormat="false" ht="15" hidden="false" customHeight="false" outlineLevel="0" collapsed="false">
      <c r="H3594" s="108" t="n">
        <v>3586</v>
      </c>
      <c r="I3594" s="109" t="n">
        <v>-1.733</v>
      </c>
      <c r="J3594" s="109" t="n">
        <v>1.4738</v>
      </c>
      <c r="K3594" s="109" t="n">
        <v>0.7913</v>
      </c>
      <c r="L3594" s="109" t="n">
        <v>1.0398</v>
      </c>
      <c r="M3594" s="109" t="n">
        <v>-0.7876</v>
      </c>
      <c r="N3594" s="108" t="n">
        <f aca="false">IF(SQRT($B$5)*$I3594+SQRT(1-$B$5)*J3594&lt;$C$8,1,0)</f>
        <v>0</v>
      </c>
      <c r="O3594" s="108" t="n">
        <f aca="false">IF(SQRT($B$5)*$I3594+SQRT(1-$B$5)*K3594&lt;$C$9,1,0)</f>
        <v>0</v>
      </c>
      <c r="P3594" s="108" t="n">
        <f aca="false">IF(SQRT($B$5)*$I3594+SQRT(1-$B$5)*L3594&lt;$C$10,1,0)</f>
        <v>0</v>
      </c>
      <c r="Q3594" s="108" t="n">
        <f aca="false">IF(SQRT($B$5)*$I3594+SQRT(1-$B$5)*M3594&lt;$C$11,1,0)</f>
        <v>0</v>
      </c>
      <c r="R3594" s="110" t="n">
        <f aca="false">N3594*$D$8+O3594*$D$9+P3594*$D$10+Q3594*$D$11</f>
        <v>0</v>
      </c>
      <c r="S3594" s="108" t="n">
        <f aca="false">SUM(N3594:Q3594)</f>
        <v>0</v>
      </c>
    </row>
    <row r="3595" customFormat="false" ht="15" hidden="false" customHeight="false" outlineLevel="0" collapsed="false">
      <c r="H3595" s="108" t="n">
        <v>3587</v>
      </c>
      <c r="I3595" s="109" t="n">
        <v>-0.5894</v>
      </c>
      <c r="J3595" s="109" t="n">
        <v>0.4613</v>
      </c>
      <c r="K3595" s="109" t="n">
        <v>-0.8832</v>
      </c>
      <c r="L3595" s="109" t="n">
        <v>0.762</v>
      </c>
      <c r="M3595" s="109" t="n">
        <v>-1.1821</v>
      </c>
      <c r="N3595" s="108" t="n">
        <f aca="false">IF(SQRT($B$5)*$I3595+SQRT(1-$B$5)*J3595&lt;$C$8,1,0)</f>
        <v>0</v>
      </c>
      <c r="O3595" s="108" t="n">
        <f aca="false">IF(SQRT($B$5)*$I3595+SQRT(1-$B$5)*K3595&lt;$C$9,1,0)</f>
        <v>0</v>
      </c>
      <c r="P3595" s="108" t="n">
        <f aca="false">IF(SQRT($B$5)*$I3595+SQRT(1-$B$5)*L3595&lt;$C$10,1,0)</f>
        <v>0</v>
      </c>
      <c r="Q3595" s="108" t="n">
        <f aca="false">IF(SQRT($B$5)*$I3595+SQRT(1-$B$5)*M3595&lt;$C$11,1,0)</f>
        <v>0</v>
      </c>
      <c r="R3595" s="110" t="n">
        <f aca="false">N3595*$D$8+O3595*$D$9+P3595*$D$10+Q3595*$D$11</f>
        <v>0</v>
      </c>
      <c r="S3595" s="108" t="n">
        <f aca="false">SUM(N3595:Q3595)</f>
        <v>0</v>
      </c>
    </row>
    <row r="3596" customFormat="false" ht="15" hidden="false" customHeight="false" outlineLevel="0" collapsed="false">
      <c r="H3596" s="108" t="n">
        <v>3588</v>
      </c>
      <c r="I3596" s="109" t="n">
        <v>0.3271</v>
      </c>
      <c r="J3596" s="109" t="n">
        <v>0.794</v>
      </c>
      <c r="K3596" s="109" t="n">
        <v>0.7749</v>
      </c>
      <c r="L3596" s="109" t="n">
        <v>0.3769</v>
      </c>
      <c r="M3596" s="109" t="n">
        <v>0.9932</v>
      </c>
      <c r="N3596" s="108" t="n">
        <f aca="false">IF(SQRT($B$5)*$I3596+SQRT(1-$B$5)*J3596&lt;$C$8,1,0)</f>
        <v>0</v>
      </c>
      <c r="O3596" s="108" t="n">
        <f aca="false">IF(SQRT($B$5)*$I3596+SQRT(1-$B$5)*K3596&lt;$C$9,1,0)</f>
        <v>0</v>
      </c>
      <c r="P3596" s="108" t="n">
        <f aca="false">IF(SQRT($B$5)*$I3596+SQRT(1-$B$5)*L3596&lt;$C$10,1,0)</f>
        <v>0</v>
      </c>
      <c r="Q3596" s="108" t="n">
        <f aca="false">IF(SQRT($B$5)*$I3596+SQRT(1-$B$5)*M3596&lt;$C$11,1,0)</f>
        <v>0</v>
      </c>
      <c r="R3596" s="110" t="n">
        <f aca="false">N3596*$D$8+O3596*$D$9+P3596*$D$10+Q3596*$D$11</f>
        <v>0</v>
      </c>
      <c r="S3596" s="108" t="n">
        <f aca="false">SUM(N3596:Q3596)</f>
        <v>0</v>
      </c>
    </row>
    <row r="3597" customFormat="false" ht="15" hidden="false" customHeight="false" outlineLevel="0" collapsed="false">
      <c r="H3597" s="108" t="n">
        <v>3589</v>
      </c>
      <c r="I3597" s="109" t="n">
        <v>0.4528</v>
      </c>
      <c r="J3597" s="109" t="n">
        <v>0.221</v>
      </c>
      <c r="K3597" s="109" t="n">
        <v>0.0491</v>
      </c>
      <c r="L3597" s="109" t="n">
        <v>-1.1814</v>
      </c>
      <c r="M3597" s="109" t="n">
        <v>-1.3641</v>
      </c>
      <c r="N3597" s="108" t="n">
        <f aca="false">IF(SQRT($B$5)*$I3597+SQRT(1-$B$5)*J3597&lt;$C$8,1,0)</f>
        <v>0</v>
      </c>
      <c r="O3597" s="108" t="n">
        <f aca="false">IF(SQRT($B$5)*$I3597+SQRT(1-$B$5)*K3597&lt;$C$9,1,0)</f>
        <v>0</v>
      </c>
      <c r="P3597" s="108" t="n">
        <f aca="false">IF(SQRT($B$5)*$I3597+SQRT(1-$B$5)*L3597&lt;$C$10,1,0)</f>
        <v>0</v>
      </c>
      <c r="Q3597" s="108" t="n">
        <f aca="false">IF(SQRT($B$5)*$I3597+SQRT(1-$B$5)*M3597&lt;$C$11,1,0)</f>
        <v>0</v>
      </c>
      <c r="R3597" s="110" t="n">
        <f aca="false">N3597*$D$8+O3597*$D$9+P3597*$D$10+Q3597*$D$11</f>
        <v>0</v>
      </c>
      <c r="S3597" s="108" t="n">
        <f aca="false">SUM(N3597:Q3597)</f>
        <v>0</v>
      </c>
    </row>
    <row r="3598" customFormat="false" ht="15" hidden="false" customHeight="false" outlineLevel="0" collapsed="false">
      <c r="H3598" s="108" t="n">
        <v>3590</v>
      </c>
      <c r="I3598" s="109" t="n">
        <v>0.3207</v>
      </c>
      <c r="J3598" s="109" t="n">
        <v>0.0941</v>
      </c>
      <c r="K3598" s="109" t="n">
        <v>-1.2071</v>
      </c>
      <c r="L3598" s="109" t="n">
        <v>-0.2872</v>
      </c>
      <c r="M3598" s="109" t="n">
        <v>-1.2961</v>
      </c>
      <c r="N3598" s="108" t="n">
        <f aca="false">IF(SQRT($B$5)*$I3598+SQRT(1-$B$5)*J3598&lt;$C$8,1,0)</f>
        <v>0</v>
      </c>
      <c r="O3598" s="108" t="n">
        <f aca="false">IF(SQRT($B$5)*$I3598+SQRT(1-$B$5)*K3598&lt;$C$9,1,0)</f>
        <v>0</v>
      </c>
      <c r="P3598" s="108" t="n">
        <f aca="false">IF(SQRT($B$5)*$I3598+SQRT(1-$B$5)*L3598&lt;$C$10,1,0)</f>
        <v>0</v>
      </c>
      <c r="Q3598" s="108" t="n">
        <f aca="false">IF(SQRT($B$5)*$I3598+SQRT(1-$B$5)*M3598&lt;$C$11,1,0)</f>
        <v>0</v>
      </c>
      <c r="R3598" s="110" t="n">
        <f aca="false">N3598*$D$8+O3598*$D$9+P3598*$D$10+Q3598*$D$11</f>
        <v>0</v>
      </c>
      <c r="S3598" s="108" t="n">
        <f aca="false">SUM(N3598:Q3598)</f>
        <v>0</v>
      </c>
    </row>
    <row r="3599" customFormat="false" ht="15" hidden="false" customHeight="false" outlineLevel="0" collapsed="false">
      <c r="H3599" s="108" t="n">
        <v>3591</v>
      </c>
      <c r="I3599" s="109" t="n">
        <v>-0.9781</v>
      </c>
      <c r="J3599" s="109" t="n">
        <v>1.2853</v>
      </c>
      <c r="K3599" s="109" t="n">
        <v>2.0869</v>
      </c>
      <c r="L3599" s="109" t="n">
        <v>-1.0094</v>
      </c>
      <c r="M3599" s="109" t="n">
        <v>-1.9332</v>
      </c>
      <c r="N3599" s="108" t="n">
        <f aca="false">IF(SQRT($B$5)*$I3599+SQRT(1-$B$5)*J3599&lt;$C$8,1,0)</f>
        <v>0</v>
      </c>
      <c r="O3599" s="108" t="n">
        <f aca="false">IF(SQRT($B$5)*$I3599+SQRT(1-$B$5)*K3599&lt;$C$9,1,0)</f>
        <v>0</v>
      </c>
      <c r="P3599" s="108" t="n">
        <f aca="false">IF(SQRT($B$5)*$I3599+SQRT(1-$B$5)*L3599&lt;$C$10,1,0)</f>
        <v>0</v>
      </c>
      <c r="Q3599" s="108" t="n">
        <f aca="false">IF(SQRT($B$5)*$I3599+SQRT(1-$B$5)*M3599&lt;$C$11,1,0)</f>
        <v>1</v>
      </c>
      <c r="R3599" s="110" t="n">
        <f aca="false">N3599*$D$8+O3599*$D$9+P3599*$D$10+Q3599*$D$11</f>
        <v>17.5</v>
      </c>
      <c r="S3599" s="108" t="n">
        <f aca="false">SUM(N3599:Q3599)</f>
        <v>1</v>
      </c>
    </row>
    <row r="3600" customFormat="false" ht="15" hidden="false" customHeight="false" outlineLevel="0" collapsed="false">
      <c r="H3600" s="108" t="n">
        <v>3592</v>
      </c>
      <c r="I3600" s="109" t="n">
        <v>-1.2264</v>
      </c>
      <c r="J3600" s="109" t="n">
        <v>0.8244</v>
      </c>
      <c r="K3600" s="109" t="n">
        <v>-1.1306</v>
      </c>
      <c r="L3600" s="109" t="n">
        <v>-0.4583</v>
      </c>
      <c r="M3600" s="109" t="n">
        <v>1.8803</v>
      </c>
      <c r="N3600" s="108" t="n">
        <f aca="false">IF(SQRT($B$5)*$I3600+SQRT(1-$B$5)*J3600&lt;$C$8,1,0)</f>
        <v>0</v>
      </c>
      <c r="O3600" s="108" t="n">
        <f aca="false">IF(SQRT($B$5)*$I3600+SQRT(1-$B$5)*K3600&lt;$C$9,1,0)</f>
        <v>0</v>
      </c>
      <c r="P3600" s="108" t="n">
        <f aca="false">IF(SQRT($B$5)*$I3600+SQRT(1-$B$5)*L3600&lt;$C$10,1,0)</f>
        <v>0</v>
      </c>
      <c r="Q3600" s="108" t="n">
        <f aca="false">IF(SQRT($B$5)*$I3600+SQRT(1-$B$5)*M3600&lt;$C$11,1,0)</f>
        <v>0</v>
      </c>
      <c r="R3600" s="110" t="n">
        <f aca="false">N3600*$D$8+O3600*$D$9+P3600*$D$10+Q3600*$D$11</f>
        <v>0</v>
      </c>
      <c r="S3600" s="108" t="n">
        <f aca="false">SUM(N3600:Q3600)</f>
        <v>0</v>
      </c>
    </row>
    <row r="3601" customFormat="false" ht="15" hidden="false" customHeight="false" outlineLevel="0" collapsed="false">
      <c r="H3601" s="108" t="n">
        <v>3593</v>
      </c>
      <c r="I3601" s="109" t="n">
        <v>1.1481</v>
      </c>
      <c r="J3601" s="109" t="n">
        <v>-1.0106</v>
      </c>
      <c r="K3601" s="109" t="n">
        <v>2.4964</v>
      </c>
      <c r="L3601" s="109" t="n">
        <v>0.7518</v>
      </c>
      <c r="M3601" s="109" t="n">
        <v>-1.1135</v>
      </c>
      <c r="N3601" s="108" t="n">
        <f aca="false">IF(SQRT($B$5)*$I3601+SQRT(1-$B$5)*J3601&lt;$C$8,1,0)</f>
        <v>0</v>
      </c>
      <c r="O3601" s="108" t="n">
        <f aca="false">IF(SQRT($B$5)*$I3601+SQRT(1-$B$5)*K3601&lt;$C$9,1,0)</f>
        <v>0</v>
      </c>
      <c r="P3601" s="108" t="n">
        <f aca="false">IF(SQRT($B$5)*$I3601+SQRT(1-$B$5)*L3601&lt;$C$10,1,0)</f>
        <v>0</v>
      </c>
      <c r="Q3601" s="108" t="n">
        <f aca="false">IF(SQRT($B$5)*$I3601+SQRT(1-$B$5)*M3601&lt;$C$11,1,0)</f>
        <v>0</v>
      </c>
      <c r="R3601" s="110" t="n">
        <f aca="false">N3601*$D$8+O3601*$D$9+P3601*$D$10+Q3601*$D$11</f>
        <v>0</v>
      </c>
      <c r="S3601" s="108" t="n">
        <f aca="false">SUM(N3601:Q3601)</f>
        <v>0</v>
      </c>
    </row>
    <row r="3602" customFormat="false" ht="15" hidden="false" customHeight="false" outlineLevel="0" collapsed="false">
      <c r="H3602" s="108" t="n">
        <v>3594</v>
      </c>
      <c r="I3602" s="109" t="n">
        <v>0.1975</v>
      </c>
      <c r="J3602" s="109" t="n">
        <v>-0.7092</v>
      </c>
      <c r="K3602" s="109" t="n">
        <v>0.3094</v>
      </c>
      <c r="L3602" s="109" t="n">
        <v>0.7395</v>
      </c>
      <c r="M3602" s="109" t="n">
        <v>0.2535</v>
      </c>
      <c r="N3602" s="108" t="n">
        <f aca="false">IF(SQRT($B$5)*$I3602+SQRT(1-$B$5)*J3602&lt;$C$8,1,0)</f>
        <v>0</v>
      </c>
      <c r="O3602" s="108" t="n">
        <f aca="false">IF(SQRT($B$5)*$I3602+SQRT(1-$B$5)*K3602&lt;$C$9,1,0)</f>
        <v>0</v>
      </c>
      <c r="P3602" s="108" t="n">
        <f aca="false">IF(SQRT($B$5)*$I3602+SQRT(1-$B$5)*L3602&lt;$C$10,1,0)</f>
        <v>0</v>
      </c>
      <c r="Q3602" s="108" t="n">
        <f aca="false">IF(SQRT($B$5)*$I3602+SQRT(1-$B$5)*M3602&lt;$C$11,1,0)</f>
        <v>0</v>
      </c>
      <c r="R3602" s="110" t="n">
        <f aca="false">N3602*$D$8+O3602*$D$9+P3602*$D$10+Q3602*$D$11</f>
        <v>0</v>
      </c>
      <c r="S3602" s="108" t="n">
        <f aca="false">SUM(N3602:Q3602)</f>
        <v>0</v>
      </c>
    </row>
    <row r="3603" customFormat="false" ht="15" hidden="false" customHeight="false" outlineLevel="0" collapsed="false">
      <c r="H3603" s="108" t="n">
        <v>3595</v>
      </c>
      <c r="I3603" s="109" t="n">
        <v>-0.5181</v>
      </c>
      <c r="J3603" s="109" t="n">
        <v>0.0824</v>
      </c>
      <c r="K3603" s="109" t="n">
        <v>2.3091</v>
      </c>
      <c r="L3603" s="109" t="n">
        <v>-1.131</v>
      </c>
      <c r="M3603" s="109" t="n">
        <v>1.1059</v>
      </c>
      <c r="N3603" s="108" t="n">
        <f aca="false">IF(SQRT($B$5)*$I3603+SQRT(1-$B$5)*J3603&lt;$C$8,1,0)</f>
        <v>0</v>
      </c>
      <c r="O3603" s="108" t="n">
        <f aca="false">IF(SQRT($B$5)*$I3603+SQRT(1-$B$5)*K3603&lt;$C$9,1,0)</f>
        <v>0</v>
      </c>
      <c r="P3603" s="108" t="n">
        <f aca="false">IF(SQRT($B$5)*$I3603+SQRT(1-$B$5)*L3603&lt;$C$10,1,0)</f>
        <v>0</v>
      </c>
      <c r="Q3603" s="108" t="n">
        <f aca="false">IF(SQRT($B$5)*$I3603+SQRT(1-$B$5)*M3603&lt;$C$11,1,0)</f>
        <v>0</v>
      </c>
      <c r="R3603" s="110" t="n">
        <f aca="false">N3603*$D$8+O3603*$D$9+P3603*$D$10+Q3603*$D$11</f>
        <v>0</v>
      </c>
      <c r="S3603" s="108" t="n">
        <f aca="false">SUM(N3603:Q3603)</f>
        <v>0</v>
      </c>
    </row>
    <row r="3604" customFormat="false" ht="15" hidden="false" customHeight="false" outlineLevel="0" collapsed="false">
      <c r="H3604" s="108" t="n">
        <v>3596</v>
      </c>
      <c r="I3604" s="109" t="n">
        <v>-0.0802</v>
      </c>
      <c r="J3604" s="109" t="n">
        <v>-1.4823</v>
      </c>
      <c r="K3604" s="109" t="n">
        <v>0.7774</v>
      </c>
      <c r="L3604" s="109" t="n">
        <v>0.8568</v>
      </c>
      <c r="M3604" s="109" t="n">
        <v>0.9287</v>
      </c>
      <c r="N3604" s="108" t="n">
        <f aca="false">IF(SQRT($B$5)*$I3604+SQRT(1-$B$5)*J3604&lt;$C$8,1,0)</f>
        <v>0</v>
      </c>
      <c r="O3604" s="108" t="n">
        <f aca="false">IF(SQRT($B$5)*$I3604+SQRT(1-$B$5)*K3604&lt;$C$9,1,0)</f>
        <v>0</v>
      </c>
      <c r="P3604" s="108" t="n">
        <f aca="false">IF(SQRT($B$5)*$I3604+SQRT(1-$B$5)*L3604&lt;$C$10,1,0)</f>
        <v>0</v>
      </c>
      <c r="Q3604" s="108" t="n">
        <f aca="false">IF(SQRT($B$5)*$I3604+SQRT(1-$B$5)*M3604&lt;$C$11,1,0)</f>
        <v>0</v>
      </c>
      <c r="R3604" s="110" t="n">
        <f aca="false">N3604*$D$8+O3604*$D$9+P3604*$D$10+Q3604*$D$11</f>
        <v>0</v>
      </c>
      <c r="S3604" s="108" t="n">
        <f aca="false">SUM(N3604:Q3604)</f>
        <v>0</v>
      </c>
    </row>
    <row r="3605" customFormat="false" ht="15" hidden="false" customHeight="false" outlineLevel="0" collapsed="false">
      <c r="H3605" s="108" t="n">
        <v>3597</v>
      </c>
      <c r="I3605" s="109" t="n">
        <v>-1.3511</v>
      </c>
      <c r="J3605" s="109" t="n">
        <v>0.3374</v>
      </c>
      <c r="K3605" s="109" t="n">
        <v>1.2241</v>
      </c>
      <c r="L3605" s="109" t="n">
        <v>0.3317</v>
      </c>
      <c r="M3605" s="109" t="n">
        <v>0.2008</v>
      </c>
      <c r="N3605" s="108" t="n">
        <f aca="false">IF(SQRT($B$5)*$I3605+SQRT(1-$B$5)*J3605&lt;$C$8,1,0)</f>
        <v>0</v>
      </c>
      <c r="O3605" s="108" t="n">
        <f aca="false">IF(SQRT($B$5)*$I3605+SQRT(1-$B$5)*K3605&lt;$C$9,1,0)</f>
        <v>0</v>
      </c>
      <c r="P3605" s="108" t="n">
        <f aca="false">IF(SQRT($B$5)*$I3605+SQRT(1-$B$5)*L3605&lt;$C$10,1,0)</f>
        <v>0</v>
      </c>
      <c r="Q3605" s="108" t="n">
        <f aca="false">IF(SQRT($B$5)*$I3605+SQRT(1-$B$5)*M3605&lt;$C$11,1,0)</f>
        <v>0</v>
      </c>
      <c r="R3605" s="110" t="n">
        <f aca="false">N3605*$D$8+O3605*$D$9+P3605*$D$10+Q3605*$D$11</f>
        <v>0</v>
      </c>
      <c r="S3605" s="108" t="n">
        <f aca="false">SUM(N3605:Q3605)</f>
        <v>0</v>
      </c>
    </row>
    <row r="3606" customFormat="false" ht="15" hidden="false" customHeight="false" outlineLevel="0" collapsed="false">
      <c r="H3606" s="108" t="n">
        <v>3598</v>
      </c>
      <c r="I3606" s="109" t="n">
        <v>-1.109</v>
      </c>
      <c r="J3606" s="109" t="n">
        <v>0.138</v>
      </c>
      <c r="K3606" s="109" t="n">
        <v>1.6361</v>
      </c>
      <c r="L3606" s="109" t="n">
        <v>-0.5337</v>
      </c>
      <c r="M3606" s="109" t="n">
        <v>1.6216</v>
      </c>
      <c r="N3606" s="108" t="n">
        <f aca="false">IF(SQRT($B$5)*$I3606+SQRT(1-$B$5)*J3606&lt;$C$8,1,0)</f>
        <v>0</v>
      </c>
      <c r="O3606" s="108" t="n">
        <f aca="false">IF(SQRT($B$5)*$I3606+SQRT(1-$B$5)*K3606&lt;$C$9,1,0)</f>
        <v>0</v>
      </c>
      <c r="P3606" s="108" t="n">
        <f aca="false">IF(SQRT($B$5)*$I3606+SQRT(1-$B$5)*L3606&lt;$C$10,1,0)</f>
        <v>0</v>
      </c>
      <c r="Q3606" s="108" t="n">
        <f aca="false">IF(SQRT($B$5)*$I3606+SQRT(1-$B$5)*M3606&lt;$C$11,1,0)</f>
        <v>0</v>
      </c>
      <c r="R3606" s="110" t="n">
        <f aca="false">N3606*$D$8+O3606*$D$9+P3606*$D$10+Q3606*$D$11</f>
        <v>0</v>
      </c>
      <c r="S3606" s="108" t="n">
        <f aca="false">SUM(N3606:Q3606)</f>
        <v>0</v>
      </c>
    </row>
    <row r="3607" customFormat="false" ht="15" hidden="false" customHeight="false" outlineLevel="0" collapsed="false">
      <c r="H3607" s="108" t="n">
        <v>3599</v>
      </c>
      <c r="I3607" s="109" t="n">
        <v>1.3525</v>
      </c>
      <c r="J3607" s="109" t="n">
        <v>-0.9175</v>
      </c>
      <c r="K3607" s="109" t="n">
        <v>-0.5026</v>
      </c>
      <c r="L3607" s="109" t="n">
        <v>-0.2045</v>
      </c>
      <c r="M3607" s="109" t="n">
        <v>-2.32</v>
      </c>
      <c r="N3607" s="108" t="n">
        <f aca="false">IF(SQRT($B$5)*$I3607+SQRT(1-$B$5)*J3607&lt;$C$8,1,0)</f>
        <v>0</v>
      </c>
      <c r="O3607" s="108" t="n">
        <f aca="false">IF(SQRT($B$5)*$I3607+SQRT(1-$B$5)*K3607&lt;$C$9,1,0)</f>
        <v>0</v>
      </c>
      <c r="P3607" s="108" t="n">
        <f aca="false">IF(SQRT($B$5)*$I3607+SQRT(1-$B$5)*L3607&lt;$C$10,1,0)</f>
        <v>0</v>
      </c>
      <c r="Q3607" s="108" t="n">
        <f aca="false">IF(SQRT($B$5)*$I3607+SQRT(1-$B$5)*M3607&lt;$C$11,1,0)</f>
        <v>0</v>
      </c>
      <c r="R3607" s="110" t="n">
        <f aca="false">N3607*$D$8+O3607*$D$9+P3607*$D$10+Q3607*$D$11</f>
        <v>0</v>
      </c>
      <c r="S3607" s="108" t="n">
        <f aca="false">SUM(N3607:Q3607)</f>
        <v>0</v>
      </c>
    </row>
    <row r="3608" customFormat="false" ht="15" hidden="false" customHeight="false" outlineLevel="0" collapsed="false">
      <c r="H3608" s="108" t="n">
        <v>3600</v>
      </c>
      <c r="I3608" s="109" t="n">
        <v>0.8187</v>
      </c>
      <c r="J3608" s="109" t="n">
        <v>1.5123</v>
      </c>
      <c r="K3608" s="109" t="n">
        <v>1.7916</v>
      </c>
      <c r="L3608" s="109" t="n">
        <v>-0.2334</v>
      </c>
      <c r="M3608" s="109" t="n">
        <v>1.8422</v>
      </c>
      <c r="N3608" s="108" t="n">
        <f aca="false">IF(SQRT($B$5)*$I3608+SQRT(1-$B$5)*J3608&lt;$C$8,1,0)</f>
        <v>0</v>
      </c>
      <c r="O3608" s="108" t="n">
        <f aca="false">IF(SQRT($B$5)*$I3608+SQRT(1-$B$5)*K3608&lt;$C$9,1,0)</f>
        <v>0</v>
      </c>
      <c r="P3608" s="108" t="n">
        <f aca="false">IF(SQRT($B$5)*$I3608+SQRT(1-$B$5)*L3608&lt;$C$10,1,0)</f>
        <v>0</v>
      </c>
      <c r="Q3608" s="108" t="n">
        <f aca="false">IF(SQRT($B$5)*$I3608+SQRT(1-$B$5)*M3608&lt;$C$11,1,0)</f>
        <v>0</v>
      </c>
      <c r="R3608" s="110" t="n">
        <f aca="false">N3608*$D$8+O3608*$D$9+P3608*$D$10+Q3608*$D$11</f>
        <v>0</v>
      </c>
      <c r="S3608" s="108" t="n">
        <f aca="false">SUM(N3608:Q3608)</f>
        <v>0</v>
      </c>
    </row>
    <row r="3609" customFormat="false" ht="15" hidden="false" customHeight="false" outlineLevel="0" collapsed="false">
      <c r="H3609" s="108" t="n">
        <v>3601</v>
      </c>
      <c r="I3609" s="109" t="n">
        <v>-0.5214</v>
      </c>
      <c r="J3609" s="109" t="n">
        <v>-0.5641</v>
      </c>
      <c r="K3609" s="109" t="n">
        <v>-1.0733</v>
      </c>
      <c r="L3609" s="109" t="n">
        <v>-0.4874</v>
      </c>
      <c r="M3609" s="109" t="n">
        <v>0.8036</v>
      </c>
      <c r="N3609" s="108" t="n">
        <f aca="false">IF(SQRT($B$5)*$I3609+SQRT(1-$B$5)*J3609&lt;$C$8,1,0)</f>
        <v>0</v>
      </c>
      <c r="O3609" s="108" t="n">
        <f aca="false">IF(SQRT($B$5)*$I3609+SQRT(1-$B$5)*K3609&lt;$C$9,1,0)</f>
        <v>0</v>
      </c>
      <c r="P3609" s="108" t="n">
        <f aca="false">IF(SQRT($B$5)*$I3609+SQRT(1-$B$5)*L3609&lt;$C$10,1,0)</f>
        <v>0</v>
      </c>
      <c r="Q3609" s="108" t="n">
        <f aca="false">IF(SQRT($B$5)*$I3609+SQRT(1-$B$5)*M3609&lt;$C$11,1,0)</f>
        <v>0</v>
      </c>
      <c r="R3609" s="110" t="n">
        <f aca="false">N3609*$D$8+O3609*$D$9+P3609*$D$10+Q3609*$D$11</f>
        <v>0</v>
      </c>
      <c r="S3609" s="108" t="n">
        <f aca="false">SUM(N3609:Q3609)</f>
        <v>0</v>
      </c>
    </row>
    <row r="3610" customFormat="false" ht="15" hidden="false" customHeight="false" outlineLevel="0" collapsed="false">
      <c r="H3610" s="108" t="n">
        <v>3602</v>
      </c>
      <c r="I3610" s="109" t="n">
        <v>-0.6041</v>
      </c>
      <c r="J3610" s="109" t="n">
        <v>0.1187</v>
      </c>
      <c r="K3610" s="109" t="n">
        <v>-1.7646</v>
      </c>
      <c r="L3610" s="109" t="n">
        <v>-0.0089</v>
      </c>
      <c r="M3610" s="109" t="n">
        <v>-0.9511</v>
      </c>
      <c r="N3610" s="108" t="n">
        <f aca="false">IF(SQRT($B$5)*$I3610+SQRT(1-$B$5)*J3610&lt;$C$8,1,0)</f>
        <v>0</v>
      </c>
      <c r="O3610" s="108" t="n">
        <f aca="false">IF(SQRT($B$5)*$I3610+SQRT(1-$B$5)*K3610&lt;$C$9,1,0)</f>
        <v>0</v>
      </c>
      <c r="P3610" s="108" t="n">
        <f aca="false">IF(SQRT($B$5)*$I3610+SQRT(1-$B$5)*L3610&lt;$C$10,1,0)</f>
        <v>0</v>
      </c>
      <c r="Q3610" s="108" t="n">
        <f aca="false">IF(SQRT($B$5)*$I3610+SQRT(1-$B$5)*M3610&lt;$C$11,1,0)</f>
        <v>0</v>
      </c>
      <c r="R3610" s="110" t="n">
        <f aca="false">N3610*$D$8+O3610*$D$9+P3610*$D$10+Q3610*$D$11</f>
        <v>0</v>
      </c>
      <c r="S3610" s="108" t="n">
        <f aca="false">SUM(N3610:Q3610)</f>
        <v>0</v>
      </c>
    </row>
    <row r="3611" customFormat="false" ht="15" hidden="false" customHeight="false" outlineLevel="0" collapsed="false">
      <c r="H3611" s="108" t="n">
        <v>3603</v>
      </c>
      <c r="I3611" s="109" t="n">
        <v>0.2801</v>
      </c>
      <c r="J3611" s="109" t="n">
        <v>0.6358</v>
      </c>
      <c r="K3611" s="109" t="n">
        <v>-0.9852</v>
      </c>
      <c r="L3611" s="109" t="n">
        <v>1.0366</v>
      </c>
      <c r="M3611" s="109" t="n">
        <v>-0.0177</v>
      </c>
      <c r="N3611" s="108" t="n">
        <f aca="false">IF(SQRT($B$5)*$I3611+SQRT(1-$B$5)*J3611&lt;$C$8,1,0)</f>
        <v>0</v>
      </c>
      <c r="O3611" s="108" t="n">
        <f aca="false">IF(SQRT($B$5)*$I3611+SQRT(1-$B$5)*K3611&lt;$C$9,1,0)</f>
        <v>0</v>
      </c>
      <c r="P3611" s="108" t="n">
        <f aca="false">IF(SQRT($B$5)*$I3611+SQRT(1-$B$5)*L3611&lt;$C$10,1,0)</f>
        <v>0</v>
      </c>
      <c r="Q3611" s="108" t="n">
        <f aca="false">IF(SQRT($B$5)*$I3611+SQRT(1-$B$5)*M3611&lt;$C$11,1,0)</f>
        <v>0</v>
      </c>
      <c r="R3611" s="110" t="n">
        <f aca="false">N3611*$D$8+O3611*$D$9+P3611*$D$10+Q3611*$D$11</f>
        <v>0</v>
      </c>
      <c r="S3611" s="108" t="n">
        <f aca="false">SUM(N3611:Q3611)</f>
        <v>0</v>
      </c>
    </row>
    <row r="3612" customFormat="false" ht="15" hidden="false" customHeight="false" outlineLevel="0" collapsed="false">
      <c r="H3612" s="108" t="n">
        <v>3604</v>
      </c>
      <c r="I3612" s="109" t="n">
        <v>-1.2516</v>
      </c>
      <c r="J3612" s="109" t="n">
        <v>0.0465</v>
      </c>
      <c r="K3612" s="109" t="n">
        <v>1.4389</v>
      </c>
      <c r="L3612" s="109" t="n">
        <v>-0.338</v>
      </c>
      <c r="M3612" s="109" t="n">
        <v>-0.7134</v>
      </c>
      <c r="N3612" s="108" t="n">
        <f aca="false">IF(SQRT($B$5)*$I3612+SQRT(1-$B$5)*J3612&lt;$C$8,1,0)</f>
        <v>0</v>
      </c>
      <c r="O3612" s="108" t="n">
        <f aca="false">IF(SQRT($B$5)*$I3612+SQRT(1-$B$5)*K3612&lt;$C$9,1,0)</f>
        <v>0</v>
      </c>
      <c r="P3612" s="108" t="n">
        <f aca="false">IF(SQRT($B$5)*$I3612+SQRT(1-$B$5)*L3612&lt;$C$10,1,0)</f>
        <v>0</v>
      </c>
      <c r="Q3612" s="108" t="n">
        <f aca="false">IF(SQRT($B$5)*$I3612+SQRT(1-$B$5)*M3612&lt;$C$11,1,0)</f>
        <v>0</v>
      </c>
      <c r="R3612" s="110" t="n">
        <f aca="false">N3612*$D$8+O3612*$D$9+P3612*$D$10+Q3612*$D$11</f>
        <v>0</v>
      </c>
      <c r="S3612" s="108" t="n">
        <f aca="false">SUM(N3612:Q3612)</f>
        <v>0</v>
      </c>
    </row>
    <row r="3613" customFormat="false" ht="15" hidden="false" customHeight="false" outlineLevel="0" collapsed="false">
      <c r="H3613" s="108" t="n">
        <v>3605</v>
      </c>
      <c r="I3613" s="109" t="n">
        <v>-1.098</v>
      </c>
      <c r="J3613" s="109" t="n">
        <v>0.568</v>
      </c>
      <c r="K3613" s="109" t="n">
        <v>-0.3711</v>
      </c>
      <c r="L3613" s="109" t="n">
        <v>1.6195</v>
      </c>
      <c r="M3613" s="109" t="n">
        <v>0.0318</v>
      </c>
      <c r="N3613" s="108" t="n">
        <f aca="false">IF(SQRT($B$5)*$I3613+SQRT(1-$B$5)*J3613&lt;$C$8,1,0)</f>
        <v>0</v>
      </c>
      <c r="O3613" s="108" t="n">
        <f aca="false">IF(SQRT($B$5)*$I3613+SQRT(1-$B$5)*K3613&lt;$C$9,1,0)</f>
        <v>0</v>
      </c>
      <c r="P3613" s="108" t="n">
        <f aca="false">IF(SQRT($B$5)*$I3613+SQRT(1-$B$5)*L3613&lt;$C$10,1,0)</f>
        <v>0</v>
      </c>
      <c r="Q3613" s="108" t="n">
        <f aca="false">IF(SQRT($B$5)*$I3613+SQRT(1-$B$5)*M3613&lt;$C$11,1,0)</f>
        <v>0</v>
      </c>
      <c r="R3613" s="110" t="n">
        <f aca="false">N3613*$D$8+O3613*$D$9+P3613*$D$10+Q3613*$D$11</f>
        <v>0</v>
      </c>
      <c r="S3613" s="108" t="n">
        <f aca="false">SUM(N3613:Q3613)</f>
        <v>0</v>
      </c>
    </row>
    <row r="3614" customFormat="false" ht="15" hidden="false" customHeight="false" outlineLevel="0" collapsed="false">
      <c r="H3614" s="108" t="n">
        <v>3606</v>
      </c>
      <c r="I3614" s="109" t="n">
        <v>-0.679</v>
      </c>
      <c r="J3614" s="109" t="n">
        <v>0.5443</v>
      </c>
      <c r="K3614" s="109" t="n">
        <v>0.0337</v>
      </c>
      <c r="L3614" s="109" t="n">
        <v>-0.6194</v>
      </c>
      <c r="M3614" s="109" t="n">
        <v>0.4735</v>
      </c>
      <c r="N3614" s="108" t="n">
        <f aca="false">IF(SQRT($B$5)*$I3614+SQRT(1-$B$5)*J3614&lt;$C$8,1,0)</f>
        <v>0</v>
      </c>
      <c r="O3614" s="108" t="n">
        <f aca="false">IF(SQRT($B$5)*$I3614+SQRT(1-$B$5)*K3614&lt;$C$9,1,0)</f>
        <v>0</v>
      </c>
      <c r="P3614" s="108" t="n">
        <f aca="false">IF(SQRT($B$5)*$I3614+SQRT(1-$B$5)*L3614&lt;$C$10,1,0)</f>
        <v>0</v>
      </c>
      <c r="Q3614" s="108" t="n">
        <f aca="false">IF(SQRT($B$5)*$I3614+SQRT(1-$B$5)*M3614&lt;$C$11,1,0)</f>
        <v>0</v>
      </c>
      <c r="R3614" s="110" t="n">
        <f aca="false">N3614*$D$8+O3614*$D$9+P3614*$D$10+Q3614*$D$11</f>
        <v>0</v>
      </c>
      <c r="S3614" s="108" t="n">
        <f aca="false">SUM(N3614:Q3614)</f>
        <v>0</v>
      </c>
    </row>
    <row r="3615" customFormat="false" ht="15" hidden="false" customHeight="false" outlineLevel="0" collapsed="false">
      <c r="H3615" s="108" t="n">
        <v>3607</v>
      </c>
      <c r="I3615" s="109" t="n">
        <v>-1.213</v>
      </c>
      <c r="J3615" s="109" t="n">
        <v>0.2817</v>
      </c>
      <c r="K3615" s="109" t="n">
        <v>0.1614</v>
      </c>
      <c r="L3615" s="109" t="n">
        <v>1.4647</v>
      </c>
      <c r="M3615" s="109" t="n">
        <v>-0.9886</v>
      </c>
      <c r="N3615" s="108" t="n">
        <f aca="false">IF(SQRT($B$5)*$I3615+SQRT(1-$B$5)*J3615&lt;$C$8,1,0)</f>
        <v>0</v>
      </c>
      <c r="O3615" s="108" t="n">
        <f aca="false">IF(SQRT($B$5)*$I3615+SQRT(1-$B$5)*K3615&lt;$C$9,1,0)</f>
        <v>0</v>
      </c>
      <c r="P3615" s="108" t="n">
        <f aca="false">IF(SQRT($B$5)*$I3615+SQRT(1-$B$5)*L3615&lt;$C$10,1,0)</f>
        <v>0</v>
      </c>
      <c r="Q3615" s="108" t="n">
        <f aca="false">IF(SQRT($B$5)*$I3615+SQRT(1-$B$5)*M3615&lt;$C$11,1,0)</f>
        <v>0</v>
      </c>
      <c r="R3615" s="110" t="n">
        <f aca="false">N3615*$D$8+O3615*$D$9+P3615*$D$10+Q3615*$D$11</f>
        <v>0</v>
      </c>
      <c r="S3615" s="108" t="n">
        <f aca="false">SUM(N3615:Q3615)</f>
        <v>0</v>
      </c>
    </row>
    <row r="3616" customFormat="false" ht="15" hidden="false" customHeight="false" outlineLevel="0" collapsed="false">
      <c r="H3616" s="108" t="n">
        <v>3608</v>
      </c>
      <c r="I3616" s="109" t="n">
        <v>-0.0024</v>
      </c>
      <c r="J3616" s="109" t="n">
        <v>0.1705</v>
      </c>
      <c r="K3616" s="109" t="n">
        <v>-1.5674</v>
      </c>
      <c r="L3616" s="109" t="n">
        <v>-0.1732</v>
      </c>
      <c r="M3616" s="109" t="n">
        <v>-0.6095</v>
      </c>
      <c r="N3616" s="108" t="n">
        <f aca="false">IF(SQRT($B$5)*$I3616+SQRT(1-$B$5)*J3616&lt;$C$8,1,0)</f>
        <v>0</v>
      </c>
      <c r="O3616" s="108" t="n">
        <f aca="false">IF(SQRT($B$5)*$I3616+SQRT(1-$B$5)*K3616&lt;$C$9,1,0)</f>
        <v>0</v>
      </c>
      <c r="P3616" s="108" t="n">
        <f aca="false">IF(SQRT($B$5)*$I3616+SQRT(1-$B$5)*L3616&lt;$C$10,1,0)</f>
        <v>0</v>
      </c>
      <c r="Q3616" s="108" t="n">
        <f aca="false">IF(SQRT($B$5)*$I3616+SQRT(1-$B$5)*M3616&lt;$C$11,1,0)</f>
        <v>0</v>
      </c>
      <c r="R3616" s="110" t="n">
        <f aca="false">N3616*$D$8+O3616*$D$9+P3616*$D$10+Q3616*$D$11</f>
        <v>0</v>
      </c>
      <c r="S3616" s="108" t="n">
        <f aca="false">SUM(N3616:Q3616)</f>
        <v>0</v>
      </c>
    </row>
    <row r="3617" customFormat="false" ht="15" hidden="false" customHeight="false" outlineLevel="0" collapsed="false">
      <c r="H3617" s="108" t="n">
        <v>3609</v>
      </c>
      <c r="I3617" s="109" t="n">
        <v>0.881</v>
      </c>
      <c r="J3617" s="109" t="n">
        <v>0.0391</v>
      </c>
      <c r="K3617" s="109" t="n">
        <v>-0.5229</v>
      </c>
      <c r="L3617" s="109" t="n">
        <v>-1.4644</v>
      </c>
      <c r="M3617" s="109" t="n">
        <v>-0.6035</v>
      </c>
      <c r="N3617" s="108" t="n">
        <f aca="false">IF(SQRT($B$5)*$I3617+SQRT(1-$B$5)*J3617&lt;$C$8,1,0)</f>
        <v>0</v>
      </c>
      <c r="O3617" s="108" t="n">
        <f aca="false">IF(SQRT($B$5)*$I3617+SQRT(1-$B$5)*K3617&lt;$C$9,1,0)</f>
        <v>0</v>
      </c>
      <c r="P3617" s="108" t="n">
        <f aca="false">IF(SQRT($B$5)*$I3617+SQRT(1-$B$5)*L3617&lt;$C$10,1,0)</f>
        <v>0</v>
      </c>
      <c r="Q3617" s="108" t="n">
        <f aca="false">IF(SQRT($B$5)*$I3617+SQRT(1-$B$5)*M3617&lt;$C$11,1,0)</f>
        <v>0</v>
      </c>
      <c r="R3617" s="110" t="n">
        <f aca="false">N3617*$D$8+O3617*$D$9+P3617*$D$10+Q3617*$D$11</f>
        <v>0</v>
      </c>
      <c r="S3617" s="108" t="n">
        <f aca="false">SUM(N3617:Q3617)</f>
        <v>0</v>
      </c>
    </row>
    <row r="3618" customFormat="false" ht="15" hidden="false" customHeight="false" outlineLevel="0" collapsed="false">
      <c r="H3618" s="108" t="n">
        <v>3610</v>
      </c>
      <c r="I3618" s="109" t="n">
        <v>-1.366</v>
      </c>
      <c r="J3618" s="109" t="n">
        <v>-0.1201</v>
      </c>
      <c r="K3618" s="109" t="n">
        <v>-0.2611</v>
      </c>
      <c r="L3618" s="109" t="n">
        <v>0.367</v>
      </c>
      <c r="M3618" s="109" t="n">
        <v>0.3069</v>
      </c>
      <c r="N3618" s="108" t="n">
        <f aca="false">IF(SQRT($B$5)*$I3618+SQRT(1-$B$5)*J3618&lt;$C$8,1,0)</f>
        <v>0</v>
      </c>
      <c r="O3618" s="108" t="n">
        <f aca="false">IF(SQRT($B$5)*$I3618+SQRT(1-$B$5)*K3618&lt;$C$9,1,0)</f>
        <v>0</v>
      </c>
      <c r="P3618" s="108" t="n">
        <f aca="false">IF(SQRT($B$5)*$I3618+SQRT(1-$B$5)*L3618&lt;$C$10,1,0)</f>
        <v>0</v>
      </c>
      <c r="Q3618" s="108" t="n">
        <f aca="false">IF(SQRT($B$5)*$I3618+SQRT(1-$B$5)*M3618&lt;$C$11,1,0)</f>
        <v>0</v>
      </c>
      <c r="R3618" s="110" t="n">
        <f aca="false">N3618*$D$8+O3618*$D$9+P3618*$D$10+Q3618*$D$11</f>
        <v>0</v>
      </c>
      <c r="S3618" s="108" t="n">
        <f aca="false">SUM(N3618:Q3618)</f>
        <v>0</v>
      </c>
    </row>
    <row r="3619" customFormat="false" ht="15" hidden="false" customHeight="false" outlineLevel="0" collapsed="false">
      <c r="H3619" s="108" t="n">
        <v>3611</v>
      </c>
      <c r="I3619" s="109" t="n">
        <v>1.2755</v>
      </c>
      <c r="J3619" s="109" t="n">
        <v>-0.0163</v>
      </c>
      <c r="K3619" s="109" t="n">
        <v>0.9674</v>
      </c>
      <c r="L3619" s="109" t="n">
        <v>-0.9475</v>
      </c>
      <c r="M3619" s="109" t="n">
        <v>-0.4455</v>
      </c>
      <c r="N3619" s="108" t="n">
        <f aca="false">IF(SQRT($B$5)*$I3619+SQRT(1-$B$5)*J3619&lt;$C$8,1,0)</f>
        <v>0</v>
      </c>
      <c r="O3619" s="108" t="n">
        <f aca="false">IF(SQRT($B$5)*$I3619+SQRT(1-$B$5)*K3619&lt;$C$9,1,0)</f>
        <v>0</v>
      </c>
      <c r="P3619" s="108" t="n">
        <f aca="false">IF(SQRT($B$5)*$I3619+SQRT(1-$B$5)*L3619&lt;$C$10,1,0)</f>
        <v>0</v>
      </c>
      <c r="Q3619" s="108" t="n">
        <f aca="false">IF(SQRT($B$5)*$I3619+SQRT(1-$B$5)*M3619&lt;$C$11,1,0)</f>
        <v>0</v>
      </c>
      <c r="R3619" s="110" t="n">
        <f aca="false">N3619*$D$8+O3619*$D$9+P3619*$D$10+Q3619*$D$11</f>
        <v>0</v>
      </c>
      <c r="S3619" s="108" t="n">
        <f aca="false">SUM(N3619:Q3619)</f>
        <v>0</v>
      </c>
    </row>
    <row r="3620" customFormat="false" ht="15" hidden="false" customHeight="false" outlineLevel="0" collapsed="false">
      <c r="H3620" s="108" t="n">
        <v>3612</v>
      </c>
      <c r="I3620" s="109" t="n">
        <v>0.8606</v>
      </c>
      <c r="J3620" s="109" t="n">
        <v>1.6942</v>
      </c>
      <c r="K3620" s="109" t="n">
        <v>0.6085</v>
      </c>
      <c r="L3620" s="109" t="n">
        <v>-0.1125</v>
      </c>
      <c r="M3620" s="109" t="n">
        <v>0.2573</v>
      </c>
      <c r="N3620" s="108" t="n">
        <f aca="false">IF(SQRT($B$5)*$I3620+SQRT(1-$B$5)*J3620&lt;$C$8,1,0)</f>
        <v>0</v>
      </c>
      <c r="O3620" s="108" t="n">
        <f aca="false">IF(SQRT($B$5)*$I3620+SQRT(1-$B$5)*K3620&lt;$C$9,1,0)</f>
        <v>0</v>
      </c>
      <c r="P3620" s="108" t="n">
        <f aca="false">IF(SQRT($B$5)*$I3620+SQRT(1-$B$5)*L3620&lt;$C$10,1,0)</f>
        <v>0</v>
      </c>
      <c r="Q3620" s="108" t="n">
        <f aca="false">IF(SQRT($B$5)*$I3620+SQRT(1-$B$5)*M3620&lt;$C$11,1,0)</f>
        <v>0</v>
      </c>
      <c r="R3620" s="110" t="n">
        <f aca="false">N3620*$D$8+O3620*$D$9+P3620*$D$10+Q3620*$D$11</f>
        <v>0</v>
      </c>
      <c r="S3620" s="108" t="n">
        <f aca="false">SUM(N3620:Q3620)</f>
        <v>0</v>
      </c>
    </row>
    <row r="3621" customFormat="false" ht="15" hidden="false" customHeight="false" outlineLevel="0" collapsed="false">
      <c r="H3621" s="108" t="n">
        <v>3613</v>
      </c>
      <c r="I3621" s="109" t="n">
        <v>-1.1058</v>
      </c>
      <c r="J3621" s="109" t="n">
        <v>0.852</v>
      </c>
      <c r="K3621" s="109" t="n">
        <v>-0.6935</v>
      </c>
      <c r="L3621" s="109" t="n">
        <v>0.7753</v>
      </c>
      <c r="M3621" s="109" t="n">
        <v>1.2636</v>
      </c>
      <c r="N3621" s="108" t="n">
        <f aca="false">IF(SQRT($B$5)*$I3621+SQRT(1-$B$5)*J3621&lt;$C$8,1,0)</f>
        <v>0</v>
      </c>
      <c r="O3621" s="108" t="n">
        <f aca="false">IF(SQRT($B$5)*$I3621+SQRT(1-$B$5)*K3621&lt;$C$9,1,0)</f>
        <v>0</v>
      </c>
      <c r="P3621" s="108" t="n">
        <f aca="false">IF(SQRT($B$5)*$I3621+SQRT(1-$B$5)*L3621&lt;$C$10,1,0)</f>
        <v>0</v>
      </c>
      <c r="Q3621" s="108" t="n">
        <f aca="false">IF(SQRT($B$5)*$I3621+SQRT(1-$B$5)*M3621&lt;$C$11,1,0)</f>
        <v>0</v>
      </c>
      <c r="R3621" s="110" t="n">
        <f aca="false">N3621*$D$8+O3621*$D$9+P3621*$D$10+Q3621*$D$11</f>
        <v>0</v>
      </c>
      <c r="S3621" s="108" t="n">
        <f aca="false">SUM(N3621:Q3621)</f>
        <v>0</v>
      </c>
    </row>
    <row r="3622" customFormat="false" ht="15" hidden="false" customHeight="false" outlineLevel="0" collapsed="false">
      <c r="H3622" s="108" t="n">
        <v>3614</v>
      </c>
      <c r="I3622" s="109" t="n">
        <v>-1.0976</v>
      </c>
      <c r="J3622" s="109" t="n">
        <v>-0.2155</v>
      </c>
      <c r="K3622" s="109" t="n">
        <v>0.4648</v>
      </c>
      <c r="L3622" s="109" t="n">
        <v>-0.9317</v>
      </c>
      <c r="M3622" s="109" t="n">
        <v>-1.186</v>
      </c>
      <c r="N3622" s="108" t="n">
        <f aca="false">IF(SQRT($B$5)*$I3622+SQRT(1-$B$5)*J3622&lt;$C$8,1,0)</f>
        <v>0</v>
      </c>
      <c r="O3622" s="108" t="n">
        <f aca="false">IF(SQRT($B$5)*$I3622+SQRT(1-$B$5)*K3622&lt;$C$9,1,0)</f>
        <v>0</v>
      </c>
      <c r="P3622" s="108" t="n">
        <f aca="false">IF(SQRT($B$5)*$I3622+SQRT(1-$B$5)*L3622&lt;$C$10,1,0)</f>
        <v>0</v>
      </c>
      <c r="Q3622" s="108" t="n">
        <f aca="false">IF(SQRT($B$5)*$I3622+SQRT(1-$B$5)*M3622&lt;$C$11,1,0)</f>
        <v>0</v>
      </c>
      <c r="R3622" s="110" t="n">
        <f aca="false">N3622*$D$8+O3622*$D$9+P3622*$D$10+Q3622*$D$11</f>
        <v>0</v>
      </c>
      <c r="S3622" s="108" t="n">
        <f aca="false">SUM(N3622:Q3622)</f>
        <v>0</v>
      </c>
    </row>
    <row r="3623" customFormat="false" ht="15" hidden="false" customHeight="false" outlineLevel="0" collapsed="false">
      <c r="H3623" s="108" t="n">
        <v>3615</v>
      </c>
      <c r="I3623" s="109" t="n">
        <v>-0.5798</v>
      </c>
      <c r="J3623" s="109" t="n">
        <v>0.7165</v>
      </c>
      <c r="K3623" s="109" t="n">
        <v>0.4425</v>
      </c>
      <c r="L3623" s="109" t="n">
        <v>1.3367</v>
      </c>
      <c r="M3623" s="109" t="n">
        <v>-1.0498</v>
      </c>
      <c r="N3623" s="108" t="n">
        <f aca="false">IF(SQRT($B$5)*$I3623+SQRT(1-$B$5)*J3623&lt;$C$8,1,0)</f>
        <v>0</v>
      </c>
      <c r="O3623" s="108" t="n">
        <f aca="false">IF(SQRT($B$5)*$I3623+SQRT(1-$B$5)*K3623&lt;$C$9,1,0)</f>
        <v>0</v>
      </c>
      <c r="P3623" s="108" t="n">
        <f aca="false">IF(SQRT($B$5)*$I3623+SQRT(1-$B$5)*L3623&lt;$C$10,1,0)</f>
        <v>0</v>
      </c>
      <c r="Q3623" s="108" t="n">
        <f aca="false">IF(SQRT($B$5)*$I3623+SQRT(1-$B$5)*M3623&lt;$C$11,1,0)</f>
        <v>0</v>
      </c>
      <c r="R3623" s="110" t="n">
        <f aca="false">N3623*$D$8+O3623*$D$9+P3623*$D$10+Q3623*$D$11</f>
        <v>0</v>
      </c>
      <c r="S3623" s="108" t="n">
        <f aca="false">SUM(N3623:Q3623)</f>
        <v>0</v>
      </c>
    </row>
    <row r="3624" customFormat="false" ht="15" hidden="false" customHeight="false" outlineLevel="0" collapsed="false">
      <c r="H3624" s="108" t="n">
        <v>3616</v>
      </c>
      <c r="I3624" s="109" t="n">
        <v>-0.5749</v>
      </c>
      <c r="J3624" s="109" t="n">
        <v>-0.0225</v>
      </c>
      <c r="K3624" s="109" t="n">
        <v>-0.0116</v>
      </c>
      <c r="L3624" s="109" t="n">
        <v>0.3036</v>
      </c>
      <c r="M3624" s="109" t="n">
        <v>-0.9658</v>
      </c>
      <c r="N3624" s="108" t="n">
        <f aca="false">IF(SQRT($B$5)*$I3624+SQRT(1-$B$5)*J3624&lt;$C$8,1,0)</f>
        <v>0</v>
      </c>
      <c r="O3624" s="108" t="n">
        <f aca="false">IF(SQRT($B$5)*$I3624+SQRT(1-$B$5)*K3624&lt;$C$9,1,0)</f>
        <v>0</v>
      </c>
      <c r="P3624" s="108" t="n">
        <f aca="false">IF(SQRT($B$5)*$I3624+SQRT(1-$B$5)*L3624&lt;$C$10,1,0)</f>
        <v>0</v>
      </c>
      <c r="Q3624" s="108" t="n">
        <f aca="false">IF(SQRT($B$5)*$I3624+SQRT(1-$B$5)*M3624&lt;$C$11,1,0)</f>
        <v>0</v>
      </c>
      <c r="R3624" s="110" t="n">
        <f aca="false">N3624*$D$8+O3624*$D$9+P3624*$D$10+Q3624*$D$11</f>
        <v>0</v>
      </c>
      <c r="S3624" s="108" t="n">
        <f aca="false">SUM(N3624:Q3624)</f>
        <v>0</v>
      </c>
    </row>
    <row r="3625" customFormat="false" ht="15" hidden="false" customHeight="false" outlineLevel="0" collapsed="false">
      <c r="H3625" s="108" t="n">
        <v>3617</v>
      </c>
      <c r="I3625" s="109" t="n">
        <v>0.4878</v>
      </c>
      <c r="J3625" s="109" t="n">
        <v>1.5241</v>
      </c>
      <c r="K3625" s="109" t="n">
        <v>-0.8068</v>
      </c>
      <c r="L3625" s="109" t="n">
        <v>1.3536</v>
      </c>
      <c r="M3625" s="109" t="n">
        <v>-0.5054</v>
      </c>
      <c r="N3625" s="108" t="n">
        <f aca="false">IF(SQRT($B$5)*$I3625+SQRT(1-$B$5)*J3625&lt;$C$8,1,0)</f>
        <v>0</v>
      </c>
      <c r="O3625" s="108" t="n">
        <f aca="false">IF(SQRT($B$5)*$I3625+SQRT(1-$B$5)*K3625&lt;$C$9,1,0)</f>
        <v>0</v>
      </c>
      <c r="P3625" s="108" t="n">
        <f aca="false">IF(SQRT($B$5)*$I3625+SQRT(1-$B$5)*L3625&lt;$C$10,1,0)</f>
        <v>0</v>
      </c>
      <c r="Q3625" s="108" t="n">
        <f aca="false">IF(SQRT($B$5)*$I3625+SQRT(1-$B$5)*M3625&lt;$C$11,1,0)</f>
        <v>0</v>
      </c>
      <c r="R3625" s="110" t="n">
        <f aca="false">N3625*$D$8+O3625*$D$9+P3625*$D$10+Q3625*$D$11</f>
        <v>0</v>
      </c>
      <c r="S3625" s="108" t="n">
        <f aca="false">SUM(N3625:Q3625)</f>
        <v>0</v>
      </c>
    </row>
    <row r="3626" customFormat="false" ht="15" hidden="false" customHeight="false" outlineLevel="0" collapsed="false">
      <c r="H3626" s="108" t="n">
        <v>3618</v>
      </c>
      <c r="I3626" s="109" t="n">
        <v>0.5234</v>
      </c>
      <c r="J3626" s="109" t="n">
        <v>1.4169</v>
      </c>
      <c r="K3626" s="109" t="n">
        <v>1.4886</v>
      </c>
      <c r="L3626" s="109" t="n">
        <v>-0.2296</v>
      </c>
      <c r="M3626" s="109" t="n">
        <v>-2.0309</v>
      </c>
      <c r="N3626" s="108" t="n">
        <f aca="false">IF(SQRT($B$5)*$I3626+SQRT(1-$B$5)*J3626&lt;$C$8,1,0)</f>
        <v>0</v>
      </c>
      <c r="O3626" s="108" t="n">
        <f aca="false">IF(SQRT($B$5)*$I3626+SQRT(1-$B$5)*K3626&lt;$C$9,1,0)</f>
        <v>0</v>
      </c>
      <c r="P3626" s="108" t="n">
        <f aca="false">IF(SQRT($B$5)*$I3626+SQRT(1-$B$5)*L3626&lt;$C$10,1,0)</f>
        <v>0</v>
      </c>
      <c r="Q3626" s="108" t="n">
        <f aca="false">IF(SQRT($B$5)*$I3626+SQRT(1-$B$5)*M3626&lt;$C$11,1,0)</f>
        <v>0</v>
      </c>
      <c r="R3626" s="110" t="n">
        <f aca="false">N3626*$D$8+O3626*$D$9+P3626*$D$10+Q3626*$D$11</f>
        <v>0</v>
      </c>
      <c r="S3626" s="108" t="n">
        <f aca="false">SUM(N3626:Q3626)</f>
        <v>0</v>
      </c>
    </row>
    <row r="3627" customFormat="false" ht="15" hidden="false" customHeight="false" outlineLevel="0" collapsed="false">
      <c r="H3627" s="108" t="n">
        <v>3619</v>
      </c>
      <c r="I3627" s="109" t="n">
        <v>2.7729</v>
      </c>
      <c r="J3627" s="109" t="n">
        <v>-1.183</v>
      </c>
      <c r="K3627" s="109" t="n">
        <v>1.1739</v>
      </c>
      <c r="L3627" s="109" t="n">
        <v>-0.0812</v>
      </c>
      <c r="M3627" s="109" t="n">
        <v>0.4174</v>
      </c>
      <c r="N3627" s="108" t="n">
        <f aca="false">IF(SQRT($B$5)*$I3627+SQRT(1-$B$5)*J3627&lt;$C$8,1,0)</f>
        <v>0</v>
      </c>
      <c r="O3627" s="108" t="n">
        <f aca="false">IF(SQRT($B$5)*$I3627+SQRT(1-$B$5)*K3627&lt;$C$9,1,0)</f>
        <v>0</v>
      </c>
      <c r="P3627" s="108" t="n">
        <f aca="false">IF(SQRT($B$5)*$I3627+SQRT(1-$B$5)*L3627&lt;$C$10,1,0)</f>
        <v>0</v>
      </c>
      <c r="Q3627" s="108" t="n">
        <f aca="false">IF(SQRT($B$5)*$I3627+SQRT(1-$B$5)*M3627&lt;$C$11,1,0)</f>
        <v>0</v>
      </c>
      <c r="R3627" s="110" t="n">
        <f aca="false">N3627*$D$8+O3627*$D$9+P3627*$D$10+Q3627*$D$11</f>
        <v>0</v>
      </c>
      <c r="S3627" s="108" t="n">
        <f aca="false">SUM(N3627:Q3627)</f>
        <v>0</v>
      </c>
    </row>
    <row r="3628" customFormat="false" ht="15" hidden="false" customHeight="false" outlineLevel="0" collapsed="false">
      <c r="H3628" s="108" t="n">
        <v>3620</v>
      </c>
      <c r="I3628" s="109" t="n">
        <v>-0.0524</v>
      </c>
      <c r="J3628" s="109" t="n">
        <v>-0.772</v>
      </c>
      <c r="K3628" s="109" t="n">
        <v>0.7646</v>
      </c>
      <c r="L3628" s="109" t="n">
        <v>-1.4972</v>
      </c>
      <c r="M3628" s="109" t="n">
        <v>-0.6801</v>
      </c>
      <c r="N3628" s="108" t="n">
        <f aca="false">IF(SQRT($B$5)*$I3628+SQRT(1-$B$5)*J3628&lt;$C$8,1,0)</f>
        <v>0</v>
      </c>
      <c r="O3628" s="108" t="n">
        <f aca="false">IF(SQRT($B$5)*$I3628+SQRT(1-$B$5)*K3628&lt;$C$9,1,0)</f>
        <v>0</v>
      </c>
      <c r="P3628" s="108" t="n">
        <f aca="false">IF(SQRT($B$5)*$I3628+SQRT(1-$B$5)*L3628&lt;$C$10,1,0)</f>
        <v>0</v>
      </c>
      <c r="Q3628" s="108" t="n">
        <f aca="false">IF(SQRT($B$5)*$I3628+SQRT(1-$B$5)*M3628&lt;$C$11,1,0)</f>
        <v>0</v>
      </c>
      <c r="R3628" s="110" t="n">
        <f aca="false">N3628*$D$8+O3628*$D$9+P3628*$D$10+Q3628*$D$11</f>
        <v>0</v>
      </c>
      <c r="S3628" s="108" t="n">
        <f aca="false">SUM(N3628:Q3628)</f>
        <v>0</v>
      </c>
    </row>
    <row r="3629" customFormat="false" ht="15" hidden="false" customHeight="false" outlineLevel="0" collapsed="false">
      <c r="H3629" s="108" t="n">
        <v>3621</v>
      </c>
      <c r="I3629" s="109" t="n">
        <v>0.9049</v>
      </c>
      <c r="J3629" s="109" t="n">
        <v>1.6219</v>
      </c>
      <c r="K3629" s="109" t="n">
        <v>1.1011</v>
      </c>
      <c r="L3629" s="109" t="n">
        <v>0.2579</v>
      </c>
      <c r="M3629" s="109" t="n">
        <v>-0.3313</v>
      </c>
      <c r="N3629" s="108" t="n">
        <f aca="false">IF(SQRT($B$5)*$I3629+SQRT(1-$B$5)*J3629&lt;$C$8,1,0)</f>
        <v>0</v>
      </c>
      <c r="O3629" s="108" t="n">
        <f aca="false">IF(SQRT($B$5)*$I3629+SQRT(1-$B$5)*K3629&lt;$C$9,1,0)</f>
        <v>0</v>
      </c>
      <c r="P3629" s="108" t="n">
        <f aca="false">IF(SQRT($B$5)*$I3629+SQRT(1-$B$5)*L3629&lt;$C$10,1,0)</f>
        <v>0</v>
      </c>
      <c r="Q3629" s="108" t="n">
        <f aca="false">IF(SQRT($B$5)*$I3629+SQRT(1-$B$5)*M3629&lt;$C$11,1,0)</f>
        <v>0</v>
      </c>
      <c r="R3629" s="110" t="n">
        <f aca="false">N3629*$D$8+O3629*$D$9+P3629*$D$10+Q3629*$D$11</f>
        <v>0</v>
      </c>
      <c r="S3629" s="108" t="n">
        <f aca="false">SUM(N3629:Q3629)</f>
        <v>0</v>
      </c>
    </row>
    <row r="3630" customFormat="false" ht="15" hidden="false" customHeight="false" outlineLevel="0" collapsed="false">
      <c r="H3630" s="108" t="n">
        <v>3622</v>
      </c>
      <c r="I3630" s="109" t="n">
        <v>-1.2603</v>
      </c>
      <c r="J3630" s="109" t="n">
        <v>-0.0132</v>
      </c>
      <c r="K3630" s="109" t="n">
        <v>0.3449</v>
      </c>
      <c r="L3630" s="109" t="n">
        <v>-1.4252</v>
      </c>
      <c r="M3630" s="109" t="n">
        <v>0.3079</v>
      </c>
      <c r="N3630" s="108" t="n">
        <f aca="false">IF(SQRT($B$5)*$I3630+SQRT(1-$B$5)*J3630&lt;$C$8,1,0)</f>
        <v>0</v>
      </c>
      <c r="O3630" s="108" t="n">
        <f aca="false">IF(SQRT($B$5)*$I3630+SQRT(1-$B$5)*K3630&lt;$C$9,1,0)</f>
        <v>0</v>
      </c>
      <c r="P3630" s="108" t="n">
        <f aca="false">IF(SQRT($B$5)*$I3630+SQRT(1-$B$5)*L3630&lt;$C$10,1,0)</f>
        <v>1</v>
      </c>
      <c r="Q3630" s="108" t="n">
        <f aca="false">IF(SQRT($B$5)*$I3630+SQRT(1-$B$5)*M3630&lt;$C$11,1,0)</f>
        <v>0</v>
      </c>
      <c r="R3630" s="110" t="n">
        <f aca="false">N3630*$D$8+O3630*$D$9+P3630*$D$10+Q3630*$D$11</f>
        <v>14</v>
      </c>
      <c r="S3630" s="108" t="n">
        <f aca="false">SUM(N3630:Q3630)</f>
        <v>1</v>
      </c>
    </row>
    <row r="3631" customFormat="false" ht="15" hidden="false" customHeight="false" outlineLevel="0" collapsed="false">
      <c r="H3631" s="108" t="n">
        <v>3623</v>
      </c>
      <c r="I3631" s="109" t="n">
        <v>0.3114</v>
      </c>
      <c r="J3631" s="109" t="n">
        <v>-0.2616</v>
      </c>
      <c r="K3631" s="109" t="n">
        <v>-0.5846</v>
      </c>
      <c r="L3631" s="109" t="n">
        <v>-0.1041</v>
      </c>
      <c r="M3631" s="109" t="n">
        <v>1.1667</v>
      </c>
      <c r="N3631" s="108" t="n">
        <f aca="false">IF(SQRT($B$5)*$I3631+SQRT(1-$B$5)*J3631&lt;$C$8,1,0)</f>
        <v>0</v>
      </c>
      <c r="O3631" s="108" t="n">
        <f aca="false">IF(SQRT($B$5)*$I3631+SQRT(1-$B$5)*K3631&lt;$C$9,1,0)</f>
        <v>0</v>
      </c>
      <c r="P3631" s="108" t="n">
        <f aca="false">IF(SQRT($B$5)*$I3631+SQRT(1-$B$5)*L3631&lt;$C$10,1,0)</f>
        <v>0</v>
      </c>
      <c r="Q3631" s="108" t="n">
        <f aca="false">IF(SQRT($B$5)*$I3631+SQRT(1-$B$5)*M3631&lt;$C$11,1,0)</f>
        <v>0</v>
      </c>
      <c r="R3631" s="110" t="n">
        <f aca="false">N3631*$D$8+O3631*$D$9+P3631*$D$10+Q3631*$D$11</f>
        <v>0</v>
      </c>
      <c r="S3631" s="108" t="n">
        <f aca="false">SUM(N3631:Q3631)</f>
        <v>0</v>
      </c>
    </row>
    <row r="3632" customFormat="false" ht="15" hidden="false" customHeight="false" outlineLevel="0" collapsed="false">
      <c r="H3632" s="108" t="n">
        <v>3624</v>
      </c>
      <c r="I3632" s="109" t="n">
        <v>0.4863</v>
      </c>
      <c r="J3632" s="109" t="n">
        <v>-0.9162</v>
      </c>
      <c r="K3632" s="109" t="n">
        <v>-1.024</v>
      </c>
      <c r="L3632" s="109" t="n">
        <v>-1.7725</v>
      </c>
      <c r="M3632" s="109" t="n">
        <v>1.5154</v>
      </c>
      <c r="N3632" s="108" t="n">
        <f aca="false">IF(SQRT($B$5)*$I3632+SQRT(1-$B$5)*J3632&lt;$C$8,1,0)</f>
        <v>0</v>
      </c>
      <c r="O3632" s="108" t="n">
        <f aca="false">IF(SQRT($B$5)*$I3632+SQRT(1-$B$5)*K3632&lt;$C$9,1,0)</f>
        <v>0</v>
      </c>
      <c r="P3632" s="108" t="n">
        <f aca="false">IF(SQRT($B$5)*$I3632+SQRT(1-$B$5)*L3632&lt;$C$10,1,0)</f>
        <v>0</v>
      </c>
      <c r="Q3632" s="108" t="n">
        <f aca="false">IF(SQRT($B$5)*$I3632+SQRT(1-$B$5)*M3632&lt;$C$11,1,0)</f>
        <v>0</v>
      </c>
      <c r="R3632" s="110" t="n">
        <f aca="false">N3632*$D$8+O3632*$D$9+P3632*$D$10+Q3632*$D$11</f>
        <v>0</v>
      </c>
      <c r="S3632" s="108" t="n">
        <f aca="false">SUM(N3632:Q3632)</f>
        <v>0</v>
      </c>
    </row>
    <row r="3633" customFormat="false" ht="15" hidden="false" customHeight="false" outlineLevel="0" collapsed="false">
      <c r="H3633" s="108" t="n">
        <v>3625</v>
      </c>
      <c r="I3633" s="109" t="n">
        <v>-1.0241</v>
      </c>
      <c r="J3633" s="109" t="n">
        <v>1.151</v>
      </c>
      <c r="K3633" s="109" t="n">
        <v>1.0187</v>
      </c>
      <c r="L3633" s="109" t="n">
        <v>0.5608</v>
      </c>
      <c r="M3633" s="109" t="n">
        <v>-0.1567</v>
      </c>
      <c r="N3633" s="108" t="n">
        <f aca="false">IF(SQRT($B$5)*$I3633+SQRT(1-$B$5)*J3633&lt;$C$8,1,0)</f>
        <v>0</v>
      </c>
      <c r="O3633" s="108" t="n">
        <f aca="false">IF(SQRT($B$5)*$I3633+SQRT(1-$B$5)*K3633&lt;$C$9,1,0)</f>
        <v>0</v>
      </c>
      <c r="P3633" s="108" t="n">
        <f aca="false">IF(SQRT($B$5)*$I3633+SQRT(1-$B$5)*L3633&lt;$C$10,1,0)</f>
        <v>0</v>
      </c>
      <c r="Q3633" s="108" t="n">
        <f aca="false">IF(SQRT($B$5)*$I3633+SQRT(1-$B$5)*M3633&lt;$C$11,1,0)</f>
        <v>0</v>
      </c>
      <c r="R3633" s="110" t="n">
        <f aca="false">N3633*$D$8+O3633*$D$9+P3633*$D$10+Q3633*$D$11</f>
        <v>0</v>
      </c>
      <c r="S3633" s="108" t="n">
        <f aca="false">SUM(N3633:Q3633)</f>
        <v>0</v>
      </c>
    </row>
    <row r="3634" customFormat="false" ht="15" hidden="false" customHeight="false" outlineLevel="0" collapsed="false">
      <c r="H3634" s="108" t="n">
        <v>3626</v>
      </c>
      <c r="I3634" s="109" t="n">
        <v>-0.4551</v>
      </c>
      <c r="J3634" s="109" t="n">
        <v>-0.9597</v>
      </c>
      <c r="K3634" s="109" t="n">
        <v>-0.0497</v>
      </c>
      <c r="L3634" s="109" t="n">
        <v>-0.6433</v>
      </c>
      <c r="M3634" s="109" t="n">
        <v>0.7389</v>
      </c>
      <c r="N3634" s="108" t="n">
        <f aca="false">IF(SQRT($B$5)*$I3634+SQRT(1-$B$5)*J3634&lt;$C$8,1,0)</f>
        <v>0</v>
      </c>
      <c r="O3634" s="108" t="n">
        <f aca="false">IF(SQRT($B$5)*$I3634+SQRT(1-$B$5)*K3634&lt;$C$9,1,0)</f>
        <v>0</v>
      </c>
      <c r="P3634" s="108" t="n">
        <f aca="false">IF(SQRT($B$5)*$I3634+SQRT(1-$B$5)*L3634&lt;$C$10,1,0)</f>
        <v>0</v>
      </c>
      <c r="Q3634" s="108" t="n">
        <f aca="false">IF(SQRT($B$5)*$I3634+SQRT(1-$B$5)*M3634&lt;$C$11,1,0)</f>
        <v>0</v>
      </c>
      <c r="R3634" s="110" t="n">
        <f aca="false">N3634*$D$8+O3634*$D$9+P3634*$D$10+Q3634*$D$11</f>
        <v>0</v>
      </c>
      <c r="S3634" s="108" t="n">
        <f aca="false">SUM(N3634:Q3634)</f>
        <v>0</v>
      </c>
    </row>
    <row r="3635" customFormat="false" ht="15" hidden="false" customHeight="false" outlineLevel="0" collapsed="false">
      <c r="H3635" s="108" t="n">
        <v>3627</v>
      </c>
      <c r="I3635" s="109" t="n">
        <v>-1.0357</v>
      </c>
      <c r="J3635" s="109" t="n">
        <v>0.9638</v>
      </c>
      <c r="K3635" s="109" t="n">
        <v>-0.079</v>
      </c>
      <c r="L3635" s="109" t="n">
        <v>-0.8942</v>
      </c>
      <c r="M3635" s="109" t="n">
        <v>1.1877</v>
      </c>
      <c r="N3635" s="108" t="n">
        <f aca="false">IF(SQRT($B$5)*$I3635+SQRT(1-$B$5)*J3635&lt;$C$8,1,0)</f>
        <v>0</v>
      </c>
      <c r="O3635" s="108" t="n">
        <f aca="false">IF(SQRT($B$5)*$I3635+SQRT(1-$B$5)*K3635&lt;$C$9,1,0)</f>
        <v>0</v>
      </c>
      <c r="P3635" s="108" t="n">
        <f aca="false">IF(SQRT($B$5)*$I3635+SQRT(1-$B$5)*L3635&lt;$C$10,1,0)</f>
        <v>0</v>
      </c>
      <c r="Q3635" s="108" t="n">
        <f aca="false">IF(SQRT($B$5)*$I3635+SQRT(1-$B$5)*M3635&lt;$C$11,1,0)</f>
        <v>0</v>
      </c>
      <c r="R3635" s="110" t="n">
        <f aca="false">N3635*$D$8+O3635*$D$9+P3635*$D$10+Q3635*$D$11</f>
        <v>0</v>
      </c>
      <c r="S3635" s="108" t="n">
        <f aca="false">SUM(N3635:Q3635)</f>
        <v>0</v>
      </c>
    </row>
    <row r="3636" customFormat="false" ht="15" hidden="false" customHeight="false" outlineLevel="0" collapsed="false">
      <c r="H3636" s="108" t="n">
        <v>3628</v>
      </c>
      <c r="I3636" s="109" t="n">
        <v>-0.5017</v>
      </c>
      <c r="J3636" s="109" t="n">
        <v>0.0571</v>
      </c>
      <c r="K3636" s="109" t="n">
        <v>1.8062</v>
      </c>
      <c r="L3636" s="109" t="n">
        <v>-0.4409</v>
      </c>
      <c r="M3636" s="109" t="n">
        <v>0.0483</v>
      </c>
      <c r="N3636" s="108" t="n">
        <f aca="false">IF(SQRT($B$5)*$I3636+SQRT(1-$B$5)*J3636&lt;$C$8,1,0)</f>
        <v>0</v>
      </c>
      <c r="O3636" s="108" t="n">
        <f aca="false">IF(SQRT($B$5)*$I3636+SQRT(1-$B$5)*K3636&lt;$C$9,1,0)</f>
        <v>0</v>
      </c>
      <c r="P3636" s="108" t="n">
        <f aca="false">IF(SQRT($B$5)*$I3636+SQRT(1-$B$5)*L3636&lt;$C$10,1,0)</f>
        <v>0</v>
      </c>
      <c r="Q3636" s="108" t="n">
        <f aca="false">IF(SQRT($B$5)*$I3636+SQRT(1-$B$5)*M3636&lt;$C$11,1,0)</f>
        <v>0</v>
      </c>
      <c r="R3636" s="110" t="n">
        <f aca="false">N3636*$D$8+O3636*$D$9+P3636*$D$10+Q3636*$D$11</f>
        <v>0</v>
      </c>
      <c r="S3636" s="108" t="n">
        <f aca="false">SUM(N3636:Q3636)</f>
        <v>0</v>
      </c>
    </row>
    <row r="3637" customFormat="false" ht="15" hidden="false" customHeight="false" outlineLevel="0" collapsed="false">
      <c r="H3637" s="108" t="n">
        <v>3629</v>
      </c>
      <c r="I3637" s="109" t="n">
        <v>-2.3316</v>
      </c>
      <c r="J3637" s="109" t="n">
        <v>-0.1983</v>
      </c>
      <c r="K3637" s="109" t="n">
        <v>0.8711</v>
      </c>
      <c r="L3637" s="109" t="n">
        <v>0.0277</v>
      </c>
      <c r="M3637" s="109" t="n">
        <v>0.7217</v>
      </c>
      <c r="N3637" s="108" t="n">
        <f aca="false">IF(SQRT($B$5)*$I3637+SQRT(1-$B$5)*J3637&lt;$C$8,1,0)</f>
        <v>0</v>
      </c>
      <c r="O3637" s="108" t="n">
        <f aca="false">IF(SQRT($B$5)*$I3637+SQRT(1-$B$5)*K3637&lt;$C$9,1,0)</f>
        <v>0</v>
      </c>
      <c r="P3637" s="108" t="n">
        <f aca="false">IF(SQRT($B$5)*$I3637+SQRT(1-$B$5)*L3637&lt;$C$10,1,0)</f>
        <v>0</v>
      </c>
      <c r="Q3637" s="108" t="n">
        <f aca="false">IF(SQRT($B$5)*$I3637+SQRT(1-$B$5)*M3637&lt;$C$11,1,0)</f>
        <v>0</v>
      </c>
      <c r="R3637" s="110" t="n">
        <f aca="false">N3637*$D$8+O3637*$D$9+P3637*$D$10+Q3637*$D$11</f>
        <v>0</v>
      </c>
      <c r="S3637" s="108" t="n">
        <f aca="false">SUM(N3637:Q3637)</f>
        <v>0</v>
      </c>
    </row>
    <row r="3638" customFormat="false" ht="15" hidden="false" customHeight="false" outlineLevel="0" collapsed="false">
      <c r="H3638" s="108" t="n">
        <v>3630</v>
      </c>
      <c r="I3638" s="109" t="n">
        <v>0.3138</v>
      </c>
      <c r="J3638" s="109" t="n">
        <v>0.1653</v>
      </c>
      <c r="K3638" s="109" t="n">
        <v>-0.6363</v>
      </c>
      <c r="L3638" s="109" t="n">
        <v>-1.8713</v>
      </c>
      <c r="M3638" s="109" t="n">
        <v>0.4137</v>
      </c>
      <c r="N3638" s="108" t="n">
        <f aca="false">IF(SQRT($B$5)*$I3638+SQRT(1-$B$5)*J3638&lt;$C$8,1,0)</f>
        <v>0</v>
      </c>
      <c r="O3638" s="108" t="n">
        <f aca="false">IF(SQRT($B$5)*$I3638+SQRT(1-$B$5)*K3638&lt;$C$9,1,0)</f>
        <v>0</v>
      </c>
      <c r="P3638" s="108" t="n">
        <f aca="false">IF(SQRT($B$5)*$I3638+SQRT(1-$B$5)*L3638&lt;$C$10,1,0)</f>
        <v>0</v>
      </c>
      <c r="Q3638" s="108" t="n">
        <f aca="false">IF(SQRT($B$5)*$I3638+SQRT(1-$B$5)*M3638&lt;$C$11,1,0)</f>
        <v>0</v>
      </c>
      <c r="R3638" s="110" t="n">
        <f aca="false">N3638*$D$8+O3638*$D$9+P3638*$D$10+Q3638*$D$11</f>
        <v>0</v>
      </c>
      <c r="S3638" s="108" t="n">
        <f aca="false">SUM(N3638:Q3638)</f>
        <v>0</v>
      </c>
    </row>
    <row r="3639" customFormat="false" ht="15" hidden="false" customHeight="false" outlineLevel="0" collapsed="false">
      <c r="H3639" s="108" t="n">
        <v>3631</v>
      </c>
      <c r="I3639" s="109" t="n">
        <v>-1.2753</v>
      </c>
      <c r="J3639" s="109" t="n">
        <v>0.9011</v>
      </c>
      <c r="K3639" s="109" t="n">
        <v>0.2324</v>
      </c>
      <c r="L3639" s="109" t="n">
        <v>-1.0488</v>
      </c>
      <c r="M3639" s="109" t="n">
        <v>-2.2462</v>
      </c>
      <c r="N3639" s="108" t="n">
        <f aca="false">IF(SQRT($B$5)*$I3639+SQRT(1-$B$5)*J3639&lt;$C$8,1,0)</f>
        <v>0</v>
      </c>
      <c r="O3639" s="108" t="n">
        <f aca="false">IF(SQRT($B$5)*$I3639+SQRT(1-$B$5)*K3639&lt;$C$9,1,0)</f>
        <v>0</v>
      </c>
      <c r="P3639" s="108" t="n">
        <f aca="false">IF(SQRT($B$5)*$I3639+SQRT(1-$B$5)*L3639&lt;$C$10,1,0)</f>
        <v>0</v>
      </c>
      <c r="Q3639" s="108" t="n">
        <f aca="false">IF(SQRT($B$5)*$I3639+SQRT(1-$B$5)*M3639&lt;$C$11,1,0)</f>
        <v>1</v>
      </c>
      <c r="R3639" s="110" t="n">
        <f aca="false">N3639*$D$8+O3639*$D$9+P3639*$D$10+Q3639*$D$11</f>
        <v>17.5</v>
      </c>
      <c r="S3639" s="108" t="n">
        <f aca="false">SUM(N3639:Q3639)</f>
        <v>1</v>
      </c>
    </row>
    <row r="3640" customFormat="false" ht="15" hidden="false" customHeight="false" outlineLevel="0" collapsed="false">
      <c r="H3640" s="108" t="n">
        <v>3632</v>
      </c>
      <c r="I3640" s="109" t="n">
        <v>2.1028</v>
      </c>
      <c r="J3640" s="109" t="n">
        <v>-1.7282</v>
      </c>
      <c r="K3640" s="109" t="n">
        <v>0.6444</v>
      </c>
      <c r="L3640" s="109" t="n">
        <v>-1.9512</v>
      </c>
      <c r="M3640" s="109" t="n">
        <v>-0.2803</v>
      </c>
      <c r="N3640" s="108" t="n">
        <f aca="false">IF(SQRT($B$5)*$I3640+SQRT(1-$B$5)*J3640&lt;$C$8,1,0)</f>
        <v>0</v>
      </c>
      <c r="O3640" s="108" t="n">
        <f aca="false">IF(SQRT($B$5)*$I3640+SQRT(1-$B$5)*K3640&lt;$C$9,1,0)</f>
        <v>0</v>
      </c>
      <c r="P3640" s="108" t="n">
        <f aca="false">IF(SQRT($B$5)*$I3640+SQRT(1-$B$5)*L3640&lt;$C$10,1,0)</f>
        <v>0</v>
      </c>
      <c r="Q3640" s="108" t="n">
        <f aca="false">IF(SQRT($B$5)*$I3640+SQRT(1-$B$5)*M3640&lt;$C$11,1,0)</f>
        <v>0</v>
      </c>
      <c r="R3640" s="110" t="n">
        <f aca="false">N3640*$D$8+O3640*$D$9+P3640*$D$10+Q3640*$D$11</f>
        <v>0</v>
      </c>
      <c r="S3640" s="108" t="n">
        <f aca="false">SUM(N3640:Q3640)</f>
        <v>0</v>
      </c>
    </row>
    <row r="3641" customFormat="false" ht="15" hidden="false" customHeight="false" outlineLevel="0" collapsed="false">
      <c r="H3641" s="108" t="n">
        <v>3633</v>
      </c>
      <c r="I3641" s="109" t="n">
        <v>-2.182</v>
      </c>
      <c r="J3641" s="109" t="n">
        <v>-0.9107</v>
      </c>
      <c r="K3641" s="109" t="n">
        <v>-0.7261</v>
      </c>
      <c r="L3641" s="109" t="n">
        <v>0.7282</v>
      </c>
      <c r="M3641" s="109" t="n">
        <v>-0.7675</v>
      </c>
      <c r="N3641" s="108" t="n">
        <f aca="false">IF(SQRT($B$5)*$I3641+SQRT(1-$B$5)*J3641&lt;$C$8,1,0)</f>
        <v>0</v>
      </c>
      <c r="O3641" s="108" t="n">
        <f aca="false">IF(SQRT($B$5)*$I3641+SQRT(1-$B$5)*K3641&lt;$C$9,1,0)</f>
        <v>0</v>
      </c>
      <c r="P3641" s="108" t="n">
        <f aca="false">IF(SQRT($B$5)*$I3641+SQRT(1-$B$5)*L3641&lt;$C$10,1,0)</f>
        <v>0</v>
      </c>
      <c r="Q3641" s="108" t="n">
        <f aca="false">IF(SQRT($B$5)*$I3641+SQRT(1-$B$5)*M3641&lt;$C$11,1,0)</f>
        <v>0</v>
      </c>
      <c r="R3641" s="110" t="n">
        <f aca="false">N3641*$D$8+O3641*$D$9+P3641*$D$10+Q3641*$D$11</f>
        <v>0</v>
      </c>
      <c r="S3641" s="108" t="n">
        <f aca="false">SUM(N3641:Q3641)</f>
        <v>0</v>
      </c>
    </row>
    <row r="3642" customFormat="false" ht="15" hidden="false" customHeight="false" outlineLevel="0" collapsed="false">
      <c r="H3642" s="108" t="n">
        <v>3634</v>
      </c>
      <c r="I3642" s="109" t="n">
        <v>-0.4312</v>
      </c>
      <c r="J3642" s="109" t="n">
        <v>-0.069</v>
      </c>
      <c r="K3642" s="109" t="n">
        <v>0.535</v>
      </c>
      <c r="L3642" s="109" t="n">
        <v>0.4638</v>
      </c>
      <c r="M3642" s="109" t="n">
        <v>0.3192</v>
      </c>
      <c r="N3642" s="108" t="n">
        <f aca="false">IF(SQRT($B$5)*$I3642+SQRT(1-$B$5)*J3642&lt;$C$8,1,0)</f>
        <v>0</v>
      </c>
      <c r="O3642" s="108" t="n">
        <f aca="false">IF(SQRT($B$5)*$I3642+SQRT(1-$B$5)*K3642&lt;$C$9,1,0)</f>
        <v>0</v>
      </c>
      <c r="P3642" s="108" t="n">
        <f aca="false">IF(SQRT($B$5)*$I3642+SQRT(1-$B$5)*L3642&lt;$C$10,1,0)</f>
        <v>0</v>
      </c>
      <c r="Q3642" s="108" t="n">
        <f aca="false">IF(SQRT($B$5)*$I3642+SQRT(1-$B$5)*M3642&lt;$C$11,1,0)</f>
        <v>0</v>
      </c>
      <c r="R3642" s="110" t="n">
        <f aca="false">N3642*$D$8+O3642*$D$9+P3642*$D$10+Q3642*$D$11</f>
        <v>0</v>
      </c>
      <c r="S3642" s="108" t="n">
        <f aca="false">SUM(N3642:Q3642)</f>
        <v>0</v>
      </c>
    </row>
    <row r="3643" customFormat="false" ht="15" hidden="false" customHeight="false" outlineLevel="0" collapsed="false">
      <c r="H3643" s="108" t="n">
        <v>3635</v>
      </c>
      <c r="I3643" s="109" t="n">
        <v>0.0426</v>
      </c>
      <c r="J3643" s="109" t="n">
        <v>0.9398</v>
      </c>
      <c r="K3643" s="109" t="n">
        <v>0.6484</v>
      </c>
      <c r="L3643" s="109" t="n">
        <v>0.0524</v>
      </c>
      <c r="M3643" s="109" t="n">
        <v>0.4046</v>
      </c>
      <c r="N3643" s="108" t="n">
        <f aca="false">IF(SQRT($B$5)*$I3643+SQRT(1-$B$5)*J3643&lt;$C$8,1,0)</f>
        <v>0</v>
      </c>
      <c r="O3643" s="108" t="n">
        <f aca="false">IF(SQRT($B$5)*$I3643+SQRT(1-$B$5)*K3643&lt;$C$9,1,0)</f>
        <v>0</v>
      </c>
      <c r="P3643" s="108" t="n">
        <f aca="false">IF(SQRT($B$5)*$I3643+SQRT(1-$B$5)*L3643&lt;$C$10,1,0)</f>
        <v>0</v>
      </c>
      <c r="Q3643" s="108" t="n">
        <f aca="false">IF(SQRT($B$5)*$I3643+SQRT(1-$B$5)*M3643&lt;$C$11,1,0)</f>
        <v>0</v>
      </c>
      <c r="R3643" s="110" t="n">
        <f aca="false">N3643*$D$8+O3643*$D$9+P3643*$D$10+Q3643*$D$11</f>
        <v>0</v>
      </c>
      <c r="S3643" s="108" t="n">
        <f aca="false">SUM(N3643:Q3643)</f>
        <v>0</v>
      </c>
    </row>
    <row r="3644" customFormat="false" ht="15" hidden="false" customHeight="false" outlineLevel="0" collapsed="false">
      <c r="H3644" s="108" t="n">
        <v>3636</v>
      </c>
      <c r="I3644" s="109" t="n">
        <v>0.1393</v>
      </c>
      <c r="J3644" s="109" t="n">
        <v>-2.5687</v>
      </c>
      <c r="K3644" s="109" t="n">
        <v>0.9127</v>
      </c>
      <c r="L3644" s="109" t="n">
        <v>-0.2605</v>
      </c>
      <c r="M3644" s="109" t="n">
        <v>0.4931</v>
      </c>
      <c r="N3644" s="108" t="n">
        <f aca="false">IF(SQRT($B$5)*$I3644+SQRT(1-$B$5)*J3644&lt;$C$8,1,0)</f>
        <v>1</v>
      </c>
      <c r="O3644" s="108" t="n">
        <f aca="false">IF(SQRT($B$5)*$I3644+SQRT(1-$B$5)*K3644&lt;$C$9,1,0)</f>
        <v>0</v>
      </c>
      <c r="P3644" s="108" t="n">
        <f aca="false">IF(SQRT($B$5)*$I3644+SQRT(1-$B$5)*L3644&lt;$C$10,1,0)</f>
        <v>0</v>
      </c>
      <c r="Q3644" s="108" t="n">
        <f aca="false">IF(SQRT($B$5)*$I3644+SQRT(1-$B$5)*M3644&lt;$C$11,1,0)</f>
        <v>0</v>
      </c>
      <c r="R3644" s="110" t="n">
        <f aca="false">N3644*$D$8+O3644*$D$9+P3644*$D$10+Q3644*$D$11</f>
        <v>20</v>
      </c>
      <c r="S3644" s="108" t="n">
        <f aca="false">SUM(N3644:Q3644)</f>
        <v>1</v>
      </c>
    </row>
    <row r="3645" customFormat="false" ht="15" hidden="false" customHeight="false" outlineLevel="0" collapsed="false">
      <c r="H3645" s="108" t="n">
        <v>3637</v>
      </c>
      <c r="I3645" s="109" t="n">
        <v>0.7295</v>
      </c>
      <c r="J3645" s="109" t="n">
        <v>1.3803</v>
      </c>
      <c r="K3645" s="109" t="n">
        <v>-0.736</v>
      </c>
      <c r="L3645" s="109" t="n">
        <v>-1.1778</v>
      </c>
      <c r="M3645" s="109" t="n">
        <v>2.5164</v>
      </c>
      <c r="N3645" s="108" t="n">
        <f aca="false">IF(SQRT($B$5)*$I3645+SQRT(1-$B$5)*J3645&lt;$C$8,1,0)</f>
        <v>0</v>
      </c>
      <c r="O3645" s="108" t="n">
        <f aca="false">IF(SQRT($B$5)*$I3645+SQRT(1-$B$5)*K3645&lt;$C$9,1,0)</f>
        <v>0</v>
      </c>
      <c r="P3645" s="108" t="n">
        <f aca="false">IF(SQRT($B$5)*$I3645+SQRT(1-$B$5)*L3645&lt;$C$10,1,0)</f>
        <v>0</v>
      </c>
      <c r="Q3645" s="108" t="n">
        <f aca="false">IF(SQRT($B$5)*$I3645+SQRT(1-$B$5)*M3645&lt;$C$11,1,0)</f>
        <v>0</v>
      </c>
      <c r="R3645" s="110" t="n">
        <f aca="false">N3645*$D$8+O3645*$D$9+P3645*$D$10+Q3645*$D$11</f>
        <v>0</v>
      </c>
      <c r="S3645" s="108" t="n">
        <f aca="false">SUM(N3645:Q3645)</f>
        <v>0</v>
      </c>
    </row>
    <row r="3646" customFormat="false" ht="15" hidden="false" customHeight="false" outlineLevel="0" collapsed="false">
      <c r="H3646" s="108" t="n">
        <v>3638</v>
      </c>
      <c r="I3646" s="109" t="n">
        <v>1.4453</v>
      </c>
      <c r="J3646" s="109" t="n">
        <v>-2.187</v>
      </c>
      <c r="K3646" s="109" t="n">
        <v>1.5832</v>
      </c>
      <c r="L3646" s="109" t="n">
        <v>-1.5415</v>
      </c>
      <c r="M3646" s="109" t="n">
        <v>-0.1574</v>
      </c>
      <c r="N3646" s="108" t="n">
        <f aca="false">IF(SQRT($B$5)*$I3646+SQRT(1-$B$5)*J3646&lt;$C$8,1,0)</f>
        <v>0</v>
      </c>
      <c r="O3646" s="108" t="n">
        <f aca="false">IF(SQRT($B$5)*$I3646+SQRT(1-$B$5)*K3646&lt;$C$9,1,0)</f>
        <v>0</v>
      </c>
      <c r="P3646" s="108" t="n">
        <f aca="false">IF(SQRT($B$5)*$I3646+SQRT(1-$B$5)*L3646&lt;$C$10,1,0)</f>
        <v>0</v>
      </c>
      <c r="Q3646" s="108" t="n">
        <f aca="false">IF(SQRT($B$5)*$I3646+SQRT(1-$B$5)*M3646&lt;$C$11,1,0)</f>
        <v>0</v>
      </c>
      <c r="R3646" s="110" t="n">
        <f aca="false">N3646*$D$8+O3646*$D$9+P3646*$D$10+Q3646*$D$11</f>
        <v>0</v>
      </c>
      <c r="S3646" s="108" t="n">
        <f aca="false">SUM(N3646:Q3646)</f>
        <v>0</v>
      </c>
    </row>
    <row r="3647" customFormat="false" ht="15" hidden="false" customHeight="false" outlineLevel="0" collapsed="false">
      <c r="H3647" s="108" t="n">
        <v>3639</v>
      </c>
      <c r="I3647" s="109" t="n">
        <v>0.8588</v>
      </c>
      <c r="J3647" s="109" t="n">
        <v>-2.9228</v>
      </c>
      <c r="K3647" s="109" t="n">
        <v>0.1725</v>
      </c>
      <c r="L3647" s="109" t="n">
        <v>-0.8263</v>
      </c>
      <c r="M3647" s="109" t="n">
        <v>1.1311</v>
      </c>
      <c r="N3647" s="108" t="n">
        <f aca="false">IF(SQRT($B$5)*$I3647+SQRT(1-$B$5)*J3647&lt;$C$8,1,0)</f>
        <v>1</v>
      </c>
      <c r="O3647" s="108" t="n">
        <f aca="false">IF(SQRT($B$5)*$I3647+SQRT(1-$B$5)*K3647&lt;$C$9,1,0)</f>
        <v>0</v>
      </c>
      <c r="P3647" s="108" t="n">
        <f aca="false">IF(SQRT($B$5)*$I3647+SQRT(1-$B$5)*L3647&lt;$C$10,1,0)</f>
        <v>0</v>
      </c>
      <c r="Q3647" s="108" t="n">
        <f aca="false">IF(SQRT($B$5)*$I3647+SQRT(1-$B$5)*M3647&lt;$C$11,1,0)</f>
        <v>0</v>
      </c>
      <c r="R3647" s="110" t="n">
        <f aca="false">N3647*$D$8+O3647*$D$9+P3647*$D$10+Q3647*$D$11</f>
        <v>20</v>
      </c>
      <c r="S3647" s="108" t="n">
        <f aca="false">SUM(N3647:Q3647)</f>
        <v>1</v>
      </c>
    </row>
    <row r="3648" customFormat="false" ht="15" hidden="false" customHeight="false" outlineLevel="0" collapsed="false">
      <c r="H3648" s="108" t="n">
        <v>3640</v>
      </c>
      <c r="I3648" s="109" t="n">
        <v>0.2638</v>
      </c>
      <c r="J3648" s="109" t="n">
        <v>-1.7241</v>
      </c>
      <c r="K3648" s="109" t="n">
        <v>-0.8604</v>
      </c>
      <c r="L3648" s="109" t="n">
        <v>-2.6308</v>
      </c>
      <c r="M3648" s="109" t="n">
        <v>-2.4973</v>
      </c>
      <c r="N3648" s="108" t="n">
        <f aca="false">IF(SQRT($B$5)*$I3648+SQRT(1-$B$5)*J3648&lt;$C$8,1,0)</f>
        <v>0</v>
      </c>
      <c r="O3648" s="108" t="n">
        <f aca="false">IF(SQRT($B$5)*$I3648+SQRT(1-$B$5)*K3648&lt;$C$9,1,0)</f>
        <v>0</v>
      </c>
      <c r="P3648" s="108" t="n">
        <f aca="false">IF(SQRT($B$5)*$I3648+SQRT(1-$B$5)*L3648&lt;$C$10,1,0)</f>
        <v>1</v>
      </c>
      <c r="Q3648" s="108" t="n">
        <f aca="false">IF(SQRT($B$5)*$I3648+SQRT(1-$B$5)*M3648&lt;$C$11,1,0)</f>
        <v>1</v>
      </c>
      <c r="R3648" s="110" t="n">
        <f aca="false">N3648*$D$8+O3648*$D$9+P3648*$D$10+Q3648*$D$11</f>
        <v>31.5</v>
      </c>
      <c r="S3648" s="108" t="n">
        <f aca="false">SUM(N3648:Q3648)</f>
        <v>2</v>
      </c>
    </row>
    <row r="3649" customFormat="false" ht="15" hidden="false" customHeight="false" outlineLevel="0" collapsed="false">
      <c r="H3649" s="108" t="n">
        <v>3641</v>
      </c>
      <c r="I3649" s="109" t="n">
        <v>0.0472</v>
      </c>
      <c r="J3649" s="109" t="n">
        <v>0.3865</v>
      </c>
      <c r="K3649" s="109" t="n">
        <v>0.8857</v>
      </c>
      <c r="L3649" s="109" t="n">
        <v>0.1206</v>
      </c>
      <c r="M3649" s="109" t="n">
        <v>-0.3675</v>
      </c>
      <c r="N3649" s="108" t="n">
        <f aca="false">IF(SQRT($B$5)*$I3649+SQRT(1-$B$5)*J3649&lt;$C$8,1,0)</f>
        <v>0</v>
      </c>
      <c r="O3649" s="108" t="n">
        <f aca="false">IF(SQRT($B$5)*$I3649+SQRT(1-$B$5)*K3649&lt;$C$9,1,0)</f>
        <v>0</v>
      </c>
      <c r="P3649" s="108" t="n">
        <f aca="false">IF(SQRT($B$5)*$I3649+SQRT(1-$B$5)*L3649&lt;$C$10,1,0)</f>
        <v>0</v>
      </c>
      <c r="Q3649" s="108" t="n">
        <f aca="false">IF(SQRT($B$5)*$I3649+SQRT(1-$B$5)*M3649&lt;$C$11,1,0)</f>
        <v>0</v>
      </c>
      <c r="R3649" s="110" t="n">
        <f aca="false">N3649*$D$8+O3649*$D$9+P3649*$D$10+Q3649*$D$11</f>
        <v>0</v>
      </c>
      <c r="S3649" s="108" t="n">
        <f aca="false">SUM(N3649:Q3649)</f>
        <v>0</v>
      </c>
    </row>
    <row r="3650" customFormat="false" ht="15" hidden="false" customHeight="false" outlineLevel="0" collapsed="false">
      <c r="H3650" s="108" t="n">
        <v>3642</v>
      </c>
      <c r="I3650" s="109" t="n">
        <v>-0.9325</v>
      </c>
      <c r="J3650" s="109" t="n">
        <v>0.9933</v>
      </c>
      <c r="K3650" s="109" t="n">
        <v>0.5342</v>
      </c>
      <c r="L3650" s="109" t="n">
        <v>1.0654</v>
      </c>
      <c r="M3650" s="109" t="n">
        <v>0.1304</v>
      </c>
      <c r="N3650" s="108" t="n">
        <f aca="false">IF(SQRT($B$5)*$I3650+SQRT(1-$B$5)*J3650&lt;$C$8,1,0)</f>
        <v>0</v>
      </c>
      <c r="O3650" s="108" t="n">
        <f aca="false">IF(SQRT($B$5)*$I3650+SQRT(1-$B$5)*K3650&lt;$C$9,1,0)</f>
        <v>0</v>
      </c>
      <c r="P3650" s="108" t="n">
        <f aca="false">IF(SQRT($B$5)*$I3650+SQRT(1-$B$5)*L3650&lt;$C$10,1,0)</f>
        <v>0</v>
      </c>
      <c r="Q3650" s="108" t="n">
        <f aca="false">IF(SQRT($B$5)*$I3650+SQRT(1-$B$5)*M3650&lt;$C$11,1,0)</f>
        <v>0</v>
      </c>
      <c r="R3650" s="110" t="n">
        <f aca="false">N3650*$D$8+O3650*$D$9+P3650*$D$10+Q3650*$D$11</f>
        <v>0</v>
      </c>
      <c r="S3650" s="108" t="n">
        <f aca="false">SUM(N3650:Q3650)</f>
        <v>0</v>
      </c>
    </row>
    <row r="3651" customFormat="false" ht="15" hidden="false" customHeight="false" outlineLevel="0" collapsed="false">
      <c r="H3651" s="108" t="n">
        <v>3643</v>
      </c>
      <c r="I3651" s="109" t="n">
        <v>2.0112</v>
      </c>
      <c r="J3651" s="109" t="n">
        <v>0.4647</v>
      </c>
      <c r="K3651" s="109" t="n">
        <v>1.2237</v>
      </c>
      <c r="L3651" s="109" t="n">
        <v>0.6841</v>
      </c>
      <c r="M3651" s="109" t="n">
        <v>-0.3831</v>
      </c>
      <c r="N3651" s="108" t="n">
        <f aca="false">IF(SQRT($B$5)*$I3651+SQRT(1-$B$5)*J3651&lt;$C$8,1,0)</f>
        <v>0</v>
      </c>
      <c r="O3651" s="108" t="n">
        <f aca="false">IF(SQRT($B$5)*$I3651+SQRT(1-$B$5)*K3651&lt;$C$9,1,0)</f>
        <v>0</v>
      </c>
      <c r="P3651" s="108" t="n">
        <f aca="false">IF(SQRT($B$5)*$I3651+SQRT(1-$B$5)*L3651&lt;$C$10,1,0)</f>
        <v>0</v>
      </c>
      <c r="Q3651" s="108" t="n">
        <f aca="false">IF(SQRT($B$5)*$I3651+SQRT(1-$B$5)*M3651&lt;$C$11,1,0)</f>
        <v>0</v>
      </c>
      <c r="R3651" s="110" t="n">
        <f aca="false">N3651*$D$8+O3651*$D$9+P3651*$D$10+Q3651*$D$11</f>
        <v>0</v>
      </c>
      <c r="S3651" s="108" t="n">
        <f aca="false">SUM(N3651:Q3651)</f>
        <v>0</v>
      </c>
    </row>
    <row r="3652" customFormat="false" ht="15" hidden="false" customHeight="false" outlineLevel="0" collapsed="false">
      <c r="H3652" s="108" t="n">
        <v>3644</v>
      </c>
      <c r="I3652" s="109" t="n">
        <v>0.4319</v>
      </c>
      <c r="J3652" s="109" t="n">
        <v>0.1846</v>
      </c>
      <c r="K3652" s="109" t="n">
        <v>-0.2902</v>
      </c>
      <c r="L3652" s="109" t="n">
        <v>0.7886</v>
      </c>
      <c r="M3652" s="109" t="n">
        <v>0.3957</v>
      </c>
      <c r="N3652" s="108" t="n">
        <f aca="false">IF(SQRT($B$5)*$I3652+SQRT(1-$B$5)*J3652&lt;$C$8,1,0)</f>
        <v>0</v>
      </c>
      <c r="O3652" s="108" t="n">
        <f aca="false">IF(SQRT($B$5)*$I3652+SQRT(1-$B$5)*K3652&lt;$C$9,1,0)</f>
        <v>0</v>
      </c>
      <c r="P3652" s="108" t="n">
        <f aca="false">IF(SQRT($B$5)*$I3652+SQRT(1-$B$5)*L3652&lt;$C$10,1,0)</f>
        <v>0</v>
      </c>
      <c r="Q3652" s="108" t="n">
        <f aca="false">IF(SQRT($B$5)*$I3652+SQRT(1-$B$5)*M3652&lt;$C$11,1,0)</f>
        <v>0</v>
      </c>
      <c r="R3652" s="110" t="n">
        <f aca="false">N3652*$D$8+O3652*$D$9+P3652*$D$10+Q3652*$D$11</f>
        <v>0</v>
      </c>
      <c r="S3652" s="108" t="n">
        <f aca="false">SUM(N3652:Q3652)</f>
        <v>0</v>
      </c>
    </row>
    <row r="3653" customFormat="false" ht="15" hidden="false" customHeight="false" outlineLevel="0" collapsed="false">
      <c r="H3653" s="108" t="n">
        <v>3645</v>
      </c>
      <c r="I3653" s="109" t="n">
        <v>0.3099</v>
      </c>
      <c r="J3653" s="109" t="n">
        <v>-1.4637</v>
      </c>
      <c r="K3653" s="109" t="n">
        <v>0.8218</v>
      </c>
      <c r="L3653" s="109" t="n">
        <v>0.2283</v>
      </c>
      <c r="M3653" s="109" t="n">
        <v>0.3743</v>
      </c>
      <c r="N3653" s="108" t="n">
        <f aca="false">IF(SQRT($B$5)*$I3653+SQRT(1-$B$5)*J3653&lt;$C$8,1,0)</f>
        <v>0</v>
      </c>
      <c r="O3653" s="108" t="n">
        <f aca="false">IF(SQRT($B$5)*$I3653+SQRT(1-$B$5)*K3653&lt;$C$9,1,0)</f>
        <v>0</v>
      </c>
      <c r="P3653" s="108" t="n">
        <f aca="false">IF(SQRT($B$5)*$I3653+SQRT(1-$B$5)*L3653&lt;$C$10,1,0)</f>
        <v>0</v>
      </c>
      <c r="Q3653" s="108" t="n">
        <f aca="false">IF(SQRT($B$5)*$I3653+SQRT(1-$B$5)*M3653&lt;$C$11,1,0)</f>
        <v>0</v>
      </c>
      <c r="R3653" s="110" t="n">
        <f aca="false">N3653*$D$8+O3653*$D$9+P3653*$D$10+Q3653*$D$11</f>
        <v>0</v>
      </c>
      <c r="S3653" s="108" t="n">
        <f aca="false">SUM(N3653:Q3653)</f>
        <v>0</v>
      </c>
    </row>
    <row r="3654" customFormat="false" ht="15" hidden="false" customHeight="false" outlineLevel="0" collapsed="false">
      <c r="H3654" s="108" t="n">
        <v>3646</v>
      </c>
      <c r="I3654" s="109" t="n">
        <v>1.5404</v>
      </c>
      <c r="J3654" s="109" t="n">
        <v>-0.6004</v>
      </c>
      <c r="K3654" s="109" t="n">
        <v>0.3963</v>
      </c>
      <c r="L3654" s="109" t="n">
        <v>-1.6658</v>
      </c>
      <c r="M3654" s="109" t="n">
        <v>0.0776</v>
      </c>
      <c r="N3654" s="108" t="n">
        <f aca="false">IF(SQRT($B$5)*$I3654+SQRT(1-$B$5)*J3654&lt;$C$8,1,0)</f>
        <v>0</v>
      </c>
      <c r="O3654" s="108" t="n">
        <f aca="false">IF(SQRT($B$5)*$I3654+SQRT(1-$B$5)*K3654&lt;$C$9,1,0)</f>
        <v>0</v>
      </c>
      <c r="P3654" s="108" t="n">
        <f aca="false">IF(SQRT($B$5)*$I3654+SQRT(1-$B$5)*L3654&lt;$C$10,1,0)</f>
        <v>0</v>
      </c>
      <c r="Q3654" s="108" t="n">
        <f aca="false">IF(SQRT($B$5)*$I3654+SQRT(1-$B$5)*M3654&lt;$C$11,1,0)</f>
        <v>0</v>
      </c>
      <c r="R3654" s="110" t="n">
        <f aca="false">N3654*$D$8+O3654*$D$9+P3654*$D$10+Q3654*$D$11</f>
        <v>0</v>
      </c>
      <c r="S3654" s="108" t="n">
        <f aca="false">SUM(N3654:Q3654)</f>
        <v>0</v>
      </c>
    </row>
    <row r="3655" customFormat="false" ht="15" hidden="false" customHeight="false" outlineLevel="0" collapsed="false">
      <c r="H3655" s="108" t="n">
        <v>3647</v>
      </c>
      <c r="I3655" s="109" t="n">
        <v>0.9118</v>
      </c>
      <c r="J3655" s="109" t="n">
        <v>0.6044</v>
      </c>
      <c r="K3655" s="109" t="n">
        <v>-1.4708</v>
      </c>
      <c r="L3655" s="109" t="n">
        <v>-1.0426</v>
      </c>
      <c r="M3655" s="109" t="n">
        <v>-0.0189</v>
      </c>
      <c r="N3655" s="108" t="n">
        <f aca="false">IF(SQRT($B$5)*$I3655+SQRT(1-$B$5)*J3655&lt;$C$8,1,0)</f>
        <v>0</v>
      </c>
      <c r="O3655" s="108" t="n">
        <f aca="false">IF(SQRT($B$5)*$I3655+SQRT(1-$B$5)*K3655&lt;$C$9,1,0)</f>
        <v>0</v>
      </c>
      <c r="P3655" s="108" t="n">
        <f aca="false">IF(SQRT($B$5)*$I3655+SQRT(1-$B$5)*L3655&lt;$C$10,1,0)</f>
        <v>0</v>
      </c>
      <c r="Q3655" s="108" t="n">
        <f aca="false">IF(SQRT($B$5)*$I3655+SQRT(1-$B$5)*M3655&lt;$C$11,1,0)</f>
        <v>0</v>
      </c>
      <c r="R3655" s="110" t="n">
        <f aca="false">N3655*$D$8+O3655*$D$9+P3655*$D$10+Q3655*$D$11</f>
        <v>0</v>
      </c>
      <c r="S3655" s="108" t="n">
        <f aca="false">SUM(N3655:Q3655)</f>
        <v>0</v>
      </c>
    </row>
    <row r="3656" customFormat="false" ht="15" hidden="false" customHeight="false" outlineLevel="0" collapsed="false">
      <c r="H3656" s="108" t="n">
        <v>3648</v>
      </c>
      <c r="I3656" s="109" t="n">
        <v>1.1029</v>
      </c>
      <c r="J3656" s="109" t="n">
        <v>1.1296</v>
      </c>
      <c r="K3656" s="109" t="n">
        <v>-2.1422</v>
      </c>
      <c r="L3656" s="109" t="n">
        <v>0.224</v>
      </c>
      <c r="M3656" s="109" t="n">
        <v>-0.1946</v>
      </c>
      <c r="N3656" s="108" t="n">
        <f aca="false">IF(SQRT($B$5)*$I3656+SQRT(1-$B$5)*J3656&lt;$C$8,1,0)</f>
        <v>0</v>
      </c>
      <c r="O3656" s="108" t="n">
        <f aca="false">IF(SQRT($B$5)*$I3656+SQRT(1-$B$5)*K3656&lt;$C$9,1,0)</f>
        <v>0</v>
      </c>
      <c r="P3656" s="108" t="n">
        <f aca="false">IF(SQRT($B$5)*$I3656+SQRT(1-$B$5)*L3656&lt;$C$10,1,0)</f>
        <v>0</v>
      </c>
      <c r="Q3656" s="108" t="n">
        <f aca="false">IF(SQRT($B$5)*$I3656+SQRT(1-$B$5)*M3656&lt;$C$11,1,0)</f>
        <v>0</v>
      </c>
      <c r="R3656" s="110" t="n">
        <f aca="false">N3656*$D$8+O3656*$D$9+P3656*$D$10+Q3656*$D$11</f>
        <v>0</v>
      </c>
      <c r="S3656" s="108" t="n">
        <f aca="false">SUM(N3656:Q3656)</f>
        <v>0</v>
      </c>
    </row>
    <row r="3657" customFormat="false" ht="15" hidden="false" customHeight="false" outlineLevel="0" collapsed="false">
      <c r="H3657" s="108" t="n">
        <v>3649</v>
      </c>
      <c r="I3657" s="109" t="n">
        <v>0.2905</v>
      </c>
      <c r="J3657" s="109" t="n">
        <v>0.5119</v>
      </c>
      <c r="K3657" s="109" t="n">
        <v>0.3374</v>
      </c>
      <c r="L3657" s="109" t="n">
        <v>-0.2369</v>
      </c>
      <c r="M3657" s="109" t="n">
        <v>1.0882</v>
      </c>
      <c r="N3657" s="108" t="n">
        <f aca="false">IF(SQRT($B$5)*$I3657+SQRT(1-$B$5)*J3657&lt;$C$8,1,0)</f>
        <v>0</v>
      </c>
      <c r="O3657" s="108" t="n">
        <f aca="false">IF(SQRT($B$5)*$I3657+SQRT(1-$B$5)*K3657&lt;$C$9,1,0)</f>
        <v>0</v>
      </c>
      <c r="P3657" s="108" t="n">
        <f aca="false">IF(SQRT($B$5)*$I3657+SQRT(1-$B$5)*L3657&lt;$C$10,1,0)</f>
        <v>0</v>
      </c>
      <c r="Q3657" s="108" t="n">
        <f aca="false">IF(SQRT($B$5)*$I3657+SQRT(1-$B$5)*M3657&lt;$C$11,1,0)</f>
        <v>0</v>
      </c>
      <c r="R3657" s="110" t="n">
        <f aca="false">N3657*$D$8+O3657*$D$9+P3657*$D$10+Q3657*$D$11</f>
        <v>0</v>
      </c>
      <c r="S3657" s="108" t="n">
        <f aca="false">SUM(N3657:Q3657)</f>
        <v>0</v>
      </c>
    </row>
    <row r="3658" customFormat="false" ht="15" hidden="false" customHeight="false" outlineLevel="0" collapsed="false">
      <c r="H3658" s="108" t="n">
        <v>3650</v>
      </c>
      <c r="I3658" s="109" t="n">
        <v>-0.5111</v>
      </c>
      <c r="J3658" s="109" t="n">
        <v>1.6025</v>
      </c>
      <c r="K3658" s="109" t="n">
        <v>-0.643</v>
      </c>
      <c r="L3658" s="109" t="n">
        <v>0.7359</v>
      </c>
      <c r="M3658" s="109" t="n">
        <v>-0.442</v>
      </c>
      <c r="N3658" s="108" t="n">
        <f aca="false">IF(SQRT($B$5)*$I3658+SQRT(1-$B$5)*J3658&lt;$C$8,1,0)</f>
        <v>0</v>
      </c>
      <c r="O3658" s="108" t="n">
        <f aca="false">IF(SQRT($B$5)*$I3658+SQRT(1-$B$5)*K3658&lt;$C$9,1,0)</f>
        <v>0</v>
      </c>
      <c r="P3658" s="108" t="n">
        <f aca="false">IF(SQRT($B$5)*$I3658+SQRT(1-$B$5)*L3658&lt;$C$10,1,0)</f>
        <v>0</v>
      </c>
      <c r="Q3658" s="108" t="n">
        <f aca="false">IF(SQRT($B$5)*$I3658+SQRT(1-$B$5)*M3658&lt;$C$11,1,0)</f>
        <v>0</v>
      </c>
      <c r="R3658" s="110" t="n">
        <f aca="false">N3658*$D$8+O3658*$D$9+P3658*$D$10+Q3658*$D$11</f>
        <v>0</v>
      </c>
      <c r="S3658" s="108" t="n">
        <f aca="false">SUM(N3658:Q3658)</f>
        <v>0</v>
      </c>
    </row>
    <row r="3659" customFormat="false" ht="15" hidden="false" customHeight="false" outlineLevel="0" collapsed="false">
      <c r="H3659" s="108" t="n">
        <v>3651</v>
      </c>
      <c r="I3659" s="109" t="n">
        <v>-0.2651</v>
      </c>
      <c r="J3659" s="109" t="n">
        <v>0.3263</v>
      </c>
      <c r="K3659" s="109" t="n">
        <v>0.378</v>
      </c>
      <c r="L3659" s="109" t="n">
        <v>1.7041</v>
      </c>
      <c r="M3659" s="109" t="n">
        <v>-1.5039</v>
      </c>
      <c r="N3659" s="108" t="n">
        <f aca="false">IF(SQRT($B$5)*$I3659+SQRT(1-$B$5)*J3659&lt;$C$8,1,0)</f>
        <v>0</v>
      </c>
      <c r="O3659" s="108" t="n">
        <f aca="false">IF(SQRT($B$5)*$I3659+SQRT(1-$B$5)*K3659&lt;$C$9,1,0)</f>
        <v>0</v>
      </c>
      <c r="P3659" s="108" t="n">
        <f aca="false">IF(SQRT($B$5)*$I3659+SQRT(1-$B$5)*L3659&lt;$C$10,1,0)</f>
        <v>0</v>
      </c>
      <c r="Q3659" s="108" t="n">
        <f aca="false">IF(SQRT($B$5)*$I3659+SQRT(1-$B$5)*M3659&lt;$C$11,1,0)</f>
        <v>0</v>
      </c>
      <c r="R3659" s="110" t="n">
        <f aca="false">N3659*$D$8+O3659*$D$9+P3659*$D$10+Q3659*$D$11</f>
        <v>0</v>
      </c>
      <c r="S3659" s="108" t="n">
        <f aca="false">SUM(N3659:Q3659)</f>
        <v>0</v>
      </c>
    </row>
    <row r="3660" customFormat="false" ht="15" hidden="false" customHeight="false" outlineLevel="0" collapsed="false">
      <c r="H3660" s="108" t="n">
        <v>3652</v>
      </c>
      <c r="I3660" s="109" t="n">
        <v>1.2834</v>
      </c>
      <c r="J3660" s="109" t="n">
        <v>-1.1747</v>
      </c>
      <c r="K3660" s="109" t="n">
        <v>0.5562</v>
      </c>
      <c r="L3660" s="109" t="n">
        <v>-0.5161</v>
      </c>
      <c r="M3660" s="109" t="n">
        <v>-0.4643</v>
      </c>
      <c r="N3660" s="108" t="n">
        <f aca="false">IF(SQRT($B$5)*$I3660+SQRT(1-$B$5)*J3660&lt;$C$8,1,0)</f>
        <v>0</v>
      </c>
      <c r="O3660" s="108" t="n">
        <f aca="false">IF(SQRT($B$5)*$I3660+SQRT(1-$B$5)*K3660&lt;$C$9,1,0)</f>
        <v>0</v>
      </c>
      <c r="P3660" s="108" t="n">
        <f aca="false">IF(SQRT($B$5)*$I3660+SQRT(1-$B$5)*L3660&lt;$C$10,1,0)</f>
        <v>0</v>
      </c>
      <c r="Q3660" s="108" t="n">
        <f aca="false">IF(SQRT($B$5)*$I3660+SQRT(1-$B$5)*M3660&lt;$C$11,1,0)</f>
        <v>0</v>
      </c>
      <c r="R3660" s="110" t="n">
        <f aca="false">N3660*$D$8+O3660*$D$9+P3660*$D$10+Q3660*$D$11</f>
        <v>0</v>
      </c>
      <c r="S3660" s="108" t="n">
        <f aca="false">SUM(N3660:Q3660)</f>
        <v>0</v>
      </c>
    </row>
    <row r="3661" customFormat="false" ht="15" hidden="false" customHeight="false" outlineLevel="0" collapsed="false">
      <c r="H3661" s="108" t="n">
        <v>3653</v>
      </c>
      <c r="I3661" s="109" t="n">
        <v>-0.3174</v>
      </c>
      <c r="J3661" s="109" t="n">
        <v>-0.788</v>
      </c>
      <c r="K3661" s="109" t="n">
        <v>-0.0745</v>
      </c>
      <c r="L3661" s="109" t="n">
        <v>-0.183</v>
      </c>
      <c r="M3661" s="109" t="n">
        <v>0.0965</v>
      </c>
      <c r="N3661" s="108" t="n">
        <f aca="false">IF(SQRT($B$5)*$I3661+SQRT(1-$B$5)*J3661&lt;$C$8,1,0)</f>
        <v>0</v>
      </c>
      <c r="O3661" s="108" t="n">
        <f aca="false">IF(SQRT($B$5)*$I3661+SQRT(1-$B$5)*K3661&lt;$C$9,1,0)</f>
        <v>0</v>
      </c>
      <c r="P3661" s="108" t="n">
        <f aca="false">IF(SQRT($B$5)*$I3661+SQRT(1-$B$5)*L3661&lt;$C$10,1,0)</f>
        <v>0</v>
      </c>
      <c r="Q3661" s="108" t="n">
        <f aca="false">IF(SQRT($B$5)*$I3661+SQRT(1-$B$5)*M3661&lt;$C$11,1,0)</f>
        <v>0</v>
      </c>
      <c r="R3661" s="110" t="n">
        <f aca="false">N3661*$D$8+O3661*$D$9+P3661*$D$10+Q3661*$D$11</f>
        <v>0</v>
      </c>
      <c r="S3661" s="108" t="n">
        <f aca="false">SUM(N3661:Q3661)</f>
        <v>0</v>
      </c>
    </row>
    <row r="3662" customFormat="false" ht="15" hidden="false" customHeight="false" outlineLevel="0" collapsed="false">
      <c r="H3662" s="108" t="n">
        <v>3654</v>
      </c>
      <c r="I3662" s="109" t="n">
        <v>-0.628</v>
      </c>
      <c r="J3662" s="109" t="n">
        <v>0.2159</v>
      </c>
      <c r="K3662" s="109" t="n">
        <v>-0.14</v>
      </c>
      <c r="L3662" s="109" t="n">
        <v>0.2822</v>
      </c>
      <c r="M3662" s="109" t="n">
        <v>-1.1433</v>
      </c>
      <c r="N3662" s="108" t="n">
        <f aca="false">IF(SQRT($B$5)*$I3662+SQRT(1-$B$5)*J3662&lt;$C$8,1,0)</f>
        <v>0</v>
      </c>
      <c r="O3662" s="108" t="n">
        <f aca="false">IF(SQRT($B$5)*$I3662+SQRT(1-$B$5)*K3662&lt;$C$9,1,0)</f>
        <v>0</v>
      </c>
      <c r="P3662" s="108" t="n">
        <f aca="false">IF(SQRT($B$5)*$I3662+SQRT(1-$B$5)*L3662&lt;$C$10,1,0)</f>
        <v>0</v>
      </c>
      <c r="Q3662" s="108" t="n">
        <f aca="false">IF(SQRT($B$5)*$I3662+SQRT(1-$B$5)*M3662&lt;$C$11,1,0)</f>
        <v>0</v>
      </c>
      <c r="R3662" s="110" t="n">
        <f aca="false">N3662*$D$8+O3662*$D$9+P3662*$D$10+Q3662*$D$11</f>
        <v>0</v>
      </c>
      <c r="S3662" s="108" t="n">
        <f aca="false">SUM(N3662:Q3662)</f>
        <v>0</v>
      </c>
    </row>
    <row r="3663" customFormat="false" ht="15" hidden="false" customHeight="false" outlineLevel="0" collapsed="false">
      <c r="H3663" s="108" t="n">
        <v>3655</v>
      </c>
      <c r="I3663" s="109" t="n">
        <v>1.0158</v>
      </c>
      <c r="J3663" s="109" t="n">
        <v>1.3136</v>
      </c>
      <c r="K3663" s="109" t="n">
        <v>-0.1835</v>
      </c>
      <c r="L3663" s="109" t="n">
        <v>1.2171</v>
      </c>
      <c r="M3663" s="109" t="n">
        <v>-0.3795</v>
      </c>
      <c r="N3663" s="108" t="n">
        <f aca="false">IF(SQRT($B$5)*$I3663+SQRT(1-$B$5)*J3663&lt;$C$8,1,0)</f>
        <v>0</v>
      </c>
      <c r="O3663" s="108" t="n">
        <f aca="false">IF(SQRT($B$5)*$I3663+SQRT(1-$B$5)*K3663&lt;$C$9,1,0)</f>
        <v>0</v>
      </c>
      <c r="P3663" s="108" t="n">
        <f aca="false">IF(SQRT($B$5)*$I3663+SQRT(1-$B$5)*L3663&lt;$C$10,1,0)</f>
        <v>0</v>
      </c>
      <c r="Q3663" s="108" t="n">
        <f aca="false">IF(SQRT($B$5)*$I3663+SQRT(1-$B$5)*M3663&lt;$C$11,1,0)</f>
        <v>0</v>
      </c>
      <c r="R3663" s="110" t="n">
        <f aca="false">N3663*$D$8+O3663*$D$9+P3663*$D$10+Q3663*$D$11</f>
        <v>0</v>
      </c>
      <c r="S3663" s="108" t="n">
        <f aca="false">SUM(N3663:Q3663)</f>
        <v>0</v>
      </c>
    </row>
    <row r="3664" customFormat="false" ht="15" hidden="false" customHeight="false" outlineLevel="0" collapsed="false">
      <c r="H3664" s="108" t="n">
        <v>3656</v>
      </c>
      <c r="I3664" s="109" t="n">
        <v>0.7247</v>
      </c>
      <c r="J3664" s="109" t="n">
        <v>-1.0171</v>
      </c>
      <c r="K3664" s="109" t="n">
        <v>0.4002</v>
      </c>
      <c r="L3664" s="109" t="n">
        <v>0.2912</v>
      </c>
      <c r="M3664" s="109" t="n">
        <v>-0.888</v>
      </c>
      <c r="N3664" s="108" t="n">
        <f aca="false">IF(SQRT($B$5)*$I3664+SQRT(1-$B$5)*J3664&lt;$C$8,1,0)</f>
        <v>0</v>
      </c>
      <c r="O3664" s="108" t="n">
        <f aca="false">IF(SQRT($B$5)*$I3664+SQRT(1-$B$5)*K3664&lt;$C$9,1,0)</f>
        <v>0</v>
      </c>
      <c r="P3664" s="108" t="n">
        <f aca="false">IF(SQRT($B$5)*$I3664+SQRT(1-$B$5)*L3664&lt;$C$10,1,0)</f>
        <v>0</v>
      </c>
      <c r="Q3664" s="108" t="n">
        <f aca="false">IF(SQRT($B$5)*$I3664+SQRT(1-$B$5)*M3664&lt;$C$11,1,0)</f>
        <v>0</v>
      </c>
      <c r="R3664" s="110" t="n">
        <f aca="false">N3664*$D$8+O3664*$D$9+P3664*$D$10+Q3664*$D$11</f>
        <v>0</v>
      </c>
      <c r="S3664" s="108" t="n">
        <f aca="false">SUM(N3664:Q3664)</f>
        <v>0</v>
      </c>
    </row>
    <row r="3665" customFormat="false" ht="15" hidden="false" customHeight="false" outlineLevel="0" collapsed="false">
      <c r="H3665" s="108" t="n">
        <v>3657</v>
      </c>
      <c r="I3665" s="109" t="n">
        <v>1.9348</v>
      </c>
      <c r="J3665" s="109" t="n">
        <v>1.0455</v>
      </c>
      <c r="K3665" s="109" t="n">
        <v>1.5565</v>
      </c>
      <c r="L3665" s="109" t="n">
        <v>0.8486</v>
      </c>
      <c r="M3665" s="109" t="n">
        <v>-2.1079</v>
      </c>
      <c r="N3665" s="108" t="n">
        <f aca="false">IF(SQRT($B$5)*$I3665+SQRT(1-$B$5)*J3665&lt;$C$8,1,0)</f>
        <v>0</v>
      </c>
      <c r="O3665" s="108" t="n">
        <f aca="false">IF(SQRT($B$5)*$I3665+SQRT(1-$B$5)*K3665&lt;$C$9,1,0)</f>
        <v>0</v>
      </c>
      <c r="P3665" s="108" t="n">
        <f aca="false">IF(SQRT($B$5)*$I3665+SQRT(1-$B$5)*L3665&lt;$C$10,1,0)</f>
        <v>0</v>
      </c>
      <c r="Q3665" s="108" t="n">
        <f aca="false">IF(SQRT($B$5)*$I3665+SQRT(1-$B$5)*M3665&lt;$C$11,1,0)</f>
        <v>0</v>
      </c>
      <c r="R3665" s="110" t="n">
        <f aca="false">N3665*$D$8+O3665*$D$9+P3665*$D$10+Q3665*$D$11</f>
        <v>0</v>
      </c>
      <c r="S3665" s="108" t="n">
        <f aca="false">SUM(N3665:Q3665)</f>
        <v>0</v>
      </c>
    </row>
    <row r="3666" customFormat="false" ht="15" hidden="false" customHeight="false" outlineLevel="0" collapsed="false">
      <c r="H3666" s="108" t="n">
        <v>3658</v>
      </c>
      <c r="I3666" s="109" t="n">
        <v>-0.1755</v>
      </c>
      <c r="J3666" s="109" t="n">
        <v>1.1706</v>
      </c>
      <c r="K3666" s="109" t="n">
        <v>-1.4644</v>
      </c>
      <c r="L3666" s="109" t="n">
        <v>-0.0296</v>
      </c>
      <c r="M3666" s="109" t="n">
        <v>-0.0361</v>
      </c>
      <c r="N3666" s="108" t="n">
        <f aca="false">IF(SQRT($B$5)*$I3666+SQRT(1-$B$5)*J3666&lt;$C$8,1,0)</f>
        <v>0</v>
      </c>
      <c r="O3666" s="108" t="n">
        <f aca="false">IF(SQRT($B$5)*$I3666+SQRT(1-$B$5)*K3666&lt;$C$9,1,0)</f>
        <v>0</v>
      </c>
      <c r="P3666" s="108" t="n">
        <f aca="false">IF(SQRT($B$5)*$I3666+SQRT(1-$B$5)*L3666&lt;$C$10,1,0)</f>
        <v>0</v>
      </c>
      <c r="Q3666" s="108" t="n">
        <f aca="false">IF(SQRT($B$5)*$I3666+SQRT(1-$B$5)*M3666&lt;$C$11,1,0)</f>
        <v>0</v>
      </c>
      <c r="R3666" s="110" t="n">
        <f aca="false">N3666*$D$8+O3666*$D$9+P3666*$D$10+Q3666*$D$11</f>
        <v>0</v>
      </c>
      <c r="S3666" s="108" t="n">
        <f aca="false">SUM(N3666:Q3666)</f>
        <v>0</v>
      </c>
    </row>
    <row r="3667" customFormat="false" ht="15" hidden="false" customHeight="false" outlineLevel="0" collapsed="false">
      <c r="H3667" s="108" t="n">
        <v>3659</v>
      </c>
      <c r="I3667" s="109" t="n">
        <v>0.1178</v>
      </c>
      <c r="J3667" s="109" t="n">
        <v>0.1465</v>
      </c>
      <c r="K3667" s="109" t="n">
        <v>-0.6951</v>
      </c>
      <c r="L3667" s="109" t="n">
        <v>-1.589</v>
      </c>
      <c r="M3667" s="109" t="n">
        <v>0.492</v>
      </c>
      <c r="N3667" s="108" t="n">
        <f aca="false">IF(SQRT($B$5)*$I3667+SQRT(1-$B$5)*J3667&lt;$C$8,1,0)</f>
        <v>0</v>
      </c>
      <c r="O3667" s="108" t="n">
        <f aca="false">IF(SQRT($B$5)*$I3667+SQRT(1-$B$5)*K3667&lt;$C$9,1,0)</f>
        <v>0</v>
      </c>
      <c r="P3667" s="108" t="n">
        <f aca="false">IF(SQRT($B$5)*$I3667+SQRT(1-$B$5)*L3667&lt;$C$10,1,0)</f>
        <v>0</v>
      </c>
      <c r="Q3667" s="108" t="n">
        <f aca="false">IF(SQRT($B$5)*$I3667+SQRT(1-$B$5)*M3667&lt;$C$11,1,0)</f>
        <v>0</v>
      </c>
      <c r="R3667" s="110" t="n">
        <f aca="false">N3667*$D$8+O3667*$D$9+P3667*$D$10+Q3667*$D$11</f>
        <v>0</v>
      </c>
      <c r="S3667" s="108" t="n">
        <f aca="false">SUM(N3667:Q3667)</f>
        <v>0</v>
      </c>
    </row>
    <row r="3668" customFormat="false" ht="15" hidden="false" customHeight="false" outlineLevel="0" collapsed="false">
      <c r="H3668" s="108" t="n">
        <v>3660</v>
      </c>
      <c r="I3668" s="109" t="n">
        <v>-0.1739</v>
      </c>
      <c r="J3668" s="109" t="n">
        <v>0.5958</v>
      </c>
      <c r="K3668" s="109" t="n">
        <v>1.1199</v>
      </c>
      <c r="L3668" s="109" t="n">
        <v>0.3204</v>
      </c>
      <c r="M3668" s="109" t="n">
        <v>-0.8597</v>
      </c>
      <c r="N3668" s="108" t="n">
        <f aca="false">IF(SQRT($B$5)*$I3668+SQRT(1-$B$5)*J3668&lt;$C$8,1,0)</f>
        <v>0</v>
      </c>
      <c r="O3668" s="108" t="n">
        <f aca="false">IF(SQRT($B$5)*$I3668+SQRT(1-$B$5)*K3668&lt;$C$9,1,0)</f>
        <v>0</v>
      </c>
      <c r="P3668" s="108" t="n">
        <f aca="false">IF(SQRT($B$5)*$I3668+SQRT(1-$B$5)*L3668&lt;$C$10,1,0)</f>
        <v>0</v>
      </c>
      <c r="Q3668" s="108" t="n">
        <f aca="false">IF(SQRT($B$5)*$I3668+SQRT(1-$B$5)*M3668&lt;$C$11,1,0)</f>
        <v>0</v>
      </c>
      <c r="R3668" s="110" t="n">
        <f aca="false">N3668*$D$8+O3668*$D$9+P3668*$D$10+Q3668*$D$11</f>
        <v>0</v>
      </c>
      <c r="S3668" s="108" t="n">
        <f aca="false">SUM(N3668:Q3668)</f>
        <v>0</v>
      </c>
    </row>
    <row r="3669" customFormat="false" ht="15" hidden="false" customHeight="false" outlineLevel="0" collapsed="false">
      <c r="H3669" s="108" t="n">
        <v>3661</v>
      </c>
      <c r="I3669" s="109" t="n">
        <v>-1.0792</v>
      </c>
      <c r="J3669" s="109" t="n">
        <v>-1.3322</v>
      </c>
      <c r="K3669" s="109" t="n">
        <v>1.0769</v>
      </c>
      <c r="L3669" s="109" t="n">
        <v>1.212</v>
      </c>
      <c r="M3669" s="109" t="n">
        <v>-0.2975</v>
      </c>
      <c r="N3669" s="108" t="n">
        <f aca="false">IF(SQRT($B$5)*$I3669+SQRT(1-$B$5)*J3669&lt;$C$8,1,0)</f>
        <v>0</v>
      </c>
      <c r="O3669" s="108" t="n">
        <f aca="false">IF(SQRT($B$5)*$I3669+SQRT(1-$B$5)*K3669&lt;$C$9,1,0)</f>
        <v>0</v>
      </c>
      <c r="P3669" s="108" t="n">
        <f aca="false">IF(SQRT($B$5)*$I3669+SQRT(1-$B$5)*L3669&lt;$C$10,1,0)</f>
        <v>0</v>
      </c>
      <c r="Q3669" s="108" t="n">
        <f aca="false">IF(SQRT($B$5)*$I3669+SQRT(1-$B$5)*M3669&lt;$C$11,1,0)</f>
        <v>0</v>
      </c>
      <c r="R3669" s="110" t="n">
        <f aca="false">N3669*$D$8+O3669*$D$9+P3669*$D$10+Q3669*$D$11</f>
        <v>0</v>
      </c>
      <c r="S3669" s="108" t="n">
        <f aca="false">SUM(N3669:Q3669)</f>
        <v>0</v>
      </c>
    </row>
    <row r="3670" customFormat="false" ht="15" hidden="false" customHeight="false" outlineLevel="0" collapsed="false">
      <c r="H3670" s="108" t="n">
        <v>3662</v>
      </c>
      <c r="I3670" s="109" t="n">
        <v>2.0405</v>
      </c>
      <c r="J3670" s="109" t="n">
        <v>1.0643</v>
      </c>
      <c r="K3670" s="109" t="n">
        <v>-0.9115</v>
      </c>
      <c r="L3670" s="109" t="n">
        <v>0.7936</v>
      </c>
      <c r="M3670" s="109" t="n">
        <v>0.1829</v>
      </c>
      <c r="N3670" s="108" t="n">
        <f aca="false">IF(SQRT($B$5)*$I3670+SQRT(1-$B$5)*J3670&lt;$C$8,1,0)</f>
        <v>0</v>
      </c>
      <c r="O3670" s="108" t="n">
        <f aca="false">IF(SQRT($B$5)*$I3670+SQRT(1-$B$5)*K3670&lt;$C$9,1,0)</f>
        <v>0</v>
      </c>
      <c r="P3670" s="108" t="n">
        <f aca="false">IF(SQRT($B$5)*$I3670+SQRT(1-$B$5)*L3670&lt;$C$10,1,0)</f>
        <v>0</v>
      </c>
      <c r="Q3670" s="108" t="n">
        <f aca="false">IF(SQRT($B$5)*$I3670+SQRT(1-$B$5)*M3670&lt;$C$11,1,0)</f>
        <v>0</v>
      </c>
      <c r="R3670" s="110" t="n">
        <f aca="false">N3670*$D$8+O3670*$D$9+P3670*$D$10+Q3670*$D$11</f>
        <v>0</v>
      </c>
      <c r="S3670" s="108" t="n">
        <f aca="false">SUM(N3670:Q3670)</f>
        <v>0</v>
      </c>
    </row>
    <row r="3671" customFormat="false" ht="15" hidden="false" customHeight="false" outlineLevel="0" collapsed="false">
      <c r="H3671" s="108" t="n">
        <v>3663</v>
      </c>
      <c r="I3671" s="109" t="n">
        <v>-0.5364</v>
      </c>
      <c r="J3671" s="109" t="n">
        <v>-1.9588</v>
      </c>
      <c r="K3671" s="109" t="n">
        <v>-0.6377</v>
      </c>
      <c r="L3671" s="109" t="n">
        <v>-0.5594</v>
      </c>
      <c r="M3671" s="109" t="n">
        <v>1.428</v>
      </c>
      <c r="N3671" s="108" t="n">
        <f aca="false">IF(SQRT($B$5)*$I3671+SQRT(1-$B$5)*J3671&lt;$C$8,1,0)</f>
        <v>0</v>
      </c>
      <c r="O3671" s="108" t="n">
        <f aca="false">IF(SQRT($B$5)*$I3671+SQRT(1-$B$5)*K3671&lt;$C$9,1,0)</f>
        <v>0</v>
      </c>
      <c r="P3671" s="108" t="n">
        <f aca="false">IF(SQRT($B$5)*$I3671+SQRT(1-$B$5)*L3671&lt;$C$10,1,0)</f>
        <v>0</v>
      </c>
      <c r="Q3671" s="108" t="n">
        <f aca="false">IF(SQRT($B$5)*$I3671+SQRT(1-$B$5)*M3671&lt;$C$11,1,0)</f>
        <v>0</v>
      </c>
      <c r="R3671" s="110" t="n">
        <f aca="false">N3671*$D$8+O3671*$D$9+P3671*$D$10+Q3671*$D$11</f>
        <v>0</v>
      </c>
      <c r="S3671" s="108" t="n">
        <f aca="false">SUM(N3671:Q3671)</f>
        <v>0</v>
      </c>
    </row>
    <row r="3672" customFormat="false" ht="15" hidden="false" customHeight="false" outlineLevel="0" collapsed="false">
      <c r="H3672" s="108" t="n">
        <v>3664</v>
      </c>
      <c r="I3672" s="109" t="n">
        <v>1.8485</v>
      </c>
      <c r="J3672" s="109" t="n">
        <v>-0.2083</v>
      </c>
      <c r="K3672" s="109" t="n">
        <v>0.597</v>
      </c>
      <c r="L3672" s="109" t="n">
        <v>1.6826</v>
      </c>
      <c r="M3672" s="109" t="n">
        <v>-2.5252</v>
      </c>
      <c r="N3672" s="108" t="n">
        <f aca="false">IF(SQRT($B$5)*$I3672+SQRT(1-$B$5)*J3672&lt;$C$8,1,0)</f>
        <v>0</v>
      </c>
      <c r="O3672" s="108" t="n">
        <f aca="false">IF(SQRT($B$5)*$I3672+SQRT(1-$B$5)*K3672&lt;$C$9,1,0)</f>
        <v>0</v>
      </c>
      <c r="P3672" s="108" t="n">
        <f aca="false">IF(SQRT($B$5)*$I3672+SQRT(1-$B$5)*L3672&lt;$C$10,1,0)</f>
        <v>0</v>
      </c>
      <c r="Q3672" s="108" t="n">
        <f aca="false">IF(SQRT($B$5)*$I3672+SQRT(1-$B$5)*M3672&lt;$C$11,1,0)</f>
        <v>0</v>
      </c>
      <c r="R3672" s="110" t="n">
        <f aca="false">N3672*$D$8+O3672*$D$9+P3672*$D$10+Q3672*$D$11</f>
        <v>0</v>
      </c>
      <c r="S3672" s="108" t="n">
        <f aca="false">SUM(N3672:Q3672)</f>
        <v>0</v>
      </c>
    </row>
    <row r="3673" customFormat="false" ht="15" hidden="false" customHeight="false" outlineLevel="0" collapsed="false">
      <c r="H3673" s="108" t="n">
        <v>3665</v>
      </c>
      <c r="I3673" s="109" t="n">
        <v>1.8288</v>
      </c>
      <c r="J3673" s="109" t="n">
        <v>0.0584</v>
      </c>
      <c r="K3673" s="109" t="n">
        <v>-0.1476</v>
      </c>
      <c r="L3673" s="109" t="n">
        <v>0.3382</v>
      </c>
      <c r="M3673" s="109" t="n">
        <v>1.0698</v>
      </c>
      <c r="N3673" s="108" t="n">
        <f aca="false">IF(SQRT($B$5)*$I3673+SQRT(1-$B$5)*J3673&lt;$C$8,1,0)</f>
        <v>0</v>
      </c>
      <c r="O3673" s="108" t="n">
        <f aca="false">IF(SQRT($B$5)*$I3673+SQRT(1-$B$5)*K3673&lt;$C$9,1,0)</f>
        <v>0</v>
      </c>
      <c r="P3673" s="108" t="n">
        <f aca="false">IF(SQRT($B$5)*$I3673+SQRT(1-$B$5)*L3673&lt;$C$10,1,0)</f>
        <v>0</v>
      </c>
      <c r="Q3673" s="108" t="n">
        <f aca="false">IF(SQRT($B$5)*$I3673+SQRT(1-$B$5)*M3673&lt;$C$11,1,0)</f>
        <v>0</v>
      </c>
      <c r="R3673" s="110" t="n">
        <f aca="false">N3673*$D$8+O3673*$D$9+P3673*$D$10+Q3673*$D$11</f>
        <v>0</v>
      </c>
      <c r="S3673" s="108" t="n">
        <f aca="false">SUM(N3673:Q3673)</f>
        <v>0</v>
      </c>
    </row>
    <row r="3674" customFormat="false" ht="15" hidden="false" customHeight="false" outlineLevel="0" collapsed="false">
      <c r="H3674" s="108" t="n">
        <v>3666</v>
      </c>
      <c r="I3674" s="109" t="n">
        <v>0.8987</v>
      </c>
      <c r="J3674" s="109" t="n">
        <v>-0.0929</v>
      </c>
      <c r="K3674" s="109" t="n">
        <v>0.1842</v>
      </c>
      <c r="L3674" s="109" t="n">
        <v>0.9999</v>
      </c>
      <c r="M3674" s="109" t="n">
        <v>0.313</v>
      </c>
      <c r="N3674" s="108" t="n">
        <f aca="false">IF(SQRT($B$5)*$I3674+SQRT(1-$B$5)*J3674&lt;$C$8,1,0)</f>
        <v>0</v>
      </c>
      <c r="O3674" s="108" t="n">
        <f aca="false">IF(SQRT($B$5)*$I3674+SQRT(1-$B$5)*K3674&lt;$C$9,1,0)</f>
        <v>0</v>
      </c>
      <c r="P3674" s="108" t="n">
        <f aca="false">IF(SQRT($B$5)*$I3674+SQRT(1-$B$5)*L3674&lt;$C$10,1,0)</f>
        <v>0</v>
      </c>
      <c r="Q3674" s="108" t="n">
        <f aca="false">IF(SQRT($B$5)*$I3674+SQRT(1-$B$5)*M3674&lt;$C$11,1,0)</f>
        <v>0</v>
      </c>
      <c r="R3674" s="110" t="n">
        <f aca="false">N3674*$D$8+O3674*$D$9+P3674*$D$10+Q3674*$D$11</f>
        <v>0</v>
      </c>
      <c r="S3674" s="108" t="n">
        <f aca="false">SUM(N3674:Q3674)</f>
        <v>0</v>
      </c>
    </row>
    <row r="3675" customFormat="false" ht="15" hidden="false" customHeight="false" outlineLevel="0" collapsed="false">
      <c r="H3675" s="108" t="n">
        <v>3667</v>
      </c>
      <c r="I3675" s="109" t="n">
        <v>1.3513</v>
      </c>
      <c r="J3675" s="109" t="n">
        <v>-0.0247</v>
      </c>
      <c r="K3675" s="109" t="n">
        <v>-0.3431</v>
      </c>
      <c r="L3675" s="109" t="n">
        <v>0.4277</v>
      </c>
      <c r="M3675" s="109" t="n">
        <v>-0.5061</v>
      </c>
      <c r="N3675" s="108" t="n">
        <f aca="false">IF(SQRT($B$5)*$I3675+SQRT(1-$B$5)*J3675&lt;$C$8,1,0)</f>
        <v>0</v>
      </c>
      <c r="O3675" s="108" t="n">
        <f aca="false">IF(SQRT($B$5)*$I3675+SQRT(1-$B$5)*K3675&lt;$C$9,1,0)</f>
        <v>0</v>
      </c>
      <c r="P3675" s="108" t="n">
        <f aca="false">IF(SQRT($B$5)*$I3675+SQRT(1-$B$5)*L3675&lt;$C$10,1,0)</f>
        <v>0</v>
      </c>
      <c r="Q3675" s="108" t="n">
        <f aca="false">IF(SQRT($B$5)*$I3675+SQRT(1-$B$5)*M3675&lt;$C$11,1,0)</f>
        <v>0</v>
      </c>
      <c r="R3675" s="110" t="n">
        <f aca="false">N3675*$D$8+O3675*$D$9+P3675*$D$10+Q3675*$D$11</f>
        <v>0</v>
      </c>
      <c r="S3675" s="108" t="n">
        <f aca="false">SUM(N3675:Q3675)</f>
        <v>0</v>
      </c>
    </row>
    <row r="3676" customFormat="false" ht="15" hidden="false" customHeight="false" outlineLevel="0" collapsed="false">
      <c r="H3676" s="108" t="n">
        <v>3668</v>
      </c>
      <c r="I3676" s="109" t="n">
        <v>-0.669</v>
      </c>
      <c r="J3676" s="109" t="n">
        <v>-1.2243</v>
      </c>
      <c r="K3676" s="109" t="n">
        <v>-2.1202</v>
      </c>
      <c r="L3676" s="109" t="n">
        <v>0.1251</v>
      </c>
      <c r="M3676" s="109" t="n">
        <v>-0.5051</v>
      </c>
      <c r="N3676" s="108" t="n">
        <f aca="false">IF(SQRT($B$5)*$I3676+SQRT(1-$B$5)*J3676&lt;$C$8,1,0)</f>
        <v>0</v>
      </c>
      <c r="O3676" s="108" t="n">
        <f aca="false">IF(SQRT($B$5)*$I3676+SQRT(1-$B$5)*K3676&lt;$C$9,1,0)</f>
        <v>0</v>
      </c>
      <c r="P3676" s="108" t="n">
        <f aca="false">IF(SQRT($B$5)*$I3676+SQRT(1-$B$5)*L3676&lt;$C$10,1,0)</f>
        <v>0</v>
      </c>
      <c r="Q3676" s="108" t="n">
        <f aca="false">IF(SQRT($B$5)*$I3676+SQRT(1-$B$5)*M3676&lt;$C$11,1,0)</f>
        <v>0</v>
      </c>
      <c r="R3676" s="110" t="n">
        <f aca="false">N3676*$D$8+O3676*$D$9+P3676*$D$10+Q3676*$D$11</f>
        <v>0</v>
      </c>
      <c r="S3676" s="108" t="n">
        <f aca="false">SUM(N3676:Q3676)</f>
        <v>0</v>
      </c>
    </row>
    <row r="3677" customFormat="false" ht="15" hidden="false" customHeight="false" outlineLevel="0" collapsed="false">
      <c r="H3677" s="108" t="n">
        <v>3669</v>
      </c>
      <c r="I3677" s="109" t="n">
        <v>-0.5153</v>
      </c>
      <c r="J3677" s="109" t="n">
        <v>2.3382</v>
      </c>
      <c r="K3677" s="109" t="n">
        <v>-1.3499</v>
      </c>
      <c r="L3677" s="109" t="n">
        <v>0.0011</v>
      </c>
      <c r="M3677" s="109" t="n">
        <v>-0.5699</v>
      </c>
      <c r="N3677" s="108" t="n">
        <f aca="false">IF(SQRT($B$5)*$I3677+SQRT(1-$B$5)*J3677&lt;$C$8,1,0)</f>
        <v>0</v>
      </c>
      <c r="O3677" s="108" t="n">
        <f aca="false">IF(SQRT($B$5)*$I3677+SQRT(1-$B$5)*K3677&lt;$C$9,1,0)</f>
        <v>0</v>
      </c>
      <c r="P3677" s="108" t="n">
        <f aca="false">IF(SQRT($B$5)*$I3677+SQRT(1-$B$5)*L3677&lt;$C$10,1,0)</f>
        <v>0</v>
      </c>
      <c r="Q3677" s="108" t="n">
        <f aca="false">IF(SQRT($B$5)*$I3677+SQRT(1-$B$5)*M3677&lt;$C$11,1,0)</f>
        <v>0</v>
      </c>
      <c r="R3677" s="110" t="n">
        <f aca="false">N3677*$D$8+O3677*$D$9+P3677*$D$10+Q3677*$D$11</f>
        <v>0</v>
      </c>
      <c r="S3677" s="108" t="n">
        <f aca="false">SUM(N3677:Q3677)</f>
        <v>0</v>
      </c>
    </row>
    <row r="3678" customFormat="false" ht="15" hidden="false" customHeight="false" outlineLevel="0" collapsed="false">
      <c r="H3678" s="108" t="n">
        <v>3670</v>
      </c>
      <c r="I3678" s="109" t="n">
        <v>0.7202</v>
      </c>
      <c r="J3678" s="109" t="n">
        <v>-0.9203</v>
      </c>
      <c r="K3678" s="109" t="n">
        <v>-0.0095</v>
      </c>
      <c r="L3678" s="109" t="n">
        <v>-0.5101</v>
      </c>
      <c r="M3678" s="109" t="n">
        <v>-0.4301</v>
      </c>
      <c r="N3678" s="108" t="n">
        <f aca="false">IF(SQRT($B$5)*$I3678+SQRT(1-$B$5)*J3678&lt;$C$8,1,0)</f>
        <v>0</v>
      </c>
      <c r="O3678" s="108" t="n">
        <f aca="false">IF(SQRT($B$5)*$I3678+SQRT(1-$B$5)*K3678&lt;$C$9,1,0)</f>
        <v>0</v>
      </c>
      <c r="P3678" s="108" t="n">
        <f aca="false">IF(SQRT($B$5)*$I3678+SQRT(1-$B$5)*L3678&lt;$C$10,1,0)</f>
        <v>0</v>
      </c>
      <c r="Q3678" s="108" t="n">
        <f aca="false">IF(SQRT($B$5)*$I3678+SQRT(1-$B$5)*M3678&lt;$C$11,1,0)</f>
        <v>0</v>
      </c>
      <c r="R3678" s="110" t="n">
        <f aca="false">N3678*$D$8+O3678*$D$9+P3678*$D$10+Q3678*$D$11</f>
        <v>0</v>
      </c>
      <c r="S3678" s="108" t="n">
        <f aca="false">SUM(N3678:Q3678)</f>
        <v>0</v>
      </c>
    </row>
    <row r="3679" customFormat="false" ht="15" hidden="false" customHeight="false" outlineLevel="0" collapsed="false">
      <c r="H3679" s="108" t="n">
        <v>3671</v>
      </c>
      <c r="I3679" s="109" t="n">
        <v>-1.4182</v>
      </c>
      <c r="J3679" s="109" t="n">
        <v>-0.7762</v>
      </c>
      <c r="K3679" s="109" t="n">
        <v>-0.6886</v>
      </c>
      <c r="L3679" s="109" t="n">
        <v>-0.6838</v>
      </c>
      <c r="M3679" s="109" t="n">
        <v>-0.1828</v>
      </c>
      <c r="N3679" s="108" t="n">
        <f aca="false">IF(SQRT($B$5)*$I3679+SQRT(1-$B$5)*J3679&lt;$C$8,1,0)</f>
        <v>0</v>
      </c>
      <c r="O3679" s="108" t="n">
        <f aca="false">IF(SQRT($B$5)*$I3679+SQRT(1-$B$5)*K3679&lt;$C$9,1,0)</f>
        <v>0</v>
      </c>
      <c r="P3679" s="108" t="n">
        <f aca="false">IF(SQRT($B$5)*$I3679+SQRT(1-$B$5)*L3679&lt;$C$10,1,0)</f>
        <v>0</v>
      </c>
      <c r="Q3679" s="108" t="n">
        <f aca="false">IF(SQRT($B$5)*$I3679+SQRT(1-$B$5)*M3679&lt;$C$11,1,0)</f>
        <v>0</v>
      </c>
      <c r="R3679" s="110" t="n">
        <f aca="false">N3679*$D$8+O3679*$D$9+P3679*$D$10+Q3679*$D$11</f>
        <v>0</v>
      </c>
      <c r="S3679" s="108" t="n">
        <f aca="false">SUM(N3679:Q3679)</f>
        <v>0</v>
      </c>
    </row>
    <row r="3680" customFormat="false" ht="15" hidden="false" customHeight="false" outlineLevel="0" collapsed="false">
      <c r="H3680" s="108" t="n">
        <v>3672</v>
      </c>
      <c r="I3680" s="109" t="n">
        <v>-1.798</v>
      </c>
      <c r="J3680" s="109" t="n">
        <v>0.3552</v>
      </c>
      <c r="K3680" s="109" t="n">
        <v>-0.2893</v>
      </c>
      <c r="L3680" s="109" t="n">
        <v>0.6421</v>
      </c>
      <c r="M3680" s="109" t="n">
        <v>0.9416</v>
      </c>
      <c r="N3680" s="108" t="n">
        <f aca="false">IF(SQRT($B$5)*$I3680+SQRT(1-$B$5)*J3680&lt;$C$8,1,0)</f>
        <v>0</v>
      </c>
      <c r="O3680" s="108" t="n">
        <f aca="false">IF(SQRT($B$5)*$I3680+SQRT(1-$B$5)*K3680&lt;$C$9,1,0)</f>
        <v>0</v>
      </c>
      <c r="P3680" s="108" t="n">
        <f aca="false">IF(SQRT($B$5)*$I3680+SQRT(1-$B$5)*L3680&lt;$C$10,1,0)</f>
        <v>0</v>
      </c>
      <c r="Q3680" s="108" t="n">
        <f aca="false">IF(SQRT($B$5)*$I3680+SQRT(1-$B$5)*M3680&lt;$C$11,1,0)</f>
        <v>0</v>
      </c>
      <c r="R3680" s="110" t="n">
        <f aca="false">N3680*$D$8+O3680*$D$9+P3680*$D$10+Q3680*$D$11</f>
        <v>0</v>
      </c>
      <c r="S3680" s="108" t="n">
        <f aca="false">SUM(N3680:Q3680)</f>
        <v>0</v>
      </c>
    </row>
    <row r="3681" customFormat="false" ht="15" hidden="false" customHeight="false" outlineLevel="0" collapsed="false">
      <c r="H3681" s="108" t="n">
        <v>3673</v>
      </c>
      <c r="I3681" s="109" t="n">
        <v>-2.0417</v>
      </c>
      <c r="J3681" s="109" t="n">
        <v>1.3989</v>
      </c>
      <c r="K3681" s="109" t="n">
        <v>1.5737</v>
      </c>
      <c r="L3681" s="109" t="n">
        <v>1.3519</v>
      </c>
      <c r="M3681" s="109" t="n">
        <v>-0.9136</v>
      </c>
      <c r="N3681" s="108" t="n">
        <f aca="false">IF(SQRT($B$5)*$I3681+SQRT(1-$B$5)*J3681&lt;$C$8,1,0)</f>
        <v>0</v>
      </c>
      <c r="O3681" s="108" t="n">
        <f aca="false">IF(SQRT($B$5)*$I3681+SQRT(1-$B$5)*K3681&lt;$C$9,1,0)</f>
        <v>0</v>
      </c>
      <c r="P3681" s="108" t="n">
        <f aca="false">IF(SQRT($B$5)*$I3681+SQRT(1-$B$5)*L3681&lt;$C$10,1,0)</f>
        <v>0</v>
      </c>
      <c r="Q3681" s="108" t="n">
        <f aca="false">IF(SQRT($B$5)*$I3681+SQRT(1-$B$5)*M3681&lt;$C$11,1,0)</f>
        <v>0</v>
      </c>
      <c r="R3681" s="110" t="n">
        <f aca="false">N3681*$D$8+O3681*$D$9+P3681*$D$10+Q3681*$D$11</f>
        <v>0</v>
      </c>
      <c r="S3681" s="108" t="n">
        <f aca="false">SUM(N3681:Q3681)</f>
        <v>0</v>
      </c>
    </row>
    <row r="3682" customFormat="false" ht="15" hidden="false" customHeight="false" outlineLevel="0" collapsed="false">
      <c r="H3682" s="108" t="n">
        <v>3674</v>
      </c>
      <c r="I3682" s="109" t="n">
        <v>0.101</v>
      </c>
      <c r="J3682" s="109" t="n">
        <v>0.5826</v>
      </c>
      <c r="K3682" s="109" t="n">
        <v>-0.7233</v>
      </c>
      <c r="L3682" s="109" t="n">
        <v>1.319</v>
      </c>
      <c r="M3682" s="109" t="n">
        <v>1.8234</v>
      </c>
      <c r="N3682" s="108" t="n">
        <f aca="false">IF(SQRT($B$5)*$I3682+SQRT(1-$B$5)*J3682&lt;$C$8,1,0)</f>
        <v>0</v>
      </c>
      <c r="O3682" s="108" t="n">
        <f aca="false">IF(SQRT($B$5)*$I3682+SQRT(1-$B$5)*K3682&lt;$C$9,1,0)</f>
        <v>0</v>
      </c>
      <c r="P3682" s="108" t="n">
        <f aca="false">IF(SQRT($B$5)*$I3682+SQRT(1-$B$5)*L3682&lt;$C$10,1,0)</f>
        <v>0</v>
      </c>
      <c r="Q3682" s="108" t="n">
        <f aca="false">IF(SQRT($B$5)*$I3682+SQRT(1-$B$5)*M3682&lt;$C$11,1,0)</f>
        <v>0</v>
      </c>
      <c r="R3682" s="110" t="n">
        <f aca="false">N3682*$D$8+O3682*$D$9+P3682*$D$10+Q3682*$D$11</f>
        <v>0</v>
      </c>
      <c r="S3682" s="108" t="n">
        <f aca="false">SUM(N3682:Q3682)</f>
        <v>0</v>
      </c>
    </row>
    <row r="3683" customFormat="false" ht="15" hidden="false" customHeight="false" outlineLevel="0" collapsed="false">
      <c r="H3683" s="108" t="n">
        <v>3675</v>
      </c>
      <c r="I3683" s="109" t="n">
        <v>0.1178</v>
      </c>
      <c r="J3683" s="109" t="n">
        <v>-1.4273</v>
      </c>
      <c r="K3683" s="109" t="n">
        <v>0.0396</v>
      </c>
      <c r="L3683" s="109" t="n">
        <v>-0.7741</v>
      </c>
      <c r="M3683" s="109" t="n">
        <v>0.233</v>
      </c>
      <c r="N3683" s="108" t="n">
        <f aca="false">IF(SQRT($B$5)*$I3683+SQRT(1-$B$5)*J3683&lt;$C$8,1,0)</f>
        <v>0</v>
      </c>
      <c r="O3683" s="108" t="n">
        <f aca="false">IF(SQRT($B$5)*$I3683+SQRT(1-$B$5)*K3683&lt;$C$9,1,0)</f>
        <v>0</v>
      </c>
      <c r="P3683" s="108" t="n">
        <f aca="false">IF(SQRT($B$5)*$I3683+SQRT(1-$B$5)*L3683&lt;$C$10,1,0)</f>
        <v>0</v>
      </c>
      <c r="Q3683" s="108" t="n">
        <f aca="false">IF(SQRT($B$5)*$I3683+SQRT(1-$B$5)*M3683&lt;$C$11,1,0)</f>
        <v>0</v>
      </c>
      <c r="R3683" s="110" t="n">
        <f aca="false">N3683*$D$8+O3683*$D$9+P3683*$D$10+Q3683*$D$11</f>
        <v>0</v>
      </c>
      <c r="S3683" s="108" t="n">
        <f aca="false">SUM(N3683:Q3683)</f>
        <v>0</v>
      </c>
    </row>
    <row r="3684" customFormat="false" ht="15" hidden="false" customHeight="false" outlineLevel="0" collapsed="false">
      <c r="H3684" s="108" t="n">
        <v>3676</v>
      </c>
      <c r="I3684" s="109" t="n">
        <v>1.8224</v>
      </c>
      <c r="J3684" s="109" t="n">
        <v>-0.2797</v>
      </c>
      <c r="K3684" s="109" t="n">
        <v>1.7151</v>
      </c>
      <c r="L3684" s="109" t="n">
        <v>0.6808</v>
      </c>
      <c r="M3684" s="109" t="n">
        <v>0.7795</v>
      </c>
      <c r="N3684" s="108" t="n">
        <f aca="false">IF(SQRT($B$5)*$I3684+SQRT(1-$B$5)*J3684&lt;$C$8,1,0)</f>
        <v>0</v>
      </c>
      <c r="O3684" s="108" t="n">
        <f aca="false">IF(SQRT($B$5)*$I3684+SQRT(1-$B$5)*K3684&lt;$C$9,1,0)</f>
        <v>0</v>
      </c>
      <c r="P3684" s="108" t="n">
        <f aca="false">IF(SQRT($B$5)*$I3684+SQRT(1-$B$5)*L3684&lt;$C$10,1,0)</f>
        <v>0</v>
      </c>
      <c r="Q3684" s="108" t="n">
        <f aca="false">IF(SQRT($B$5)*$I3684+SQRT(1-$B$5)*M3684&lt;$C$11,1,0)</f>
        <v>0</v>
      </c>
      <c r="R3684" s="110" t="n">
        <f aca="false">N3684*$D$8+O3684*$D$9+P3684*$D$10+Q3684*$D$11</f>
        <v>0</v>
      </c>
      <c r="S3684" s="108" t="n">
        <f aca="false">SUM(N3684:Q3684)</f>
        <v>0</v>
      </c>
    </row>
    <row r="3685" customFormat="false" ht="15" hidden="false" customHeight="false" outlineLevel="0" collapsed="false">
      <c r="H3685" s="108" t="n">
        <v>3677</v>
      </c>
      <c r="I3685" s="109" t="n">
        <v>-1.0661</v>
      </c>
      <c r="J3685" s="109" t="n">
        <v>-0.4915</v>
      </c>
      <c r="K3685" s="109" t="n">
        <v>-0.3104</v>
      </c>
      <c r="L3685" s="109" t="n">
        <v>0.2387</v>
      </c>
      <c r="M3685" s="109" t="n">
        <v>-0.911</v>
      </c>
      <c r="N3685" s="108" t="n">
        <f aca="false">IF(SQRT($B$5)*$I3685+SQRT(1-$B$5)*J3685&lt;$C$8,1,0)</f>
        <v>0</v>
      </c>
      <c r="O3685" s="108" t="n">
        <f aca="false">IF(SQRT($B$5)*$I3685+SQRT(1-$B$5)*K3685&lt;$C$9,1,0)</f>
        <v>0</v>
      </c>
      <c r="P3685" s="108" t="n">
        <f aca="false">IF(SQRT($B$5)*$I3685+SQRT(1-$B$5)*L3685&lt;$C$10,1,0)</f>
        <v>0</v>
      </c>
      <c r="Q3685" s="108" t="n">
        <f aca="false">IF(SQRT($B$5)*$I3685+SQRT(1-$B$5)*M3685&lt;$C$11,1,0)</f>
        <v>0</v>
      </c>
      <c r="R3685" s="110" t="n">
        <f aca="false">N3685*$D$8+O3685*$D$9+P3685*$D$10+Q3685*$D$11</f>
        <v>0</v>
      </c>
      <c r="S3685" s="108" t="n">
        <f aca="false">SUM(N3685:Q3685)</f>
        <v>0</v>
      </c>
    </row>
    <row r="3686" customFormat="false" ht="15" hidden="false" customHeight="false" outlineLevel="0" collapsed="false">
      <c r="H3686" s="108" t="n">
        <v>3678</v>
      </c>
      <c r="I3686" s="109" t="n">
        <v>0.9416</v>
      </c>
      <c r="J3686" s="109" t="n">
        <v>-1.1132</v>
      </c>
      <c r="K3686" s="109" t="n">
        <v>0.7054</v>
      </c>
      <c r="L3686" s="109" t="n">
        <v>0.8976</v>
      </c>
      <c r="M3686" s="109" t="n">
        <v>0.0882</v>
      </c>
      <c r="N3686" s="108" t="n">
        <f aca="false">IF(SQRT($B$5)*$I3686+SQRT(1-$B$5)*J3686&lt;$C$8,1,0)</f>
        <v>0</v>
      </c>
      <c r="O3686" s="108" t="n">
        <f aca="false">IF(SQRT($B$5)*$I3686+SQRT(1-$B$5)*K3686&lt;$C$9,1,0)</f>
        <v>0</v>
      </c>
      <c r="P3686" s="108" t="n">
        <f aca="false">IF(SQRT($B$5)*$I3686+SQRT(1-$B$5)*L3686&lt;$C$10,1,0)</f>
        <v>0</v>
      </c>
      <c r="Q3686" s="108" t="n">
        <f aca="false">IF(SQRT($B$5)*$I3686+SQRT(1-$B$5)*M3686&lt;$C$11,1,0)</f>
        <v>0</v>
      </c>
      <c r="R3686" s="110" t="n">
        <f aca="false">N3686*$D$8+O3686*$D$9+P3686*$D$10+Q3686*$D$11</f>
        <v>0</v>
      </c>
      <c r="S3686" s="108" t="n">
        <f aca="false">SUM(N3686:Q3686)</f>
        <v>0</v>
      </c>
    </row>
    <row r="3687" customFormat="false" ht="15" hidden="false" customHeight="false" outlineLevel="0" collapsed="false">
      <c r="H3687" s="108" t="n">
        <v>3679</v>
      </c>
      <c r="I3687" s="109" t="n">
        <v>-0.0856</v>
      </c>
      <c r="J3687" s="109" t="n">
        <v>1.2416</v>
      </c>
      <c r="K3687" s="109" t="n">
        <v>0.2955</v>
      </c>
      <c r="L3687" s="109" t="n">
        <v>0.0517</v>
      </c>
      <c r="M3687" s="109" t="n">
        <v>0.1245</v>
      </c>
      <c r="N3687" s="108" t="n">
        <f aca="false">IF(SQRT($B$5)*$I3687+SQRT(1-$B$5)*J3687&lt;$C$8,1,0)</f>
        <v>0</v>
      </c>
      <c r="O3687" s="108" t="n">
        <f aca="false">IF(SQRT($B$5)*$I3687+SQRT(1-$B$5)*K3687&lt;$C$9,1,0)</f>
        <v>0</v>
      </c>
      <c r="P3687" s="108" t="n">
        <f aca="false">IF(SQRT($B$5)*$I3687+SQRT(1-$B$5)*L3687&lt;$C$10,1,0)</f>
        <v>0</v>
      </c>
      <c r="Q3687" s="108" t="n">
        <f aca="false">IF(SQRT($B$5)*$I3687+SQRT(1-$B$5)*M3687&lt;$C$11,1,0)</f>
        <v>0</v>
      </c>
      <c r="R3687" s="110" t="n">
        <f aca="false">N3687*$D$8+O3687*$D$9+P3687*$D$10+Q3687*$D$11</f>
        <v>0</v>
      </c>
      <c r="S3687" s="108" t="n">
        <f aca="false">SUM(N3687:Q3687)</f>
        <v>0</v>
      </c>
    </row>
    <row r="3688" customFormat="false" ht="15" hidden="false" customHeight="false" outlineLevel="0" collapsed="false">
      <c r="H3688" s="108" t="n">
        <v>3680</v>
      </c>
      <c r="I3688" s="109" t="n">
        <v>-1.6121</v>
      </c>
      <c r="J3688" s="109" t="n">
        <v>1.2328</v>
      </c>
      <c r="K3688" s="109" t="n">
        <v>0.7694</v>
      </c>
      <c r="L3688" s="109" t="n">
        <v>0.0595</v>
      </c>
      <c r="M3688" s="109" t="n">
        <v>0.875</v>
      </c>
      <c r="N3688" s="108" t="n">
        <f aca="false">IF(SQRT($B$5)*$I3688+SQRT(1-$B$5)*J3688&lt;$C$8,1,0)</f>
        <v>0</v>
      </c>
      <c r="O3688" s="108" t="n">
        <f aca="false">IF(SQRT($B$5)*$I3688+SQRT(1-$B$5)*K3688&lt;$C$9,1,0)</f>
        <v>0</v>
      </c>
      <c r="P3688" s="108" t="n">
        <f aca="false">IF(SQRT($B$5)*$I3688+SQRT(1-$B$5)*L3688&lt;$C$10,1,0)</f>
        <v>0</v>
      </c>
      <c r="Q3688" s="108" t="n">
        <f aca="false">IF(SQRT($B$5)*$I3688+SQRT(1-$B$5)*M3688&lt;$C$11,1,0)</f>
        <v>0</v>
      </c>
      <c r="R3688" s="110" t="n">
        <f aca="false">N3688*$D$8+O3688*$D$9+P3688*$D$10+Q3688*$D$11</f>
        <v>0</v>
      </c>
      <c r="S3688" s="108" t="n">
        <f aca="false">SUM(N3688:Q3688)</f>
        <v>0</v>
      </c>
    </row>
    <row r="3689" customFormat="false" ht="15" hidden="false" customHeight="false" outlineLevel="0" collapsed="false">
      <c r="H3689" s="108" t="n">
        <v>3681</v>
      </c>
      <c r="I3689" s="109" t="n">
        <v>0.0447</v>
      </c>
      <c r="J3689" s="109" t="n">
        <v>1.1221</v>
      </c>
      <c r="K3689" s="109" t="n">
        <v>0.1326</v>
      </c>
      <c r="L3689" s="109" t="n">
        <v>0.4591</v>
      </c>
      <c r="M3689" s="109" t="n">
        <v>-1.709</v>
      </c>
      <c r="N3689" s="108" t="n">
        <f aca="false">IF(SQRT($B$5)*$I3689+SQRT(1-$B$5)*J3689&lt;$C$8,1,0)</f>
        <v>0</v>
      </c>
      <c r="O3689" s="108" t="n">
        <f aca="false">IF(SQRT($B$5)*$I3689+SQRT(1-$B$5)*K3689&lt;$C$9,1,0)</f>
        <v>0</v>
      </c>
      <c r="P3689" s="108" t="n">
        <f aca="false">IF(SQRT($B$5)*$I3689+SQRT(1-$B$5)*L3689&lt;$C$10,1,0)</f>
        <v>0</v>
      </c>
      <c r="Q3689" s="108" t="n">
        <f aca="false">IF(SQRT($B$5)*$I3689+SQRT(1-$B$5)*M3689&lt;$C$11,1,0)</f>
        <v>0</v>
      </c>
      <c r="R3689" s="110" t="n">
        <f aca="false">N3689*$D$8+O3689*$D$9+P3689*$D$10+Q3689*$D$11</f>
        <v>0</v>
      </c>
      <c r="S3689" s="108" t="n">
        <f aca="false">SUM(N3689:Q3689)</f>
        <v>0</v>
      </c>
    </row>
    <row r="3690" customFormat="false" ht="15" hidden="false" customHeight="false" outlineLevel="0" collapsed="false">
      <c r="H3690" s="108" t="n">
        <v>3682</v>
      </c>
      <c r="I3690" s="109" t="n">
        <v>0.6365</v>
      </c>
      <c r="J3690" s="109" t="n">
        <v>0.2434</v>
      </c>
      <c r="K3690" s="109" t="n">
        <v>-0.2731</v>
      </c>
      <c r="L3690" s="109" t="n">
        <v>0.388</v>
      </c>
      <c r="M3690" s="109" t="n">
        <v>0.5406</v>
      </c>
      <c r="N3690" s="108" t="n">
        <f aca="false">IF(SQRT($B$5)*$I3690+SQRT(1-$B$5)*J3690&lt;$C$8,1,0)</f>
        <v>0</v>
      </c>
      <c r="O3690" s="108" t="n">
        <f aca="false">IF(SQRT($B$5)*$I3690+SQRT(1-$B$5)*K3690&lt;$C$9,1,0)</f>
        <v>0</v>
      </c>
      <c r="P3690" s="108" t="n">
        <f aca="false">IF(SQRT($B$5)*$I3690+SQRT(1-$B$5)*L3690&lt;$C$10,1,0)</f>
        <v>0</v>
      </c>
      <c r="Q3690" s="108" t="n">
        <f aca="false">IF(SQRT($B$5)*$I3690+SQRT(1-$B$5)*M3690&lt;$C$11,1,0)</f>
        <v>0</v>
      </c>
      <c r="R3690" s="110" t="n">
        <f aca="false">N3690*$D$8+O3690*$D$9+P3690*$D$10+Q3690*$D$11</f>
        <v>0</v>
      </c>
      <c r="S3690" s="108" t="n">
        <f aca="false">SUM(N3690:Q3690)</f>
        <v>0</v>
      </c>
    </row>
    <row r="3691" customFormat="false" ht="15" hidden="false" customHeight="false" outlineLevel="0" collapsed="false">
      <c r="H3691" s="108" t="n">
        <v>3683</v>
      </c>
      <c r="I3691" s="109" t="n">
        <v>1.6639</v>
      </c>
      <c r="J3691" s="109" t="n">
        <v>0.5524</v>
      </c>
      <c r="K3691" s="109" t="n">
        <v>-1.9592</v>
      </c>
      <c r="L3691" s="109" t="n">
        <v>0.9831</v>
      </c>
      <c r="M3691" s="109" t="n">
        <v>-2.1011</v>
      </c>
      <c r="N3691" s="108" t="n">
        <f aca="false">IF(SQRT($B$5)*$I3691+SQRT(1-$B$5)*J3691&lt;$C$8,1,0)</f>
        <v>0</v>
      </c>
      <c r="O3691" s="108" t="n">
        <f aca="false">IF(SQRT($B$5)*$I3691+SQRT(1-$B$5)*K3691&lt;$C$9,1,0)</f>
        <v>0</v>
      </c>
      <c r="P3691" s="108" t="n">
        <f aca="false">IF(SQRT($B$5)*$I3691+SQRT(1-$B$5)*L3691&lt;$C$10,1,0)</f>
        <v>0</v>
      </c>
      <c r="Q3691" s="108" t="n">
        <f aca="false">IF(SQRT($B$5)*$I3691+SQRT(1-$B$5)*M3691&lt;$C$11,1,0)</f>
        <v>0</v>
      </c>
      <c r="R3691" s="110" t="n">
        <f aca="false">N3691*$D$8+O3691*$D$9+P3691*$D$10+Q3691*$D$11</f>
        <v>0</v>
      </c>
      <c r="S3691" s="108" t="n">
        <f aca="false">SUM(N3691:Q3691)</f>
        <v>0</v>
      </c>
    </row>
    <row r="3692" customFormat="false" ht="15" hidden="false" customHeight="false" outlineLevel="0" collapsed="false">
      <c r="H3692" s="108" t="n">
        <v>3684</v>
      </c>
      <c r="I3692" s="109" t="n">
        <v>0.2555</v>
      </c>
      <c r="J3692" s="109" t="n">
        <v>-0.3155</v>
      </c>
      <c r="K3692" s="109" t="n">
        <v>0.3889</v>
      </c>
      <c r="L3692" s="109" t="n">
        <v>-0.4187</v>
      </c>
      <c r="M3692" s="109" t="n">
        <v>0.1508</v>
      </c>
      <c r="N3692" s="108" t="n">
        <f aca="false">IF(SQRT($B$5)*$I3692+SQRT(1-$B$5)*J3692&lt;$C$8,1,0)</f>
        <v>0</v>
      </c>
      <c r="O3692" s="108" t="n">
        <f aca="false">IF(SQRT($B$5)*$I3692+SQRT(1-$B$5)*K3692&lt;$C$9,1,0)</f>
        <v>0</v>
      </c>
      <c r="P3692" s="108" t="n">
        <f aca="false">IF(SQRT($B$5)*$I3692+SQRT(1-$B$5)*L3692&lt;$C$10,1,0)</f>
        <v>0</v>
      </c>
      <c r="Q3692" s="108" t="n">
        <f aca="false">IF(SQRT($B$5)*$I3692+SQRT(1-$B$5)*M3692&lt;$C$11,1,0)</f>
        <v>0</v>
      </c>
      <c r="R3692" s="110" t="n">
        <f aca="false">N3692*$D$8+O3692*$D$9+P3692*$D$10+Q3692*$D$11</f>
        <v>0</v>
      </c>
      <c r="S3692" s="108" t="n">
        <f aca="false">SUM(N3692:Q3692)</f>
        <v>0</v>
      </c>
    </row>
    <row r="3693" customFormat="false" ht="15" hidden="false" customHeight="false" outlineLevel="0" collapsed="false">
      <c r="H3693" s="108" t="n">
        <v>3685</v>
      </c>
      <c r="I3693" s="109" t="n">
        <v>2.446</v>
      </c>
      <c r="J3693" s="109" t="n">
        <v>2.2183</v>
      </c>
      <c r="K3693" s="109" t="n">
        <v>0.2121</v>
      </c>
      <c r="L3693" s="109" t="n">
        <v>0.0123</v>
      </c>
      <c r="M3693" s="109" t="n">
        <v>0.2454</v>
      </c>
      <c r="N3693" s="108" t="n">
        <f aca="false">IF(SQRT($B$5)*$I3693+SQRT(1-$B$5)*J3693&lt;$C$8,1,0)</f>
        <v>0</v>
      </c>
      <c r="O3693" s="108" t="n">
        <f aca="false">IF(SQRT($B$5)*$I3693+SQRT(1-$B$5)*K3693&lt;$C$9,1,0)</f>
        <v>0</v>
      </c>
      <c r="P3693" s="108" t="n">
        <f aca="false">IF(SQRT($B$5)*$I3693+SQRT(1-$B$5)*L3693&lt;$C$10,1,0)</f>
        <v>0</v>
      </c>
      <c r="Q3693" s="108" t="n">
        <f aca="false">IF(SQRT($B$5)*$I3693+SQRT(1-$B$5)*M3693&lt;$C$11,1,0)</f>
        <v>0</v>
      </c>
      <c r="R3693" s="110" t="n">
        <f aca="false">N3693*$D$8+O3693*$D$9+P3693*$D$10+Q3693*$D$11</f>
        <v>0</v>
      </c>
      <c r="S3693" s="108" t="n">
        <f aca="false">SUM(N3693:Q3693)</f>
        <v>0</v>
      </c>
    </row>
    <row r="3694" customFormat="false" ht="15" hidden="false" customHeight="false" outlineLevel="0" collapsed="false">
      <c r="H3694" s="108" t="n">
        <v>3686</v>
      </c>
      <c r="I3694" s="109" t="n">
        <v>0.4765</v>
      </c>
      <c r="J3694" s="109" t="n">
        <v>0.4451</v>
      </c>
      <c r="K3694" s="109" t="n">
        <v>-0.064</v>
      </c>
      <c r="L3694" s="109" t="n">
        <v>0.5178</v>
      </c>
      <c r="M3694" s="109" t="n">
        <v>0.8655</v>
      </c>
      <c r="N3694" s="108" t="n">
        <f aca="false">IF(SQRT($B$5)*$I3694+SQRT(1-$B$5)*J3694&lt;$C$8,1,0)</f>
        <v>0</v>
      </c>
      <c r="O3694" s="108" t="n">
        <f aca="false">IF(SQRT($B$5)*$I3694+SQRT(1-$B$5)*K3694&lt;$C$9,1,0)</f>
        <v>0</v>
      </c>
      <c r="P3694" s="108" t="n">
        <f aca="false">IF(SQRT($B$5)*$I3694+SQRT(1-$B$5)*L3694&lt;$C$10,1,0)</f>
        <v>0</v>
      </c>
      <c r="Q3694" s="108" t="n">
        <f aca="false">IF(SQRT($B$5)*$I3694+SQRT(1-$B$5)*M3694&lt;$C$11,1,0)</f>
        <v>0</v>
      </c>
      <c r="R3694" s="110" t="n">
        <f aca="false">N3694*$D$8+O3694*$D$9+P3694*$D$10+Q3694*$D$11</f>
        <v>0</v>
      </c>
      <c r="S3694" s="108" t="n">
        <f aca="false">SUM(N3694:Q3694)</f>
        <v>0</v>
      </c>
    </row>
    <row r="3695" customFormat="false" ht="15" hidden="false" customHeight="false" outlineLevel="0" collapsed="false">
      <c r="H3695" s="108" t="n">
        <v>3687</v>
      </c>
      <c r="I3695" s="109" t="n">
        <v>1.027</v>
      </c>
      <c r="J3695" s="109" t="n">
        <v>1.6865</v>
      </c>
      <c r="K3695" s="109" t="n">
        <v>-0.8119</v>
      </c>
      <c r="L3695" s="109" t="n">
        <v>-0.8064</v>
      </c>
      <c r="M3695" s="109" t="n">
        <v>0.102</v>
      </c>
      <c r="N3695" s="108" t="n">
        <f aca="false">IF(SQRT($B$5)*$I3695+SQRT(1-$B$5)*J3695&lt;$C$8,1,0)</f>
        <v>0</v>
      </c>
      <c r="O3695" s="108" t="n">
        <f aca="false">IF(SQRT($B$5)*$I3695+SQRT(1-$B$5)*K3695&lt;$C$9,1,0)</f>
        <v>0</v>
      </c>
      <c r="P3695" s="108" t="n">
        <f aca="false">IF(SQRT($B$5)*$I3695+SQRT(1-$B$5)*L3695&lt;$C$10,1,0)</f>
        <v>0</v>
      </c>
      <c r="Q3695" s="108" t="n">
        <f aca="false">IF(SQRT($B$5)*$I3695+SQRT(1-$B$5)*M3695&lt;$C$11,1,0)</f>
        <v>0</v>
      </c>
      <c r="R3695" s="110" t="n">
        <f aca="false">N3695*$D$8+O3695*$D$9+P3695*$D$10+Q3695*$D$11</f>
        <v>0</v>
      </c>
      <c r="S3695" s="108" t="n">
        <f aca="false">SUM(N3695:Q3695)</f>
        <v>0</v>
      </c>
    </row>
    <row r="3696" customFormat="false" ht="15" hidden="false" customHeight="false" outlineLevel="0" collapsed="false">
      <c r="H3696" s="108" t="n">
        <v>3688</v>
      </c>
      <c r="I3696" s="109" t="n">
        <v>-0.0233</v>
      </c>
      <c r="J3696" s="109" t="n">
        <v>-1.0032</v>
      </c>
      <c r="K3696" s="109" t="n">
        <v>0.6023</v>
      </c>
      <c r="L3696" s="109" t="n">
        <v>1.1362</v>
      </c>
      <c r="M3696" s="109" t="n">
        <v>0.4553</v>
      </c>
      <c r="N3696" s="108" t="n">
        <f aca="false">IF(SQRT($B$5)*$I3696+SQRT(1-$B$5)*J3696&lt;$C$8,1,0)</f>
        <v>0</v>
      </c>
      <c r="O3696" s="108" t="n">
        <f aca="false">IF(SQRT($B$5)*$I3696+SQRT(1-$B$5)*K3696&lt;$C$9,1,0)</f>
        <v>0</v>
      </c>
      <c r="P3696" s="108" t="n">
        <f aca="false">IF(SQRT($B$5)*$I3696+SQRT(1-$B$5)*L3696&lt;$C$10,1,0)</f>
        <v>0</v>
      </c>
      <c r="Q3696" s="108" t="n">
        <f aca="false">IF(SQRT($B$5)*$I3696+SQRT(1-$B$5)*M3696&lt;$C$11,1,0)</f>
        <v>0</v>
      </c>
      <c r="R3696" s="110" t="n">
        <f aca="false">N3696*$D$8+O3696*$D$9+P3696*$D$10+Q3696*$D$11</f>
        <v>0</v>
      </c>
      <c r="S3696" s="108" t="n">
        <f aca="false">SUM(N3696:Q3696)</f>
        <v>0</v>
      </c>
    </row>
    <row r="3697" customFormat="false" ht="15" hidden="false" customHeight="false" outlineLevel="0" collapsed="false">
      <c r="H3697" s="108" t="n">
        <v>3689</v>
      </c>
      <c r="I3697" s="109" t="n">
        <v>1.3939</v>
      </c>
      <c r="J3697" s="109" t="n">
        <v>1.8949</v>
      </c>
      <c r="K3697" s="109" t="n">
        <v>-1.2223</v>
      </c>
      <c r="L3697" s="109" t="n">
        <v>0.9697</v>
      </c>
      <c r="M3697" s="109" t="n">
        <v>0.8261</v>
      </c>
      <c r="N3697" s="108" t="n">
        <f aca="false">IF(SQRT($B$5)*$I3697+SQRT(1-$B$5)*J3697&lt;$C$8,1,0)</f>
        <v>0</v>
      </c>
      <c r="O3697" s="108" t="n">
        <f aca="false">IF(SQRT($B$5)*$I3697+SQRT(1-$B$5)*K3697&lt;$C$9,1,0)</f>
        <v>0</v>
      </c>
      <c r="P3697" s="108" t="n">
        <f aca="false">IF(SQRT($B$5)*$I3697+SQRT(1-$B$5)*L3697&lt;$C$10,1,0)</f>
        <v>0</v>
      </c>
      <c r="Q3697" s="108" t="n">
        <f aca="false">IF(SQRT($B$5)*$I3697+SQRT(1-$B$5)*M3697&lt;$C$11,1,0)</f>
        <v>0</v>
      </c>
      <c r="R3697" s="110" t="n">
        <f aca="false">N3697*$D$8+O3697*$D$9+P3697*$D$10+Q3697*$D$11</f>
        <v>0</v>
      </c>
      <c r="S3697" s="108" t="n">
        <f aca="false">SUM(N3697:Q3697)</f>
        <v>0</v>
      </c>
    </row>
    <row r="3698" customFormat="false" ht="15" hidden="false" customHeight="false" outlineLevel="0" collapsed="false">
      <c r="H3698" s="108" t="n">
        <v>3690</v>
      </c>
      <c r="I3698" s="109" t="n">
        <v>-0.0858</v>
      </c>
      <c r="J3698" s="109" t="n">
        <v>1.8543</v>
      </c>
      <c r="K3698" s="109" t="n">
        <v>-0.2883</v>
      </c>
      <c r="L3698" s="109" t="n">
        <v>-1.6257</v>
      </c>
      <c r="M3698" s="109" t="n">
        <v>-0.1223</v>
      </c>
      <c r="N3698" s="108" t="n">
        <f aca="false">IF(SQRT($B$5)*$I3698+SQRT(1-$B$5)*J3698&lt;$C$8,1,0)</f>
        <v>0</v>
      </c>
      <c r="O3698" s="108" t="n">
        <f aca="false">IF(SQRT($B$5)*$I3698+SQRT(1-$B$5)*K3698&lt;$C$9,1,0)</f>
        <v>0</v>
      </c>
      <c r="P3698" s="108" t="n">
        <f aca="false">IF(SQRT($B$5)*$I3698+SQRT(1-$B$5)*L3698&lt;$C$10,1,0)</f>
        <v>0</v>
      </c>
      <c r="Q3698" s="108" t="n">
        <f aca="false">IF(SQRT($B$5)*$I3698+SQRT(1-$B$5)*M3698&lt;$C$11,1,0)</f>
        <v>0</v>
      </c>
      <c r="R3698" s="110" t="n">
        <f aca="false">N3698*$D$8+O3698*$D$9+P3698*$D$10+Q3698*$D$11</f>
        <v>0</v>
      </c>
      <c r="S3698" s="108" t="n">
        <f aca="false">SUM(N3698:Q3698)</f>
        <v>0</v>
      </c>
    </row>
    <row r="3699" customFormat="false" ht="15" hidden="false" customHeight="false" outlineLevel="0" collapsed="false">
      <c r="H3699" s="108" t="n">
        <v>3691</v>
      </c>
      <c r="I3699" s="109" t="n">
        <v>3.2354</v>
      </c>
      <c r="J3699" s="109" t="n">
        <v>1.1258</v>
      </c>
      <c r="K3699" s="109" t="n">
        <v>-0.7041</v>
      </c>
      <c r="L3699" s="109" t="n">
        <v>0.6748</v>
      </c>
      <c r="M3699" s="109" t="n">
        <v>0.8943</v>
      </c>
      <c r="N3699" s="108" t="n">
        <f aca="false">IF(SQRT($B$5)*$I3699+SQRT(1-$B$5)*J3699&lt;$C$8,1,0)</f>
        <v>0</v>
      </c>
      <c r="O3699" s="108" t="n">
        <f aca="false">IF(SQRT($B$5)*$I3699+SQRT(1-$B$5)*K3699&lt;$C$9,1,0)</f>
        <v>0</v>
      </c>
      <c r="P3699" s="108" t="n">
        <f aca="false">IF(SQRT($B$5)*$I3699+SQRT(1-$B$5)*L3699&lt;$C$10,1,0)</f>
        <v>0</v>
      </c>
      <c r="Q3699" s="108" t="n">
        <f aca="false">IF(SQRT($B$5)*$I3699+SQRT(1-$B$5)*M3699&lt;$C$11,1,0)</f>
        <v>0</v>
      </c>
      <c r="R3699" s="110" t="n">
        <f aca="false">N3699*$D$8+O3699*$D$9+P3699*$D$10+Q3699*$D$11</f>
        <v>0</v>
      </c>
      <c r="S3699" s="108" t="n">
        <f aca="false">SUM(N3699:Q3699)</f>
        <v>0</v>
      </c>
    </row>
    <row r="3700" customFormat="false" ht="15" hidden="false" customHeight="false" outlineLevel="0" collapsed="false">
      <c r="H3700" s="108" t="n">
        <v>3692</v>
      </c>
      <c r="I3700" s="109" t="n">
        <v>0.2233</v>
      </c>
      <c r="J3700" s="109" t="n">
        <v>0.1192</v>
      </c>
      <c r="K3700" s="109" t="n">
        <v>-1.1539</v>
      </c>
      <c r="L3700" s="109" t="n">
        <v>-0.4795</v>
      </c>
      <c r="M3700" s="109" t="n">
        <v>0.2153</v>
      </c>
      <c r="N3700" s="108" t="n">
        <f aca="false">IF(SQRT($B$5)*$I3700+SQRT(1-$B$5)*J3700&lt;$C$8,1,0)</f>
        <v>0</v>
      </c>
      <c r="O3700" s="108" t="n">
        <f aca="false">IF(SQRT($B$5)*$I3700+SQRT(1-$B$5)*K3700&lt;$C$9,1,0)</f>
        <v>0</v>
      </c>
      <c r="P3700" s="108" t="n">
        <f aca="false">IF(SQRT($B$5)*$I3700+SQRT(1-$B$5)*L3700&lt;$C$10,1,0)</f>
        <v>0</v>
      </c>
      <c r="Q3700" s="108" t="n">
        <f aca="false">IF(SQRT($B$5)*$I3700+SQRT(1-$B$5)*M3700&lt;$C$11,1,0)</f>
        <v>0</v>
      </c>
      <c r="R3700" s="110" t="n">
        <f aca="false">N3700*$D$8+O3700*$D$9+P3700*$D$10+Q3700*$D$11</f>
        <v>0</v>
      </c>
      <c r="S3700" s="108" t="n">
        <f aca="false">SUM(N3700:Q3700)</f>
        <v>0</v>
      </c>
    </row>
    <row r="3701" customFormat="false" ht="15" hidden="false" customHeight="false" outlineLevel="0" collapsed="false">
      <c r="H3701" s="108" t="n">
        <v>3693</v>
      </c>
      <c r="I3701" s="109" t="n">
        <v>0.1574</v>
      </c>
      <c r="J3701" s="109" t="n">
        <v>-0.3579</v>
      </c>
      <c r="K3701" s="109" t="n">
        <v>-0.2175</v>
      </c>
      <c r="L3701" s="109" t="n">
        <v>-1.1499</v>
      </c>
      <c r="M3701" s="109" t="n">
        <v>-1.591</v>
      </c>
      <c r="N3701" s="108" t="n">
        <f aca="false">IF(SQRT($B$5)*$I3701+SQRT(1-$B$5)*J3701&lt;$C$8,1,0)</f>
        <v>0</v>
      </c>
      <c r="O3701" s="108" t="n">
        <f aca="false">IF(SQRT($B$5)*$I3701+SQRT(1-$B$5)*K3701&lt;$C$9,1,0)</f>
        <v>0</v>
      </c>
      <c r="P3701" s="108" t="n">
        <f aca="false">IF(SQRT($B$5)*$I3701+SQRT(1-$B$5)*L3701&lt;$C$10,1,0)</f>
        <v>0</v>
      </c>
      <c r="Q3701" s="108" t="n">
        <f aca="false">IF(SQRT($B$5)*$I3701+SQRT(1-$B$5)*M3701&lt;$C$11,1,0)</f>
        <v>0</v>
      </c>
      <c r="R3701" s="110" t="n">
        <f aca="false">N3701*$D$8+O3701*$D$9+P3701*$D$10+Q3701*$D$11</f>
        <v>0</v>
      </c>
      <c r="S3701" s="108" t="n">
        <f aca="false">SUM(N3701:Q3701)</f>
        <v>0</v>
      </c>
    </row>
    <row r="3702" customFormat="false" ht="15" hidden="false" customHeight="false" outlineLevel="0" collapsed="false">
      <c r="H3702" s="108" t="n">
        <v>3694</v>
      </c>
      <c r="I3702" s="109" t="n">
        <v>-1.4691</v>
      </c>
      <c r="J3702" s="109" t="n">
        <v>0.1125</v>
      </c>
      <c r="K3702" s="109" t="n">
        <v>0.859</v>
      </c>
      <c r="L3702" s="109" t="n">
        <v>-1.0466</v>
      </c>
      <c r="M3702" s="109" t="n">
        <v>-0.1968</v>
      </c>
      <c r="N3702" s="108" t="n">
        <f aca="false">IF(SQRT($B$5)*$I3702+SQRT(1-$B$5)*J3702&lt;$C$8,1,0)</f>
        <v>0</v>
      </c>
      <c r="O3702" s="108" t="n">
        <f aca="false">IF(SQRT($B$5)*$I3702+SQRT(1-$B$5)*K3702&lt;$C$9,1,0)</f>
        <v>0</v>
      </c>
      <c r="P3702" s="108" t="n">
        <f aca="false">IF(SQRT($B$5)*$I3702+SQRT(1-$B$5)*L3702&lt;$C$10,1,0)</f>
        <v>0</v>
      </c>
      <c r="Q3702" s="108" t="n">
        <f aca="false">IF(SQRT($B$5)*$I3702+SQRT(1-$B$5)*M3702&lt;$C$11,1,0)</f>
        <v>0</v>
      </c>
      <c r="R3702" s="110" t="n">
        <f aca="false">N3702*$D$8+O3702*$D$9+P3702*$D$10+Q3702*$D$11</f>
        <v>0</v>
      </c>
      <c r="S3702" s="108" t="n">
        <f aca="false">SUM(N3702:Q3702)</f>
        <v>0</v>
      </c>
    </row>
    <row r="3703" customFormat="false" ht="15" hidden="false" customHeight="false" outlineLevel="0" collapsed="false">
      <c r="H3703" s="108" t="n">
        <v>3695</v>
      </c>
      <c r="I3703" s="109" t="n">
        <v>-0.2129</v>
      </c>
      <c r="J3703" s="109" t="n">
        <v>1.009</v>
      </c>
      <c r="K3703" s="109" t="n">
        <v>1.6193</v>
      </c>
      <c r="L3703" s="109" t="n">
        <v>0.4394</v>
      </c>
      <c r="M3703" s="109" t="n">
        <v>0.9929</v>
      </c>
      <c r="N3703" s="108" t="n">
        <f aca="false">IF(SQRT($B$5)*$I3703+SQRT(1-$B$5)*J3703&lt;$C$8,1,0)</f>
        <v>0</v>
      </c>
      <c r="O3703" s="108" t="n">
        <f aca="false">IF(SQRT($B$5)*$I3703+SQRT(1-$B$5)*K3703&lt;$C$9,1,0)</f>
        <v>0</v>
      </c>
      <c r="P3703" s="108" t="n">
        <f aca="false">IF(SQRT($B$5)*$I3703+SQRT(1-$B$5)*L3703&lt;$C$10,1,0)</f>
        <v>0</v>
      </c>
      <c r="Q3703" s="108" t="n">
        <f aca="false">IF(SQRT($B$5)*$I3703+SQRT(1-$B$5)*M3703&lt;$C$11,1,0)</f>
        <v>0</v>
      </c>
      <c r="R3703" s="110" t="n">
        <f aca="false">N3703*$D$8+O3703*$D$9+P3703*$D$10+Q3703*$D$11</f>
        <v>0</v>
      </c>
      <c r="S3703" s="108" t="n">
        <f aca="false">SUM(N3703:Q3703)</f>
        <v>0</v>
      </c>
    </row>
    <row r="3704" customFormat="false" ht="15" hidden="false" customHeight="false" outlineLevel="0" collapsed="false">
      <c r="H3704" s="108" t="n">
        <v>3696</v>
      </c>
      <c r="I3704" s="109" t="n">
        <v>0.1736</v>
      </c>
      <c r="J3704" s="109" t="n">
        <v>0.3799</v>
      </c>
      <c r="K3704" s="109" t="n">
        <v>0.4462</v>
      </c>
      <c r="L3704" s="109" t="n">
        <v>1.1214</v>
      </c>
      <c r="M3704" s="109" t="n">
        <v>0.7859</v>
      </c>
      <c r="N3704" s="108" t="n">
        <f aca="false">IF(SQRT($B$5)*$I3704+SQRT(1-$B$5)*J3704&lt;$C$8,1,0)</f>
        <v>0</v>
      </c>
      <c r="O3704" s="108" t="n">
        <f aca="false">IF(SQRT($B$5)*$I3704+SQRT(1-$B$5)*K3704&lt;$C$9,1,0)</f>
        <v>0</v>
      </c>
      <c r="P3704" s="108" t="n">
        <f aca="false">IF(SQRT($B$5)*$I3704+SQRT(1-$B$5)*L3704&lt;$C$10,1,0)</f>
        <v>0</v>
      </c>
      <c r="Q3704" s="108" t="n">
        <f aca="false">IF(SQRT($B$5)*$I3704+SQRT(1-$B$5)*M3704&lt;$C$11,1,0)</f>
        <v>0</v>
      </c>
      <c r="R3704" s="110" t="n">
        <f aca="false">N3704*$D$8+O3704*$D$9+P3704*$D$10+Q3704*$D$11</f>
        <v>0</v>
      </c>
      <c r="S3704" s="108" t="n">
        <f aca="false">SUM(N3704:Q3704)</f>
        <v>0</v>
      </c>
    </row>
    <row r="3705" customFormat="false" ht="15" hidden="false" customHeight="false" outlineLevel="0" collapsed="false">
      <c r="H3705" s="108" t="n">
        <v>3697</v>
      </c>
      <c r="I3705" s="109" t="n">
        <v>-0.3392</v>
      </c>
      <c r="J3705" s="109" t="n">
        <v>1.0122</v>
      </c>
      <c r="K3705" s="109" t="n">
        <v>-0.4067</v>
      </c>
      <c r="L3705" s="109" t="n">
        <v>-1.4798</v>
      </c>
      <c r="M3705" s="109" t="n">
        <v>-1.681</v>
      </c>
      <c r="N3705" s="108" t="n">
        <f aca="false">IF(SQRT($B$5)*$I3705+SQRT(1-$B$5)*J3705&lt;$C$8,1,0)</f>
        <v>0</v>
      </c>
      <c r="O3705" s="108" t="n">
        <f aca="false">IF(SQRT($B$5)*$I3705+SQRT(1-$B$5)*K3705&lt;$C$9,1,0)</f>
        <v>0</v>
      </c>
      <c r="P3705" s="108" t="n">
        <f aca="false">IF(SQRT($B$5)*$I3705+SQRT(1-$B$5)*L3705&lt;$C$10,1,0)</f>
        <v>0</v>
      </c>
      <c r="Q3705" s="108" t="n">
        <f aca="false">IF(SQRT($B$5)*$I3705+SQRT(1-$B$5)*M3705&lt;$C$11,1,0)</f>
        <v>0</v>
      </c>
      <c r="R3705" s="110" t="n">
        <f aca="false">N3705*$D$8+O3705*$D$9+P3705*$D$10+Q3705*$D$11</f>
        <v>0</v>
      </c>
      <c r="S3705" s="108" t="n">
        <f aca="false">SUM(N3705:Q3705)</f>
        <v>0</v>
      </c>
    </row>
    <row r="3706" customFormat="false" ht="15" hidden="false" customHeight="false" outlineLevel="0" collapsed="false">
      <c r="H3706" s="108" t="n">
        <v>3698</v>
      </c>
      <c r="I3706" s="109" t="n">
        <v>1.4262</v>
      </c>
      <c r="J3706" s="109" t="n">
        <v>-0.3387</v>
      </c>
      <c r="K3706" s="109" t="n">
        <v>-1.2117</v>
      </c>
      <c r="L3706" s="109" t="n">
        <v>0.6237</v>
      </c>
      <c r="M3706" s="109" t="n">
        <v>0.0544</v>
      </c>
      <c r="N3706" s="108" t="n">
        <f aca="false">IF(SQRT($B$5)*$I3706+SQRT(1-$B$5)*J3706&lt;$C$8,1,0)</f>
        <v>0</v>
      </c>
      <c r="O3706" s="108" t="n">
        <f aca="false">IF(SQRT($B$5)*$I3706+SQRT(1-$B$5)*K3706&lt;$C$9,1,0)</f>
        <v>0</v>
      </c>
      <c r="P3706" s="108" t="n">
        <f aca="false">IF(SQRT($B$5)*$I3706+SQRT(1-$B$5)*L3706&lt;$C$10,1,0)</f>
        <v>0</v>
      </c>
      <c r="Q3706" s="108" t="n">
        <f aca="false">IF(SQRT($B$5)*$I3706+SQRT(1-$B$5)*M3706&lt;$C$11,1,0)</f>
        <v>0</v>
      </c>
      <c r="R3706" s="110" t="n">
        <f aca="false">N3706*$D$8+O3706*$D$9+P3706*$D$10+Q3706*$D$11</f>
        <v>0</v>
      </c>
      <c r="S3706" s="108" t="n">
        <f aca="false">SUM(N3706:Q3706)</f>
        <v>0</v>
      </c>
    </row>
    <row r="3707" customFormat="false" ht="15" hidden="false" customHeight="false" outlineLevel="0" collapsed="false">
      <c r="H3707" s="108" t="n">
        <v>3699</v>
      </c>
      <c r="I3707" s="109" t="n">
        <v>0.7328</v>
      </c>
      <c r="J3707" s="109" t="n">
        <v>-0.1498</v>
      </c>
      <c r="K3707" s="109" t="n">
        <v>1.2033</v>
      </c>
      <c r="L3707" s="109" t="n">
        <v>-0.7912</v>
      </c>
      <c r="M3707" s="109" t="n">
        <v>-1.2166</v>
      </c>
      <c r="N3707" s="108" t="n">
        <f aca="false">IF(SQRT($B$5)*$I3707+SQRT(1-$B$5)*J3707&lt;$C$8,1,0)</f>
        <v>0</v>
      </c>
      <c r="O3707" s="108" t="n">
        <f aca="false">IF(SQRT($B$5)*$I3707+SQRT(1-$B$5)*K3707&lt;$C$9,1,0)</f>
        <v>0</v>
      </c>
      <c r="P3707" s="108" t="n">
        <f aca="false">IF(SQRT($B$5)*$I3707+SQRT(1-$B$5)*L3707&lt;$C$10,1,0)</f>
        <v>0</v>
      </c>
      <c r="Q3707" s="108" t="n">
        <f aca="false">IF(SQRT($B$5)*$I3707+SQRT(1-$B$5)*M3707&lt;$C$11,1,0)</f>
        <v>0</v>
      </c>
      <c r="R3707" s="110" t="n">
        <f aca="false">N3707*$D$8+O3707*$D$9+P3707*$D$10+Q3707*$D$11</f>
        <v>0</v>
      </c>
      <c r="S3707" s="108" t="n">
        <f aca="false">SUM(N3707:Q3707)</f>
        <v>0</v>
      </c>
    </row>
    <row r="3708" customFormat="false" ht="15" hidden="false" customHeight="false" outlineLevel="0" collapsed="false">
      <c r="H3708" s="108" t="n">
        <v>3700</v>
      </c>
      <c r="I3708" s="109" t="n">
        <v>0.0291</v>
      </c>
      <c r="J3708" s="109" t="n">
        <v>0.4902</v>
      </c>
      <c r="K3708" s="109" t="n">
        <v>0.9115</v>
      </c>
      <c r="L3708" s="109" t="n">
        <v>-1.12</v>
      </c>
      <c r="M3708" s="109" t="n">
        <v>0.0349</v>
      </c>
      <c r="N3708" s="108" t="n">
        <f aca="false">IF(SQRT($B$5)*$I3708+SQRT(1-$B$5)*J3708&lt;$C$8,1,0)</f>
        <v>0</v>
      </c>
      <c r="O3708" s="108" t="n">
        <f aca="false">IF(SQRT($B$5)*$I3708+SQRT(1-$B$5)*K3708&lt;$C$9,1,0)</f>
        <v>0</v>
      </c>
      <c r="P3708" s="108" t="n">
        <f aca="false">IF(SQRT($B$5)*$I3708+SQRT(1-$B$5)*L3708&lt;$C$10,1,0)</f>
        <v>0</v>
      </c>
      <c r="Q3708" s="108" t="n">
        <f aca="false">IF(SQRT($B$5)*$I3708+SQRT(1-$B$5)*M3708&lt;$C$11,1,0)</f>
        <v>0</v>
      </c>
      <c r="R3708" s="110" t="n">
        <f aca="false">N3708*$D$8+O3708*$D$9+P3708*$D$10+Q3708*$D$11</f>
        <v>0</v>
      </c>
      <c r="S3708" s="108" t="n">
        <f aca="false">SUM(N3708:Q3708)</f>
        <v>0</v>
      </c>
    </row>
    <row r="3709" customFormat="false" ht="15" hidden="false" customHeight="false" outlineLevel="0" collapsed="false">
      <c r="H3709" s="108" t="n">
        <v>3701</v>
      </c>
      <c r="I3709" s="109" t="n">
        <v>-0.9294</v>
      </c>
      <c r="J3709" s="109" t="n">
        <v>0.77</v>
      </c>
      <c r="K3709" s="109" t="n">
        <v>-0.1995</v>
      </c>
      <c r="L3709" s="109" t="n">
        <v>0.5448</v>
      </c>
      <c r="M3709" s="109" t="n">
        <v>0.204</v>
      </c>
      <c r="N3709" s="108" t="n">
        <f aca="false">IF(SQRT($B$5)*$I3709+SQRT(1-$B$5)*J3709&lt;$C$8,1,0)</f>
        <v>0</v>
      </c>
      <c r="O3709" s="108" t="n">
        <f aca="false">IF(SQRT($B$5)*$I3709+SQRT(1-$B$5)*K3709&lt;$C$9,1,0)</f>
        <v>0</v>
      </c>
      <c r="P3709" s="108" t="n">
        <f aca="false">IF(SQRT($B$5)*$I3709+SQRT(1-$B$5)*L3709&lt;$C$10,1,0)</f>
        <v>0</v>
      </c>
      <c r="Q3709" s="108" t="n">
        <f aca="false">IF(SQRT($B$5)*$I3709+SQRT(1-$B$5)*M3709&lt;$C$11,1,0)</f>
        <v>0</v>
      </c>
      <c r="R3709" s="110" t="n">
        <f aca="false">N3709*$D$8+O3709*$D$9+P3709*$D$10+Q3709*$D$11</f>
        <v>0</v>
      </c>
      <c r="S3709" s="108" t="n">
        <f aca="false">SUM(N3709:Q3709)</f>
        <v>0</v>
      </c>
    </row>
    <row r="3710" customFormat="false" ht="15" hidden="false" customHeight="false" outlineLevel="0" collapsed="false">
      <c r="H3710" s="108" t="n">
        <v>3702</v>
      </c>
      <c r="I3710" s="109" t="n">
        <v>0.878</v>
      </c>
      <c r="J3710" s="109" t="n">
        <v>0.5078</v>
      </c>
      <c r="K3710" s="109" t="n">
        <v>-0.9497</v>
      </c>
      <c r="L3710" s="109" t="n">
        <v>1.8171</v>
      </c>
      <c r="M3710" s="109" t="n">
        <v>-1.3526</v>
      </c>
      <c r="N3710" s="108" t="n">
        <f aca="false">IF(SQRT($B$5)*$I3710+SQRT(1-$B$5)*J3710&lt;$C$8,1,0)</f>
        <v>0</v>
      </c>
      <c r="O3710" s="108" t="n">
        <f aca="false">IF(SQRT($B$5)*$I3710+SQRT(1-$B$5)*K3710&lt;$C$9,1,0)</f>
        <v>0</v>
      </c>
      <c r="P3710" s="108" t="n">
        <f aca="false">IF(SQRT($B$5)*$I3710+SQRT(1-$B$5)*L3710&lt;$C$10,1,0)</f>
        <v>0</v>
      </c>
      <c r="Q3710" s="108" t="n">
        <f aca="false">IF(SQRT($B$5)*$I3710+SQRT(1-$B$5)*M3710&lt;$C$11,1,0)</f>
        <v>0</v>
      </c>
      <c r="R3710" s="110" t="n">
        <f aca="false">N3710*$D$8+O3710*$D$9+P3710*$D$10+Q3710*$D$11</f>
        <v>0</v>
      </c>
      <c r="S3710" s="108" t="n">
        <f aca="false">SUM(N3710:Q3710)</f>
        <v>0</v>
      </c>
    </row>
    <row r="3711" customFormat="false" ht="15" hidden="false" customHeight="false" outlineLevel="0" collapsed="false">
      <c r="H3711" s="108" t="n">
        <v>3703</v>
      </c>
      <c r="I3711" s="109" t="n">
        <v>-0.9525</v>
      </c>
      <c r="J3711" s="109" t="n">
        <v>-0.7296</v>
      </c>
      <c r="K3711" s="109" t="n">
        <v>-1.644</v>
      </c>
      <c r="L3711" s="109" t="n">
        <v>-0.3869</v>
      </c>
      <c r="M3711" s="109" t="n">
        <v>-0.0517</v>
      </c>
      <c r="N3711" s="108" t="n">
        <f aca="false">IF(SQRT($B$5)*$I3711+SQRT(1-$B$5)*J3711&lt;$C$8,1,0)</f>
        <v>0</v>
      </c>
      <c r="O3711" s="108" t="n">
        <f aca="false">IF(SQRT($B$5)*$I3711+SQRT(1-$B$5)*K3711&lt;$C$9,1,0)</f>
        <v>0</v>
      </c>
      <c r="P3711" s="108" t="n">
        <f aca="false">IF(SQRT($B$5)*$I3711+SQRT(1-$B$5)*L3711&lt;$C$10,1,0)</f>
        <v>0</v>
      </c>
      <c r="Q3711" s="108" t="n">
        <f aca="false">IF(SQRT($B$5)*$I3711+SQRT(1-$B$5)*M3711&lt;$C$11,1,0)</f>
        <v>0</v>
      </c>
      <c r="R3711" s="110" t="n">
        <f aca="false">N3711*$D$8+O3711*$D$9+P3711*$D$10+Q3711*$D$11</f>
        <v>0</v>
      </c>
      <c r="S3711" s="108" t="n">
        <f aca="false">SUM(N3711:Q3711)</f>
        <v>0</v>
      </c>
    </row>
    <row r="3712" customFormat="false" ht="15" hidden="false" customHeight="false" outlineLevel="0" collapsed="false">
      <c r="H3712" s="108" t="n">
        <v>3704</v>
      </c>
      <c r="I3712" s="109" t="n">
        <v>-0.431</v>
      </c>
      <c r="J3712" s="109" t="n">
        <v>-1.0584</v>
      </c>
      <c r="K3712" s="109" t="n">
        <v>-1.8185</v>
      </c>
      <c r="L3712" s="109" t="n">
        <v>-0.3889</v>
      </c>
      <c r="M3712" s="109" t="n">
        <v>-0.7816</v>
      </c>
      <c r="N3712" s="108" t="n">
        <f aca="false">IF(SQRT($B$5)*$I3712+SQRT(1-$B$5)*J3712&lt;$C$8,1,0)</f>
        <v>0</v>
      </c>
      <c r="O3712" s="108" t="n">
        <f aca="false">IF(SQRT($B$5)*$I3712+SQRT(1-$B$5)*K3712&lt;$C$9,1,0)</f>
        <v>0</v>
      </c>
      <c r="P3712" s="108" t="n">
        <f aca="false">IF(SQRT($B$5)*$I3712+SQRT(1-$B$5)*L3712&lt;$C$10,1,0)</f>
        <v>0</v>
      </c>
      <c r="Q3712" s="108" t="n">
        <f aca="false">IF(SQRT($B$5)*$I3712+SQRT(1-$B$5)*M3712&lt;$C$11,1,0)</f>
        <v>0</v>
      </c>
      <c r="R3712" s="110" t="n">
        <f aca="false">N3712*$D$8+O3712*$D$9+P3712*$D$10+Q3712*$D$11</f>
        <v>0</v>
      </c>
      <c r="S3712" s="108" t="n">
        <f aca="false">SUM(N3712:Q3712)</f>
        <v>0</v>
      </c>
    </row>
    <row r="3713" customFormat="false" ht="15" hidden="false" customHeight="false" outlineLevel="0" collapsed="false">
      <c r="H3713" s="108" t="n">
        <v>3705</v>
      </c>
      <c r="I3713" s="109" t="n">
        <v>1.585</v>
      </c>
      <c r="J3713" s="109" t="n">
        <v>0.6814</v>
      </c>
      <c r="K3713" s="109" t="n">
        <v>-0.3218</v>
      </c>
      <c r="L3713" s="109" t="n">
        <v>0.041</v>
      </c>
      <c r="M3713" s="109" t="n">
        <v>-2.0864</v>
      </c>
      <c r="N3713" s="108" t="n">
        <f aca="false">IF(SQRT($B$5)*$I3713+SQRT(1-$B$5)*J3713&lt;$C$8,1,0)</f>
        <v>0</v>
      </c>
      <c r="O3713" s="108" t="n">
        <f aca="false">IF(SQRT($B$5)*$I3713+SQRT(1-$B$5)*K3713&lt;$C$9,1,0)</f>
        <v>0</v>
      </c>
      <c r="P3713" s="108" t="n">
        <f aca="false">IF(SQRT($B$5)*$I3713+SQRT(1-$B$5)*L3713&lt;$C$10,1,0)</f>
        <v>0</v>
      </c>
      <c r="Q3713" s="108" t="n">
        <f aca="false">IF(SQRT($B$5)*$I3713+SQRT(1-$B$5)*M3713&lt;$C$11,1,0)</f>
        <v>0</v>
      </c>
      <c r="R3713" s="110" t="n">
        <f aca="false">N3713*$D$8+O3713*$D$9+P3713*$D$10+Q3713*$D$11</f>
        <v>0</v>
      </c>
      <c r="S3713" s="108" t="n">
        <f aca="false">SUM(N3713:Q3713)</f>
        <v>0</v>
      </c>
    </row>
    <row r="3714" customFormat="false" ht="15" hidden="false" customHeight="false" outlineLevel="0" collapsed="false">
      <c r="H3714" s="108" t="n">
        <v>3706</v>
      </c>
      <c r="I3714" s="109" t="n">
        <v>-1.206</v>
      </c>
      <c r="J3714" s="109" t="n">
        <v>-0.4505</v>
      </c>
      <c r="K3714" s="109" t="n">
        <v>-0.5443</v>
      </c>
      <c r="L3714" s="109" t="n">
        <v>0.247</v>
      </c>
      <c r="M3714" s="109" t="n">
        <v>0.3755</v>
      </c>
      <c r="N3714" s="108" t="n">
        <f aca="false">IF(SQRT($B$5)*$I3714+SQRT(1-$B$5)*J3714&lt;$C$8,1,0)</f>
        <v>0</v>
      </c>
      <c r="O3714" s="108" t="n">
        <f aca="false">IF(SQRT($B$5)*$I3714+SQRT(1-$B$5)*K3714&lt;$C$9,1,0)</f>
        <v>0</v>
      </c>
      <c r="P3714" s="108" t="n">
        <f aca="false">IF(SQRT($B$5)*$I3714+SQRT(1-$B$5)*L3714&lt;$C$10,1,0)</f>
        <v>0</v>
      </c>
      <c r="Q3714" s="108" t="n">
        <f aca="false">IF(SQRT($B$5)*$I3714+SQRT(1-$B$5)*M3714&lt;$C$11,1,0)</f>
        <v>0</v>
      </c>
      <c r="R3714" s="110" t="n">
        <f aca="false">N3714*$D$8+O3714*$D$9+P3714*$D$10+Q3714*$D$11</f>
        <v>0</v>
      </c>
      <c r="S3714" s="108" t="n">
        <f aca="false">SUM(N3714:Q3714)</f>
        <v>0</v>
      </c>
    </row>
    <row r="3715" customFormat="false" ht="15" hidden="false" customHeight="false" outlineLevel="0" collapsed="false">
      <c r="H3715" s="108" t="n">
        <v>3707</v>
      </c>
      <c r="I3715" s="109" t="n">
        <v>-0.861</v>
      </c>
      <c r="J3715" s="109" t="n">
        <v>0.0123</v>
      </c>
      <c r="K3715" s="109" t="n">
        <v>-1.3973</v>
      </c>
      <c r="L3715" s="109" t="n">
        <v>-0.1869</v>
      </c>
      <c r="M3715" s="109" t="n">
        <v>0.6992</v>
      </c>
      <c r="N3715" s="108" t="n">
        <f aca="false">IF(SQRT($B$5)*$I3715+SQRT(1-$B$5)*J3715&lt;$C$8,1,0)</f>
        <v>0</v>
      </c>
      <c r="O3715" s="108" t="n">
        <f aca="false">IF(SQRT($B$5)*$I3715+SQRT(1-$B$5)*K3715&lt;$C$9,1,0)</f>
        <v>0</v>
      </c>
      <c r="P3715" s="108" t="n">
        <f aca="false">IF(SQRT($B$5)*$I3715+SQRT(1-$B$5)*L3715&lt;$C$10,1,0)</f>
        <v>0</v>
      </c>
      <c r="Q3715" s="108" t="n">
        <f aca="false">IF(SQRT($B$5)*$I3715+SQRT(1-$B$5)*M3715&lt;$C$11,1,0)</f>
        <v>0</v>
      </c>
      <c r="R3715" s="110" t="n">
        <f aca="false">N3715*$D$8+O3715*$D$9+P3715*$D$10+Q3715*$D$11</f>
        <v>0</v>
      </c>
      <c r="S3715" s="108" t="n">
        <f aca="false">SUM(N3715:Q3715)</f>
        <v>0</v>
      </c>
    </row>
    <row r="3716" customFormat="false" ht="15" hidden="false" customHeight="false" outlineLevel="0" collapsed="false">
      <c r="H3716" s="108" t="n">
        <v>3708</v>
      </c>
      <c r="I3716" s="109" t="n">
        <v>0.1776</v>
      </c>
      <c r="J3716" s="109" t="n">
        <v>-2.0682</v>
      </c>
      <c r="K3716" s="109" t="n">
        <v>-0.7312</v>
      </c>
      <c r="L3716" s="109" t="n">
        <v>-0.3121</v>
      </c>
      <c r="M3716" s="109" t="n">
        <v>1.3152</v>
      </c>
      <c r="N3716" s="108" t="n">
        <f aca="false">IF(SQRT($B$5)*$I3716+SQRT(1-$B$5)*J3716&lt;$C$8,1,0)</f>
        <v>0</v>
      </c>
      <c r="O3716" s="108" t="n">
        <f aca="false">IF(SQRT($B$5)*$I3716+SQRT(1-$B$5)*K3716&lt;$C$9,1,0)</f>
        <v>0</v>
      </c>
      <c r="P3716" s="108" t="n">
        <f aca="false">IF(SQRT($B$5)*$I3716+SQRT(1-$B$5)*L3716&lt;$C$10,1,0)</f>
        <v>0</v>
      </c>
      <c r="Q3716" s="108" t="n">
        <f aca="false">IF(SQRT($B$5)*$I3716+SQRT(1-$B$5)*M3716&lt;$C$11,1,0)</f>
        <v>0</v>
      </c>
      <c r="R3716" s="110" t="n">
        <f aca="false">N3716*$D$8+O3716*$D$9+P3716*$D$10+Q3716*$D$11</f>
        <v>0</v>
      </c>
      <c r="S3716" s="108" t="n">
        <f aca="false">SUM(N3716:Q3716)</f>
        <v>0</v>
      </c>
    </row>
    <row r="3717" customFormat="false" ht="15" hidden="false" customHeight="false" outlineLevel="0" collapsed="false">
      <c r="H3717" s="108" t="n">
        <v>3709</v>
      </c>
      <c r="I3717" s="109" t="n">
        <v>-0.2204</v>
      </c>
      <c r="J3717" s="109" t="n">
        <v>1.283</v>
      </c>
      <c r="K3717" s="109" t="n">
        <v>0.7856</v>
      </c>
      <c r="L3717" s="109" t="n">
        <v>-1.3039</v>
      </c>
      <c r="M3717" s="109" t="n">
        <v>-0.602</v>
      </c>
      <c r="N3717" s="108" t="n">
        <f aca="false">IF(SQRT($B$5)*$I3717+SQRT(1-$B$5)*J3717&lt;$C$8,1,0)</f>
        <v>0</v>
      </c>
      <c r="O3717" s="108" t="n">
        <f aca="false">IF(SQRT($B$5)*$I3717+SQRT(1-$B$5)*K3717&lt;$C$9,1,0)</f>
        <v>0</v>
      </c>
      <c r="P3717" s="108" t="n">
        <f aca="false">IF(SQRT($B$5)*$I3717+SQRT(1-$B$5)*L3717&lt;$C$10,1,0)</f>
        <v>0</v>
      </c>
      <c r="Q3717" s="108" t="n">
        <f aca="false">IF(SQRT($B$5)*$I3717+SQRT(1-$B$5)*M3717&lt;$C$11,1,0)</f>
        <v>0</v>
      </c>
      <c r="R3717" s="110" t="n">
        <f aca="false">N3717*$D$8+O3717*$D$9+P3717*$D$10+Q3717*$D$11</f>
        <v>0</v>
      </c>
      <c r="S3717" s="108" t="n">
        <f aca="false">SUM(N3717:Q3717)</f>
        <v>0</v>
      </c>
    </row>
    <row r="3718" customFormat="false" ht="15" hidden="false" customHeight="false" outlineLevel="0" collapsed="false">
      <c r="H3718" s="108" t="n">
        <v>3710</v>
      </c>
      <c r="I3718" s="109" t="n">
        <v>-0.2765</v>
      </c>
      <c r="J3718" s="109" t="n">
        <v>0.2989</v>
      </c>
      <c r="K3718" s="109" t="n">
        <v>1.0101</v>
      </c>
      <c r="L3718" s="109" t="n">
        <v>-0.3958</v>
      </c>
      <c r="M3718" s="109" t="n">
        <v>1.4087</v>
      </c>
      <c r="N3718" s="108" t="n">
        <f aca="false">IF(SQRT($B$5)*$I3718+SQRT(1-$B$5)*J3718&lt;$C$8,1,0)</f>
        <v>0</v>
      </c>
      <c r="O3718" s="108" t="n">
        <f aca="false">IF(SQRT($B$5)*$I3718+SQRT(1-$B$5)*K3718&lt;$C$9,1,0)</f>
        <v>0</v>
      </c>
      <c r="P3718" s="108" t="n">
        <f aca="false">IF(SQRT($B$5)*$I3718+SQRT(1-$B$5)*L3718&lt;$C$10,1,0)</f>
        <v>0</v>
      </c>
      <c r="Q3718" s="108" t="n">
        <f aca="false">IF(SQRT($B$5)*$I3718+SQRT(1-$B$5)*M3718&lt;$C$11,1,0)</f>
        <v>0</v>
      </c>
      <c r="R3718" s="110" t="n">
        <f aca="false">N3718*$D$8+O3718*$D$9+P3718*$D$10+Q3718*$D$11</f>
        <v>0</v>
      </c>
      <c r="S3718" s="108" t="n">
        <f aca="false">SUM(N3718:Q3718)</f>
        <v>0</v>
      </c>
    </row>
    <row r="3719" customFormat="false" ht="15" hidden="false" customHeight="false" outlineLevel="0" collapsed="false">
      <c r="H3719" s="108" t="n">
        <v>3711</v>
      </c>
      <c r="I3719" s="109" t="n">
        <v>-1.0051</v>
      </c>
      <c r="J3719" s="109" t="n">
        <v>0.9081</v>
      </c>
      <c r="K3719" s="109" t="n">
        <v>0.704</v>
      </c>
      <c r="L3719" s="109" t="n">
        <v>-1.3655</v>
      </c>
      <c r="M3719" s="109" t="n">
        <v>0.7211</v>
      </c>
      <c r="N3719" s="108" t="n">
        <f aca="false">IF(SQRT($B$5)*$I3719+SQRT(1-$B$5)*J3719&lt;$C$8,1,0)</f>
        <v>0</v>
      </c>
      <c r="O3719" s="108" t="n">
        <f aca="false">IF(SQRT($B$5)*$I3719+SQRT(1-$B$5)*K3719&lt;$C$9,1,0)</f>
        <v>0</v>
      </c>
      <c r="P3719" s="108" t="n">
        <f aca="false">IF(SQRT($B$5)*$I3719+SQRT(1-$B$5)*L3719&lt;$C$10,1,0)</f>
        <v>0</v>
      </c>
      <c r="Q3719" s="108" t="n">
        <f aca="false">IF(SQRT($B$5)*$I3719+SQRT(1-$B$5)*M3719&lt;$C$11,1,0)</f>
        <v>0</v>
      </c>
      <c r="R3719" s="110" t="n">
        <f aca="false">N3719*$D$8+O3719*$D$9+P3719*$D$10+Q3719*$D$11</f>
        <v>0</v>
      </c>
      <c r="S3719" s="108" t="n">
        <f aca="false">SUM(N3719:Q3719)</f>
        <v>0</v>
      </c>
    </row>
    <row r="3720" customFormat="false" ht="15" hidden="false" customHeight="false" outlineLevel="0" collapsed="false">
      <c r="H3720" s="108" t="n">
        <v>3712</v>
      </c>
      <c r="I3720" s="109" t="n">
        <v>1.4844</v>
      </c>
      <c r="J3720" s="109" t="n">
        <v>0.0904</v>
      </c>
      <c r="K3720" s="109" t="n">
        <v>1.1483</v>
      </c>
      <c r="L3720" s="109" t="n">
        <v>1.0976</v>
      </c>
      <c r="M3720" s="109" t="n">
        <v>-0.8033</v>
      </c>
      <c r="N3720" s="108" t="n">
        <f aca="false">IF(SQRT($B$5)*$I3720+SQRT(1-$B$5)*J3720&lt;$C$8,1,0)</f>
        <v>0</v>
      </c>
      <c r="O3720" s="108" t="n">
        <f aca="false">IF(SQRT($B$5)*$I3720+SQRT(1-$B$5)*K3720&lt;$C$9,1,0)</f>
        <v>0</v>
      </c>
      <c r="P3720" s="108" t="n">
        <f aca="false">IF(SQRT($B$5)*$I3720+SQRT(1-$B$5)*L3720&lt;$C$10,1,0)</f>
        <v>0</v>
      </c>
      <c r="Q3720" s="108" t="n">
        <f aca="false">IF(SQRT($B$5)*$I3720+SQRT(1-$B$5)*M3720&lt;$C$11,1,0)</f>
        <v>0</v>
      </c>
      <c r="R3720" s="110" t="n">
        <f aca="false">N3720*$D$8+O3720*$D$9+P3720*$D$10+Q3720*$D$11</f>
        <v>0</v>
      </c>
      <c r="S3720" s="108" t="n">
        <f aca="false">SUM(N3720:Q3720)</f>
        <v>0</v>
      </c>
    </row>
    <row r="3721" customFormat="false" ht="15" hidden="false" customHeight="false" outlineLevel="0" collapsed="false">
      <c r="H3721" s="108" t="n">
        <v>3713</v>
      </c>
      <c r="I3721" s="109" t="n">
        <v>2.3076</v>
      </c>
      <c r="J3721" s="109" t="n">
        <v>-0.829</v>
      </c>
      <c r="K3721" s="109" t="n">
        <v>1.2916</v>
      </c>
      <c r="L3721" s="109" t="n">
        <v>-0.8301</v>
      </c>
      <c r="M3721" s="109" t="n">
        <v>-0.4559</v>
      </c>
      <c r="N3721" s="108" t="n">
        <f aca="false">IF(SQRT($B$5)*$I3721+SQRT(1-$B$5)*J3721&lt;$C$8,1,0)</f>
        <v>0</v>
      </c>
      <c r="O3721" s="108" t="n">
        <f aca="false">IF(SQRT($B$5)*$I3721+SQRT(1-$B$5)*K3721&lt;$C$9,1,0)</f>
        <v>0</v>
      </c>
      <c r="P3721" s="108" t="n">
        <f aca="false">IF(SQRT($B$5)*$I3721+SQRT(1-$B$5)*L3721&lt;$C$10,1,0)</f>
        <v>0</v>
      </c>
      <c r="Q3721" s="108" t="n">
        <f aca="false">IF(SQRT($B$5)*$I3721+SQRT(1-$B$5)*M3721&lt;$C$11,1,0)</f>
        <v>0</v>
      </c>
      <c r="R3721" s="110" t="n">
        <f aca="false">N3721*$D$8+O3721*$D$9+P3721*$D$10+Q3721*$D$11</f>
        <v>0</v>
      </c>
      <c r="S3721" s="108" t="n">
        <f aca="false">SUM(N3721:Q3721)</f>
        <v>0</v>
      </c>
    </row>
    <row r="3722" customFormat="false" ht="15" hidden="false" customHeight="false" outlineLevel="0" collapsed="false">
      <c r="H3722" s="108" t="n">
        <v>3714</v>
      </c>
      <c r="I3722" s="109" t="n">
        <v>0.3238</v>
      </c>
      <c r="J3722" s="109" t="n">
        <v>-0.7682</v>
      </c>
      <c r="K3722" s="109" t="n">
        <v>1.5834</v>
      </c>
      <c r="L3722" s="109" t="n">
        <v>1.1855</v>
      </c>
      <c r="M3722" s="109" t="n">
        <v>-0.1426</v>
      </c>
      <c r="N3722" s="108" t="n">
        <f aca="false">IF(SQRT($B$5)*$I3722+SQRT(1-$B$5)*J3722&lt;$C$8,1,0)</f>
        <v>0</v>
      </c>
      <c r="O3722" s="108" t="n">
        <f aca="false">IF(SQRT($B$5)*$I3722+SQRT(1-$B$5)*K3722&lt;$C$9,1,0)</f>
        <v>0</v>
      </c>
      <c r="P3722" s="108" t="n">
        <f aca="false">IF(SQRT($B$5)*$I3722+SQRT(1-$B$5)*L3722&lt;$C$10,1,0)</f>
        <v>0</v>
      </c>
      <c r="Q3722" s="108" t="n">
        <f aca="false">IF(SQRT($B$5)*$I3722+SQRT(1-$B$5)*M3722&lt;$C$11,1,0)</f>
        <v>0</v>
      </c>
      <c r="R3722" s="110" t="n">
        <f aca="false">N3722*$D$8+O3722*$D$9+P3722*$D$10+Q3722*$D$11</f>
        <v>0</v>
      </c>
      <c r="S3722" s="108" t="n">
        <f aca="false">SUM(N3722:Q3722)</f>
        <v>0</v>
      </c>
    </row>
    <row r="3723" customFormat="false" ht="15" hidden="false" customHeight="false" outlineLevel="0" collapsed="false">
      <c r="H3723" s="108" t="n">
        <v>3715</v>
      </c>
      <c r="I3723" s="109" t="n">
        <v>0.9424</v>
      </c>
      <c r="J3723" s="109" t="n">
        <v>0.3393</v>
      </c>
      <c r="K3723" s="109" t="n">
        <v>0.0325</v>
      </c>
      <c r="L3723" s="109" t="n">
        <v>-0.1524</v>
      </c>
      <c r="M3723" s="109" t="n">
        <v>-0.0784</v>
      </c>
      <c r="N3723" s="108" t="n">
        <f aca="false">IF(SQRT($B$5)*$I3723+SQRT(1-$B$5)*J3723&lt;$C$8,1,0)</f>
        <v>0</v>
      </c>
      <c r="O3723" s="108" t="n">
        <f aca="false">IF(SQRT($B$5)*$I3723+SQRT(1-$B$5)*K3723&lt;$C$9,1,0)</f>
        <v>0</v>
      </c>
      <c r="P3723" s="108" t="n">
        <f aca="false">IF(SQRT($B$5)*$I3723+SQRT(1-$B$5)*L3723&lt;$C$10,1,0)</f>
        <v>0</v>
      </c>
      <c r="Q3723" s="108" t="n">
        <f aca="false">IF(SQRT($B$5)*$I3723+SQRT(1-$B$5)*M3723&lt;$C$11,1,0)</f>
        <v>0</v>
      </c>
      <c r="R3723" s="110" t="n">
        <f aca="false">N3723*$D$8+O3723*$D$9+P3723*$D$10+Q3723*$D$11</f>
        <v>0</v>
      </c>
      <c r="S3723" s="108" t="n">
        <f aca="false">SUM(N3723:Q3723)</f>
        <v>0</v>
      </c>
    </row>
    <row r="3724" customFormat="false" ht="15" hidden="false" customHeight="false" outlineLevel="0" collapsed="false">
      <c r="H3724" s="108" t="n">
        <v>3716</v>
      </c>
      <c r="I3724" s="109" t="n">
        <v>0.6833</v>
      </c>
      <c r="J3724" s="109" t="n">
        <v>0.5584</v>
      </c>
      <c r="K3724" s="109" t="n">
        <v>-0.7146</v>
      </c>
      <c r="L3724" s="109" t="n">
        <v>1.5782</v>
      </c>
      <c r="M3724" s="109" t="n">
        <v>-1.1521</v>
      </c>
      <c r="N3724" s="108" t="n">
        <f aca="false">IF(SQRT($B$5)*$I3724+SQRT(1-$B$5)*J3724&lt;$C$8,1,0)</f>
        <v>0</v>
      </c>
      <c r="O3724" s="108" t="n">
        <f aca="false">IF(SQRT($B$5)*$I3724+SQRT(1-$B$5)*K3724&lt;$C$9,1,0)</f>
        <v>0</v>
      </c>
      <c r="P3724" s="108" t="n">
        <f aca="false">IF(SQRT($B$5)*$I3724+SQRT(1-$B$5)*L3724&lt;$C$10,1,0)</f>
        <v>0</v>
      </c>
      <c r="Q3724" s="108" t="n">
        <f aca="false">IF(SQRT($B$5)*$I3724+SQRT(1-$B$5)*M3724&lt;$C$11,1,0)</f>
        <v>0</v>
      </c>
      <c r="R3724" s="110" t="n">
        <f aca="false">N3724*$D$8+O3724*$D$9+P3724*$D$10+Q3724*$D$11</f>
        <v>0</v>
      </c>
      <c r="S3724" s="108" t="n">
        <f aca="false">SUM(N3724:Q3724)</f>
        <v>0</v>
      </c>
    </row>
    <row r="3725" customFormat="false" ht="15" hidden="false" customHeight="false" outlineLevel="0" collapsed="false">
      <c r="H3725" s="108" t="n">
        <v>3717</v>
      </c>
      <c r="I3725" s="109" t="n">
        <v>-0.4862</v>
      </c>
      <c r="J3725" s="109" t="n">
        <v>-0.3063</v>
      </c>
      <c r="K3725" s="109" t="n">
        <v>-1.6443</v>
      </c>
      <c r="L3725" s="109" t="n">
        <v>-1.7915</v>
      </c>
      <c r="M3725" s="109" t="n">
        <v>2.7015</v>
      </c>
      <c r="N3725" s="108" t="n">
        <f aca="false">IF(SQRT($B$5)*$I3725+SQRT(1-$B$5)*J3725&lt;$C$8,1,0)</f>
        <v>0</v>
      </c>
      <c r="O3725" s="108" t="n">
        <f aca="false">IF(SQRT($B$5)*$I3725+SQRT(1-$B$5)*K3725&lt;$C$9,1,0)</f>
        <v>0</v>
      </c>
      <c r="P3725" s="108" t="n">
        <f aca="false">IF(SQRT($B$5)*$I3725+SQRT(1-$B$5)*L3725&lt;$C$10,1,0)</f>
        <v>1</v>
      </c>
      <c r="Q3725" s="108" t="n">
        <f aca="false">IF(SQRT($B$5)*$I3725+SQRT(1-$B$5)*M3725&lt;$C$11,1,0)</f>
        <v>0</v>
      </c>
      <c r="R3725" s="110" t="n">
        <f aca="false">N3725*$D$8+O3725*$D$9+P3725*$D$10+Q3725*$D$11</f>
        <v>14</v>
      </c>
      <c r="S3725" s="108" t="n">
        <f aca="false">SUM(N3725:Q3725)</f>
        <v>1</v>
      </c>
    </row>
    <row r="3726" customFormat="false" ht="15" hidden="false" customHeight="false" outlineLevel="0" collapsed="false">
      <c r="H3726" s="108" t="n">
        <v>3718</v>
      </c>
      <c r="I3726" s="109" t="n">
        <v>2.0414</v>
      </c>
      <c r="J3726" s="109" t="n">
        <v>1.3704</v>
      </c>
      <c r="K3726" s="109" t="n">
        <v>-0.0038</v>
      </c>
      <c r="L3726" s="109" t="n">
        <v>-0.0643</v>
      </c>
      <c r="M3726" s="109" t="n">
        <v>0.2383</v>
      </c>
      <c r="N3726" s="108" t="n">
        <f aca="false">IF(SQRT($B$5)*$I3726+SQRT(1-$B$5)*J3726&lt;$C$8,1,0)</f>
        <v>0</v>
      </c>
      <c r="O3726" s="108" t="n">
        <f aca="false">IF(SQRT($B$5)*$I3726+SQRT(1-$B$5)*K3726&lt;$C$9,1,0)</f>
        <v>0</v>
      </c>
      <c r="P3726" s="108" t="n">
        <f aca="false">IF(SQRT($B$5)*$I3726+SQRT(1-$B$5)*L3726&lt;$C$10,1,0)</f>
        <v>0</v>
      </c>
      <c r="Q3726" s="108" t="n">
        <f aca="false">IF(SQRT($B$5)*$I3726+SQRT(1-$B$5)*M3726&lt;$C$11,1,0)</f>
        <v>0</v>
      </c>
      <c r="R3726" s="110" t="n">
        <f aca="false">N3726*$D$8+O3726*$D$9+P3726*$D$10+Q3726*$D$11</f>
        <v>0</v>
      </c>
      <c r="S3726" s="108" t="n">
        <f aca="false">SUM(N3726:Q3726)</f>
        <v>0</v>
      </c>
    </row>
    <row r="3727" customFormat="false" ht="15" hidden="false" customHeight="false" outlineLevel="0" collapsed="false">
      <c r="H3727" s="108" t="n">
        <v>3719</v>
      </c>
      <c r="I3727" s="109" t="n">
        <v>-0.7319</v>
      </c>
      <c r="J3727" s="109" t="n">
        <v>-1.2368</v>
      </c>
      <c r="K3727" s="109" t="n">
        <v>-0.3208</v>
      </c>
      <c r="L3727" s="109" t="n">
        <v>0.3476</v>
      </c>
      <c r="M3727" s="109" t="n">
        <v>-0.1511</v>
      </c>
      <c r="N3727" s="108" t="n">
        <f aca="false">IF(SQRT($B$5)*$I3727+SQRT(1-$B$5)*J3727&lt;$C$8,1,0)</f>
        <v>0</v>
      </c>
      <c r="O3727" s="108" t="n">
        <f aca="false">IF(SQRT($B$5)*$I3727+SQRT(1-$B$5)*K3727&lt;$C$9,1,0)</f>
        <v>0</v>
      </c>
      <c r="P3727" s="108" t="n">
        <f aca="false">IF(SQRT($B$5)*$I3727+SQRT(1-$B$5)*L3727&lt;$C$10,1,0)</f>
        <v>0</v>
      </c>
      <c r="Q3727" s="108" t="n">
        <f aca="false">IF(SQRT($B$5)*$I3727+SQRT(1-$B$5)*M3727&lt;$C$11,1,0)</f>
        <v>0</v>
      </c>
      <c r="R3727" s="110" t="n">
        <f aca="false">N3727*$D$8+O3727*$D$9+P3727*$D$10+Q3727*$D$11</f>
        <v>0</v>
      </c>
      <c r="S3727" s="108" t="n">
        <f aca="false">SUM(N3727:Q3727)</f>
        <v>0</v>
      </c>
    </row>
    <row r="3728" customFormat="false" ht="15" hidden="false" customHeight="false" outlineLevel="0" collapsed="false">
      <c r="H3728" s="108" t="n">
        <v>3720</v>
      </c>
      <c r="I3728" s="109" t="n">
        <v>-0.5831</v>
      </c>
      <c r="J3728" s="109" t="n">
        <v>0.0051</v>
      </c>
      <c r="K3728" s="109" t="n">
        <v>0.7147</v>
      </c>
      <c r="L3728" s="109" t="n">
        <v>0.352</v>
      </c>
      <c r="M3728" s="109" t="n">
        <v>-0.6265</v>
      </c>
      <c r="N3728" s="108" t="n">
        <f aca="false">IF(SQRT($B$5)*$I3728+SQRT(1-$B$5)*J3728&lt;$C$8,1,0)</f>
        <v>0</v>
      </c>
      <c r="O3728" s="108" t="n">
        <f aca="false">IF(SQRT($B$5)*$I3728+SQRT(1-$B$5)*K3728&lt;$C$9,1,0)</f>
        <v>0</v>
      </c>
      <c r="P3728" s="108" t="n">
        <f aca="false">IF(SQRT($B$5)*$I3728+SQRT(1-$B$5)*L3728&lt;$C$10,1,0)</f>
        <v>0</v>
      </c>
      <c r="Q3728" s="108" t="n">
        <f aca="false">IF(SQRT($B$5)*$I3728+SQRT(1-$B$5)*M3728&lt;$C$11,1,0)</f>
        <v>0</v>
      </c>
      <c r="R3728" s="110" t="n">
        <f aca="false">N3728*$D$8+O3728*$D$9+P3728*$D$10+Q3728*$D$11</f>
        <v>0</v>
      </c>
      <c r="S3728" s="108" t="n">
        <f aca="false">SUM(N3728:Q3728)</f>
        <v>0</v>
      </c>
    </row>
    <row r="3729" customFormat="false" ht="15" hidden="false" customHeight="false" outlineLevel="0" collapsed="false">
      <c r="H3729" s="108" t="n">
        <v>3721</v>
      </c>
      <c r="I3729" s="109" t="n">
        <v>0.3072</v>
      </c>
      <c r="J3729" s="109" t="n">
        <v>-2.0162</v>
      </c>
      <c r="K3729" s="109" t="n">
        <v>1.5306</v>
      </c>
      <c r="L3729" s="109" t="n">
        <v>-0.0476</v>
      </c>
      <c r="M3729" s="109" t="n">
        <v>-0.4726</v>
      </c>
      <c r="N3729" s="108" t="n">
        <f aca="false">IF(SQRT($B$5)*$I3729+SQRT(1-$B$5)*J3729&lt;$C$8,1,0)</f>
        <v>0</v>
      </c>
      <c r="O3729" s="108" t="n">
        <f aca="false">IF(SQRT($B$5)*$I3729+SQRT(1-$B$5)*K3729&lt;$C$9,1,0)</f>
        <v>0</v>
      </c>
      <c r="P3729" s="108" t="n">
        <f aca="false">IF(SQRT($B$5)*$I3729+SQRT(1-$B$5)*L3729&lt;$C$10,1,0)</f>
        <v>0</v>
      </c>
      <c r="Q3729" s="108" t="n">
        <f aca="false">IF(SQRT($B$5)*$I3729+SQRT(1-$B$5)*M3729&lt;$C$11,1,0)</f>
        <v>0</v>
      </c>
      <c r="R3729" s="110" t="n">
        <f aca="false">N3729*$D$8+O3729*$D$9+P3729*$D$10+Q3729*$D$11</f>
        <v>0</v>
      </c>
      <c r="S3729" s="108" t="n">
        <f aca="false">SUM(N3729:Q3729)</f>
        <v>0</v>
      </c>
    </row>
    <row r="3730" customFormat="false" ht="15" hidden="false" customHeight="false" outlineLevel="0" collapsed="false">
      <c r="H3730" s="108" t="n">
        <v>3722</v>
      </c>
      <c r="I3730" s="109" t="n">
        <v>-0.5085</v>
      </c>
      <c r="J3730" s="109" t="n">
        <v>0.8369</v>
      </c>
      <c r="K3730" s="109" t="n">
        <v>0.0395</v>
      </c>
      <c r="L3730" s="109" t="n">
        <v>0.5267</v>
      </c>
      <c r="M3730" s="109" t="n">
        <v>1.2527</v>
      </c>
      <c r="N3730" s="108" t="n">
        <f aca="false">IF(SQRT($B$5)*$I3730+SQRT(1-$B$5)*J3730&lt;$C$8,1,0)</f>
        <v>0</v>
      </c>
      <c r="O3730" s="108" t="n">
        <f aca="false">IF(SQRT($B$5)*$I3730+SQRT(1-$B$5)*K3730&lt;$C$9,1,0)</f>
        <v>0</v>
      </c>
      <c r="P3730" s="108" t="n">
        <f aca="false">IF(SQRT($B$5)*$I3730+SQRT(1-$B$5)*L3730&lt;$C$10,1,0)</f>
        <v>0</v>
      </c>
      <c r="Q3730" s="108" t="n">
        <f aca="false">IF(SQRT($B$5)*$I3730+SQRT(1-$B$5)*M3730&lt;$C$11,1,0)</f>
        <v>0</v>
      </c>
      <c r="R3730" s="110" t="n">
        <f aca="false">N3730*$D$8+O3730*$D$9+P3730*$D$10+Q3730*$D$11</f>
        <v>0</v>
      </c>
      <c r="S3730" s="108" t="n">
        <f aca="false">SUM(N3730:Q3730)</f>
        <v>0</v>
      </c>
    </row>
    <row r="3731" customFormat="false" ht="15" hidden="false" customHeight="false" outlineLevel="0" collapsed="false">
      <c r="H3731" s="108" t="n">
        <v>3723</v>
      </c>
      <c r="I3731" s="109" t="n">
        <v>-0.1949</v>
      </c>
      <c r="J3731" s="109" t="n">
        <v>-0.425</v>
      </c>
      <c r="K3731" s="109" t="n">
        <v>0.2705</v>
      </c>
      <c r="L3731" s="109" t="n">
        <v>0.2092</v>
      </c>
      <c r="M3731" s="109" t="n">
        <v>0.305</v>
      </c>
      <c r="N3731" s="108" t="n">
        <f aca="false">IF(SQRT($B$5)*$I3731+SQRT(1-$B$5)*J3731&lt;$C$8,1,0)</f>
        <v>0</v>
      </c>
      <c r="O3731" s="108" t="n">
        <f aca="false">IF(SQRT($B$5)*$I3731+SQRT(1-$B$5)*K3731&lt;$C$9,1,0)</f>
        <v>0</v>
      </c>
      <c r="P3731" s="108" t="n">
        <f aca="false">IF(SQRT($B$5)*$I3731+SQRT(1-$B$5)*L3731&lt;$C$10,1,0)</f>
        <v>0</v>
      </c>
      <c r="Q3731" s="108" t="n">
        <f aca="false">IF(SQRT($B$5)*$I3731+SQRT(1-$B$5)*M3731&lt;$C$11,1,0)</f>
        <v>0</v>
      </c>
      <c r="R3731" s="110" t="n">
        <f aca="false">N3731*$D$8+O3731*$D$9+P3731*$D$10+Q3731*$D$11</f>
        <v>0</v>
      </c>
      <c r="S3731" s="108" t="n">
        <f aca="false">SUM(N3731:Q3731)</f>
        <v>0</v>
      </c>
    </row>
    <row r="3732" customFormat="false" ht="15" hidden="false" customHeight="false" outlineLevel="0" collapsed="false">
      <c r="H3732" s="108" t="n">
        <v>3724</v>
      </c>
      <c r="I3732" s="109" t="n">
        <v>1.8743</v>
      </c>
      <c r="J3732" s="109" t="n">
        <v>0.5331</v>
      </c>
      <c r="K3732" s="109" t="n">
        <v>0.7934</v>
      </c>
      <c r="L3732" s="109" t="n">
        <v>-1.4205</v>
      </c>
      <c r="M3732" s="109" t="n">
        <v>-0.3948</v>
      </c>
      <c r="N3732" s="108" t="n">
        <f aca="false">IF(SQRT($B$5)*$I3732+SQRT(1-$B$5)*J3732&lt;$C$8,1,0)</f>
        <v>0</v>
      </c>
      <c r="O3732" s="108" t="n">
        <f aca="false">IF(SQRT($B$5)*$I3732+SQRT(1-$B$5)*K3732&lt;$C$9,1,0)</f>
        <v>0</v>
      </c>
      <c r="P3732" s="108" t="n">
        <f aca="false">IF(SQRT($B$5)*$I3732+SQRT(1-$B$5)*L3732&lt;$C$10,1,0)</f>
        <v>0</v>
      </c>
      <c r="Q3732" s="108" t="n">
        <f aca="false">IF(SQRT($B$5)*$I3732+SQRT(1-$B$5)*M3732&lt;$C$11,1,0)</f>
        <v>0</v>
      </c>
      <c r="R3732" s="110" t="n">
        <f aca="false">N3732*$D$8+O3732*$D$9+P3732*$D$10+Q3732*$D$11</f>
        <v>0</v>
      </c>
      <c r="S3732" s="108" t="n">
        <f aca="false">SUM(N3732:Q3732)</f>
        <v>0</v>
      </c>
    </row>
    <row r="3733" customFormat="false" ht="15" hidden="false" customHeight="false" outlineLevel="0" collapsed="false">
      <c r="H3733" s="108" t="n">
        <v>3725</v>
      </c>
      <c r="I3733" s="109" t="n">
        <v>-0.1501</v>
      </c>
      <c r="J3733" s="109" t="n">
        <v>1.6339</v>
      </c>
      <c r="K3733" s="109" t="n">
        <v>-1.6403</v>
      </c>
      <c r="L3733" s="109" t="n">
        <v>0.93</v>
      </c>
      <c r="M3733" s="109" t="n">
        <v>1.5345</v>
      </c>
      <c r="N3733" s="108" t="n">
        <f aca="false">IF(SQRT($B$5)*$I3733+SQRT(1-$B$5)*J3733&lt;$C$8,1,0)</f>
        <v>0</v>
      </c>
      <c r="O3733" s="108" t="n">
        <f aca="false">IF(SQRT($B$5)*$I3733+SQRT(1-$B$5)*K3733&lt;$C$9,1,0)</f>
        <v>0</v>
      </c>
      <c r="P3733" s="108" t="n">
        <f aca="false">IF(SQRT($B$5)*$I3733+SQRT(1-$B$5)*L3733&lt;$C$10,1,0)</f>
        <v>0</v>
      </c>
      <c r="Q3733" s="108" t="n">
        <f aca="false">IF(SQRT($B$5)*$I3733+SQRT(1-$B$5)*M3733&lt;$C$11,1,0)</f>
        <v>0</v>
      </c>
      <c r="R3733" s="110" t="n">
        <f aca="false">N3733*$D$8+O3733*$D$9+P3733*$D$10+Q3733*$D$11</f>
        <v>0</v>
      </c>
      <c r="S3733" s="108" t="n">
        <f aca="false">SUM(N3733:Q3733)</f>
        <v>0</v>
      </c>
    </row>
    <row r="3734" customFormat="false" ht="15" hidden="false" customHeight="false" outlineLevel="0" collapsed="false">
      <c r="H3734" s="108" t="n">
        <v>3726</v>
      </c>
      <c r="I3734" s="109" t="n">
        <v>-0.0784</v>
      </c>
      <c r="J3734" s="109" t="n">
        <v>-1.8363</v>
      </c>
      <c r="K3734" s="109" t="n">
        <v>1.4458</v>
      </c>
      <c r="L3734" s="109" t="n">
        <v>0.187</v>
      </c>
      <c r="M3734" s="109" t="n">
        <v>-1.583</v>
      </c>
      <c r="N3734" s="108" t="n">
        <f aca="false">IF(SQRT($B$5)*$I3734+SQRT(1-$B$5)*J3734&lt;$C$8,1,0)</f>
        <v>0</v>
      </c>
      <c r="O3734" s="108" t="n">
        <f aca="false">IF(SQRT($B$5)*$I3734+SQRT(1-$B$5)*K3734&lt;$C$9,1,0)</f>
        <v>0</v>
      </c>
      <c r="P3734" s="108" t="n">
        <f aca="false">IF(SQRT($B$5)*$I3734+SQRT(1-$B$5)*L3734&lt;$C$10,1,0)</f>
        <v>0</v>
      </c>
      <c r="Q3734" s="108" t="n">
        <f aca="false">IF(SQRT($B$5)*$I3734+SQRT(1-$B$5)*M3734&lt;$C$11,1,0)</f>
        <v>0</v>
      </c>
      <c r="R3734" s="110" t="n">
        <f aca="false">N3734*$D$8+O3734*$D$9+P3734*$D$10+Q3734*$D$11</f>
        <v>0</v>
      </c>
      <c r="S3734" s="108" t="n">
        <f aca="false">SUM(N3734:Q3734)</f>
        <v>0</v>
      </c>
    </row>
    <row r="3735" customFormat="false" ht="15" hidden="false" customHeight="false" outlineLevel="0" collapsed="false">
      <c r="H3735" s="108" t="n">
        <v>3727</v>
      </c>
      <c r="I3735" s="109" t="n">
        <v>1.1948</v>
      </c>
      <c r="J3735" s="109" t="n">
        <v>-1.6873</v>
      </c>
      <c r="K3735" s="109" t="n">
        <v>0.1157</v>
      </c>
      <c r="L3735" s="109" t="n">
        <v>1.349</v>
      </c>
      <c r="M3735" s="109" t="n">
        <v>0.667</v>
      </c>
      <c r="N3735" s="108" t="n">
        <f aca="false">IF(SQRT($B$5)*$I3735+SQRT(1-$B$5)*J3735&lt;$C$8,1,0)</f>
        <v>0</v>
      </c>
      <c r="O3735" s="108" t="n">
        <f aca="false">IF(SQRT($B$5)*$I3735+SQRT(1-$B$5)*K3735&lt;$C$9,1,0)</f>
        <v>0</v>
      </c>
      <c r="P3735" s="108" t="n">
        <f aca="false">IF(SQRT($B$5)*$I3735+SQRT(1-$B$5)*L3735&lt;$C$10,1,0)</f>
        <v>0</v>
      </c>
      <c r="Q3735" s="108" t="n">
        <f aca="false">IF(SQRT($B$5)*$I3735+SQRT(1-$B$5)*M3735&lt;$C$11,1,0)</f>
        <v>0</v>
      </c>
      <c r="R3735" s="110" t="n">
        <f aca="false">N3735*$D$8+O3735*$D$9+P3735*$D$10+Q3735*$D$11</f>
        <v>0</v>
      </c>
      <c r="S3735" s="108" t="n">
        <f aca="false">SUM(N3735:Q3735)</f>
        <v>0</v>
      </c>
    </row>
    <row r="3736" customFormat="false" ht="15" hidden="false" customHeight="false" outlineLevel="0" collapsed="false">
      <c r="H3736" s="108" t="n">
        <v>3728</v>
      </c>
      <c r="I3736" s="109" t="n">
        <v>0.7908</v>
      </c>
      <c r="J3736" s="109" t="n">
        <v>-2.6431</v>
      </c>
      <c r="K3736" s="109" t="n">
        <v>1.2223</v>
      </c>
      <c r="L3736" s="109" t="n">
        <v>0.0526</v>
      </c>
      <c r="M3736" s="109" t="n">
        <v>0.7949</v>
      </c>
      <c r="N3736" s="108" t="n">
        <f aca="false">IF(SQRT($B$5)*$I3736+SQRT(1-$B$5)*J3736&lt;$C$8,1,0)</f>
        <v>0</v>
      </c>
      <c r="O3736" s="108" t="n">
        <f aca="false">IF(SQRT($B$5)*$I3736+SQRT(1-$B$5)*K3736&lt;$C$9,1,0)</f>
        <v>0</v>
      </c>
      <c r="P3736" s="108" t="n">
        <f aca="false">IF(SQRT($B$5)*$I3736+SQRT(1-$B$5)*L3736&lt;$C$10,1,0)</f>
        <v>0</v>
      </c>
      <c r="Q3736" s="108" t="n">
        <f aca="false">IF(SQRT($B$5)*$I3736+SQRT(1-$B$5)*M3736&lt;$C$11,1,0)</f>
        <v>0</v>
      </c>
      <c r="R3736" s="110" t="n">
        <f aca="false">N3736*$D$8+O3736*$D$9+P3736*$D$10+Q3736*$D$11</f>
        <v>0</v>
      </c>
      <c r="S3736" s="108" t="n">
        <f aca="false">SUM(N3736:Q3736)</f>
        <v>0</v>
      </c>
    </row>
    <row r="3737" customFormat="false" ht="15" hidden="false" customHeight="false" outlineLevel="0" collapsed="false">
      <c r="H3737" s="108" t="n">
        <v>3729</v>
      </c>
      <c r="I3737" s="109" t="n">
        <v>0.3396</v>
      </c>
      <c r="J3737" s="109" t="n">
        <v>2.1203</v>
      </c>
      <c r="K3737" s="109" t="n">
        <v>2.0889</v>
      </c>
      <c r="L3737" s="109" t="n">
        <v>-0.9394</v>
      </c>
      <c r="M3737" s="109" t="n">
        <v>-1.0726</v>
      </c>
      <c r="N3737" s="108" t="n">
        <f aca="false">IF(SQRT($B$5)*$I3737+SQRT(1-$B$5)*J3737&lt;$C$8,1,0)</f>
        <v>0</v>
      </c>
      <c r="O3737" s="108" t="n">
        <f aca="false">IF(SQRT($B$5)*$I3737+SQRT(1-$B$5)*K3737&lt;$C$9,1,0)</f>
        <v>0</v>
      </c>
      <c r="P3737" s="108" t="n">
        <f aca="false">IF(SQRT($B$5)*$I3737+SQRT(1-$B$5)*L3737&lt;$C$10,1,0)</f>
        <v>0</v>
      </c>
      <c r="Q3737" s="108" t="n">
        <f aca="false">IF(SQRT($B$5)*$I3737+SQRT(1-$B$5)*M3737&lt;$C$11,1,0)</f>
        <v>0</v>
      </c>
      <c r="R3737" s="110" t="n">
        <f aca="false">N3737*$D$8+O3737*$D$9+P3737*$D$10+Q3737*$D$11</f>
        <v>0</v>
      </c>
      <c r="S3737" s="108" t="n">
        <f aca="false">SUM(N3737:Q3737)</f>
        <v>0</v>
      </c>
    </row>
    <row r="3738" customFormat="false" ht="15" hidden="false" customHeight="false" outlineLevel="0" collapsed="false">
      <c r="H3738" s="108" t="n">
        <v>3730</v>
      </c>
      <c r="I3738" s="109" t="n">
        <v>-0.7339</v>
      </c>
      <c r="J3738" s="109" t="n">
        <v>1.0081</v>
      </c>
      <c r="K3738" s="109" t="n">
        <v>0.3008</v>
      </c>
      <c r="L3738" s="109" t="n">
        <v>0.2388</v>
      </c>
      <c r="M3738" s="109" t="n">
        <v>0.7449</v>
      </c>
      <c r="N3738" s="108" t="n">
        <f aca="false">IF(SQRT($B$5)*$I3738+SQRT(1-$B$5)*J3738&lt;$C$8,1,0)</f>
        <v>0</v>
      </c>
      <c r="O3738" s="108" t="n">
        <f aca="false">IF(SQRT($B$5)*$I3738+SQRT(1-$B$5)*K3738&lt;$C$9,1,0)</f>
        <v>0</v>
      </c>
      <c r="P3738" s="108" t="n">
        <f aca="false">IF(SQRT($B$5)*$I3738+SQRT(1-$B$5)*L3738&lt;$C$10,1,0)</f>
        <v>0</v>
      </c>
      <c r="Q3738" s="108" t="n">
        <f aca="false">IF(SQRT($B$5)*$I3738+SQRT(1-$B$5)*M3738&lt;$C$11,1,0)</f>
        <v>0</v>
      </c>
      <c r="R3738" s="110" t="n">
        <f aca="false">N3738*$D$8+O3738*$D$9+P3738*$D$10+Q3738*$D$11</f>
        <v>0</v>
      </c>
      <c r="S3738" s="108" t="n">
        <f aca="false">SUM(N3738:Q3738)</f>
        <v>0</v>
      </c>
    </row>
    <row r="3739" customFormat="false" ht="15" hidden="false" customHeight="false" outlineLevel="0" collapsed="false">
      <c r="H3739" s="108" t="n">
        <v>3731</v>
      </c>
      <c r="I3739" s="109" t="n">
        <v>0.4556</v>
      </c>
      <c r="J3739" s="109" t="n">
        <v>-0.0427</v>
      </c>
      <c r="K3739" s="109" t="n">
        <v>0.3064</v>
      </c>
      <c r="L3739" s="109" t="n">
        <v>1.7101</v>
      </c>
      <c r="M3739" s="109" t="n">
        <v>0.3032</v>
      </c>
      <c r="N3739" s="108" t="n">
        <f aca="false">IF(SQRT($B$5)*$I3739+SQRT(1-$B$5)*J3739&lt;$C$8,1,0)</f>
        <v>0</v>
      </c>
      <c r="O3739" s="108" t="n">
        <f aca="false">IF(SQRT($B$5)*$I3739+SQRT(1-$B$5)*K3739&lt;$C$9,1,0)</f>
        <v>0</v>
      </c>
      <c r="P3739" s="108" t="n">
        <f aca="false">IF(SQRT($B$5)*$I3739+SQRT(1-$B$5)*L3739&lt;$C$10,1,0)</f>
        <v>0</v>
      </c>
      <c r="Q3739" s="108" t="n">
        <f aca="false">IF(SQRT($B$5)*$I3739+SQRT(1-$B$5)*M3739&lt;$C$11,1,0)</f>
        <v>0</v>
      </c>
      <c r="R3739" s="110" t="n">
        <f aca="false">N3739*$D$8+O3739*$D$9+P3739*$D$10+Q3739*$D$11</f>
        <v>0</v>
      </c>
      <c r="S3739" s="108" t="n">
        <f aca="false">SUM(N3739:Q3739)</f>
        <v>0</v>
      </c>
    </row>
    <row r="3740" customFormat="false" ht="15" hidden="false" customHeight="false" outlineLevel="0" collapsed="false">
      <c r="H3740" s="108" t="n">
        <v>3732</v>
      </c>
      <c r="I3740" s="109" t="n">
        <v>-0.0944</v>
      </c>
      <c r="J3740" s="109" t="n">
        <v>-0.7317</v>
      </c>
      <c r="K3740" s="109" t="n">
        <v>-0.9208</v>
      </c>
      <c r="L3740" s="109" t="n">
        <v>-1.027</v>
      </c>
      <c r="M3740" s="109" t="n">
        <v>1.8305</v>
      </c>
      <c r="N3740" s="108" t="n">
        <f aca="false">IF(SQRT($B$5)*$I3740+SQRT(1-$B$5)*J3740&lt;$C$8,1,0)</f>
        <v>0</v>
      </c>
      <c r="O3740" s="108" t="n">
        <f aca="false">IF(SQRT($B$5)*$I3740+SQRT(1-$B$5)*K3740&lt;$C$9,1,0)</f>
        <v>0</v>
      </c>
      <c r="P3740" s="108" t="n">
        <f aca="false">IF(SQRT($B$5)*$I3740+SQRT(1-$B$5)*L3740&lt;$C$10,1,0)</f>
        <v>0</v>
      </c>
      <c r="Q3740" s="108" t="n">
        <f aca="false">IF(SQRT($B$5)*$I3740+SQRT(1-$B$5)*M3740&lt;$C$11,1,0)</f>
        <v>0</v>
      </c>
      <c r="R3740" s="110" t="n">
        <f aca="false">N3740*$D$8+O3740*$D$9+P3740*$D$10+Q3740*$D$11</f>
        <v>0</v>
      </c>
      <c r="S3740" s="108" t="n">
        <f aca="false">SUM(N3740:Q3740)</f>
        <v>0</v>
      </c>
    </row>
    <row r="3741" customFormat="false" ht="15" hidden="false" customHeight="false" outlineLevel="0" collapsed="false">
      <c r="H3741" s="108" t="n">
        <v>3733</v>
      </c>
      <c r="I3741" s="109" t="n">
        <v>1.3768</v>
      </c>
      <c r="J3741" s="109" t="n">
        <v>0.2041</v>
      </c>
      <c r="K3741" s="109" t="n">
        <v>1.4741</v>
      </c>
      <c r="L3741" s="109" t="n">
        <v>-1.045</v>
      </c>
      <c r="M3741" s="109" t="n">
        <v>-1.2804</v>
      </c>
      <c r="N3741" s="108" t="n">
        <f aca="false">IF(SQRT($B$5)*$I3741+SQRT(1-$B$5)*J3741&lt;$C$8,1,0)</f>
        <v>0</v>
      </c>
      <c r="O3741" s="108" t="n">
        <f aca="false">IF(SQRT($B$5)*$I3741+SQRT(1-$B$5)*K3741&lt;$C$9,1,0)</f>
        <v>0</v>
      </c>
      <c r="P3741" s="108" t="n">
        <f aca="false">IF(SQRT($B$5)*$I3741+SQRT(1-$B$5)*L3741&lt;$C$10,1,0)</f>
        <v>0</v>
      </c>
      <c r="Q3741" s="108" t="n">
        <f aca="false">IF(SQRT($B$5)*$I3741+SQRT(1-$B$5)*M3741&lt;$C$11,1,0)</f>
        <v>0</v>
      </c>
      <c r="R3741" s="110" t="n">
        <f aca="false">N3741*$D$8+O3741*$D$9+P3741*$D$10+Q3741*$D$11</f>
        <v>0</v>
      </c>
      <c r="S3741" s="108" t="n">
        <f aca="false">SUM(N3741:Q3741)</f>
        <v>0</v>
      </c>
    </row>
    <row r="3742" customFormat="false" ht="15" hidden="false" customHeight="false" outlineLevel="0" collapsed="false">
      <c r="H3742" s="108" t="n">
        <v>3734</v>
      </c>
      <c r="I3742" s="109" t="n">
        <v>1.2181</v>
      </c>
      <c r="J3742" s="109" t="n">
        <v>2.7577</v>
      </c>
      <c r="K3742" s="109" t="n">
        <v>-0.9594</v>
      </c>
      <c r="L3742" s="109" t="n">
        <v>0.0652</v>
      </c>
      <c r="M3742" s="109" t="n">
        <v>-0.8485</v>
      </c>
      <c r="N3742" s="108" t="n">
        <f aca="false">IF(SQRT($B$5)*$I3742+SQRT(1-$B$5)*J3742&lt;$C$8,1,0)</f>
        <v>0</v>
      </c>
      <c r="O3742" s="108" t="n">
        <f aca="false">IF(SQRT($B$5)*$I3742+SQRT(1-$B$5)*K3742&lt;$C$9,1,0)</f>
        <v>0</v>
      </c>
      <c r="P3742" s="108" t="n">
        <f aca="false">IF(SQRT($B$5)*$I3742+SQRT(1-$B$5)*L3742&lt;$C$10,1,0)</f>
        <v>0</v>
      </c>
      <c r="Q3742" s="108" t="n">
        <f aca="false">IF(SQRT($B$5)*$I3742+SQRT(1-$B$5)*M3742&lt;$C$11,1,0)</f>
        <v>0</v>
      </c>
      <c r="R3742" s="110" t="n">
        <f aca="false">N3742*$D$8+O3742*$D$9+P3742*$D$10+Q3742*$D$11</f>
        <v>0</v>
      </c>
      <c r="S3742" s="108" t="n">
        <f aca="false">SUM(N3742:Q3742)</f>
        <v>0</v>
      </c>
    </row>
    <row r="3743" customFormat="false" ht="15" hidden="false" customHeight="false" outlineLevel="0" collapsed="false">
      <c r="H3743" s="108" t="n">
        <v>3735</v>
      </c>
      <c r="I3743" s="109" t="n">
        <v>0.1035</v>
      </c>
      <c r="J3743" s="109" t="n">
        <v>2.7329</v>
      </c>
      <c r="K3743" s="109" t="n">
        <v>1.4492</v>
      </c>
      <c r="L3743" s="109" t="n">
        <v>-0.9992</v>
      </c>
      <c r="M3743" s="109" t="n">
        <v>-0.5893</v>
      </c>
      <c r="N3743" s="108" t="n">
        <f aca="false">IF(SQRT($B$5)*$I3743+SQRT(1-$B$5)*J3743&lt;$C$8,1,0)</f>
        <v>0</v>
      </c>
      <c r="O3743" s="108" t="n">
        <f aca="false">IF(SQRT($B$5)*$I3743+SQRT(1-$B$5)*K3743&lt;$C$9,1,0)</f>
        <v>0</v>
      </c>
      <c r="P3743" s="108" t="n">
        <f aca="false">IF(SQRT($B$5)*$I3743+SQRT(1-$B$5)*L3743&lt;$C$10,1,0)</f>
        <v>0</v>
      </c>
      <c r="Q3743" s="108" t="n">
        <f aca="false">IF(SQRT($B$5)*$I3743+SQRT(1-$B$5)*M3743&lt;$C$11,1,0)</f>
        <v>0</v>
      </c>
      <c r="R3743" s="110" t="n">
        <f aca="false">N3743*$D$8+O3743*$D$9+P3743*$D$10+Q3743*$D$11</f>
        <v>0</v>
      </c>
      <c r="S3743" s="108" t="n">
        <f aca="false">SUM(N3743:Q3743)</f>
        <v>0</v>
      </c>
    </row>
    <row r="3744" customFormat="false" ht="15" hidden="false" customHeight="false" outlineLevel="0" collapsed="false">
      <c r="H3744" s="108" t="n">
        <v>3736</v>
      </c>
      <c r="I3744" s="109" t="n">
        <v>0.615</v>
      </c>
      <c r="J3744" s="109" t="n">
        <v>-0.1283</v>
      </c>
      <c r="K3744" s="109" t="n">
        <v>-0.0017</v>
      </c>
      <c r="L3744" s="109" t="n">
        <v>0.0728</v>
      </c>
      <c r="M3744" s="109" t="n">
        <v>-0.8999</v>
      </c>
      <c r="N3744" s="108" t="n">
        <f aca="false">IF(SQRT($B$5)*$I3744+SQRT(1-$B$5)*J3744&lt;$C$8,1,0)</f>
        <v>0</v>
      </c>
      <c r="O3744" s="108" t="n">
        <f aca="false">IF(SQRT($B$5)*$I3744+SQRT(1-$B$5)*K3744&lt;$C$9,1,0)</f>
        <v>0</v>
      </c>
      <c r="P3744" s="108" t="n">
        <f aca="false">IF(SQRT($B$5)*$I3744+SQRT(1-$B$5)*L3744&lt;$C$10,1,0)</f>
        <v>0</v>
      </c>
      <c r="Q3744" s="108" t="n">
        <f aca="false">IF(SQRT($B$5)*$I3744+SQRT(1-$B$5)*M3744&lt;$C$11,1,0)</f>
        <v>0</v>
      </c>
      <c r="R3744" s="110" t="n">
        <f aca="false">N3744*$D$8+O3744*$D$9+P3744*$D$10+Q3744*$D$11</f>
        <v>0</v>
      </c>
      <c r="S3744" s="108" t="n">
        <f aca="false">SUM(N3744:Q3744)</f>
        <v>0</v>
      </c>
    </row>
    <row r="3745" customFormat="false" ht="15" hidden="false" customHeight="false" outlineLevel="0" collapsed="false">
      <c r="H3745" s="108" t="n">
        <v>3737</v>
      </c>
      <c r="I3745" s="109" t="n">
        <v>0.8135</v>
      </c>
      <c r="J3745" s="109" t="n">
        <v>-0.9084</v>
      </c>
      <c r="K3745" s="109" t="n">
        <v>0.8775</v>
      </c>
      <c r="L3745" s="109" t="n">
        <v>0.7935</v>
      </c>
      <c r="M3745" s="109" t="n">
        <v>0.1331</v>
      </c>
      <c r="N3745" s="108" t="n">
        <f aca="false">IF(SQRT($B$5)*$I3745+SQRT(1-$B$5)*J3745&lt;$C$8,1,0)</f>
        <v>0</v>
      </c>
      <c r="O3745" s="108" t="n">
        <f aca="false">IF(SQRT($B$5)*$I3745+SQRT(1-$B$5)*K3745&lt;$C$9,1,0)</f>
        <v>0</v>
      </c>
      <c r="P3745" s="108" t="n">
        <f aca="false">IF(SQRT($B$5)*$I3745+SQRT(1-$B$5)*L3745&lt;$C$10,1,0)</f>
        <v>0</v>
      </c>
      <c r="Q3745" s="108" t="n">
        <f aca="false">IF(SQRT($B$5)*$I3745+SQRT(1-$B$5)*M3745&lt;$C$11,1,0)</f>
        <v>0</v>
      </c>
      <c r="R3745" s="110" t="n">
        <f aca="false">N3745*$D$8+O3745*$D$9+P3745*$D$10+Q3745*$D$11</f>
        <v>0</v>
      </c>
      <c r="S3745" s="108" t="n">
        <f aca="false">SUM(N3745:Q3745)</f>
        <v>0</v>
      </c>
    </row>
    <row r="3746" customFormat="false" ht="15" hidden="false" customHeight="false" outlineLevel="0" collapsed="false">
      <c r="H3746" s="108" t="n">
        <v>3738</v>
      </c>
      <c r="I3746" s="109" t="n">
        <v>-0.2669</v>
      </c>
      <c r="J3746" s="109" t="n">
        <v>-0.7558</v>
      </c>
      <c r="K3746" s="109" t="n">
        <v>-1.3109</v>
      </c>
      <c r="L3746" s="109" t="n">
        <v>-0.4195</v>
      </c>
      <c r="M3746" s="109" t="n">
        <v>0.1911</v>
      </c>
      <c r="N3746" s="108" t="n">
        <f aca="false">IF(SQRT($B$5)*$I3746+SQRT(1-$B$5)*J3746&lt;$C$8,1,0)</f>
        <v>0</v>
      </c>
      <c r="O3746" s="108" t="n">
        <f aca="false">IF(SQRT($B$5)*$I3746+SQRT(1-$B$5)*K3746&lt;$C$9,1,0)</f>
        <v>0</v>
      </c>
      <c r="P3746" s="108" t="n">
        <f aca="false">IF(SQRT($B$5)*$I3746+SQRT(1-$B$5)*L3746&lt;$C$10,1,0)</f>
        <v>0</v>
      </c>
      <c r="Q3746" s="108" t="n">
        <f aca="false">IF(SQRT($B$5)*$I3746+SQRT(1-$B$5)*M3746&lt;$C$11,1,0)</f>
        <v>0</v>
      </c>
      <c r="R3746" s="110" t="n">
        <f aca="false">N3746*$D$8+O3746*$D$9+P3746*$D$10+Q3746*$D$11</f>
        <v>0</v>
      </c>
      <c r="S3746" s="108" t="n">
        <f aca="false">SUM(N3746:Q3746)</f>
        <v>0</v>
      </c>
    </row>
    <row r="3747" customFormat="false" ht="15" hidden="false" customHeight="false" outlineLevel="0" collapsed="false">
      <c r="H3747" s="108" t="n">
        <v>3739</v>
      </c>
      <c r="I3747" s="109" t="n">
        <v>-0.799</v>
      </c>
      <c r="J3747" s="109" t="n">
        <v>0.0366</v>
      </c>
      <c r="K3747" s="109" t="n">
        <v>1.1772</v>
      </c>
      <c r="L3747" s="109" t="n">
        <v>0.1514</v>
      </c>
      <c r="M3747" s="109" t="n">
        <v>0.781</v>
      </c>
      <c r="N3747" s="108" t="n">
        <f aca="false">IF(SQRT($B$5)*$I3747+SQRT(1-$B$5)*J3747&lt;$C$8,1,0)</f>
        <v>0</v>
      </c>
      <c r="O3747" s="108" t="n">
        <f aca="false">IF(SQRT($B$5)*$I3747+SQRT(1-$B$5)*K3747&lt;$C$9,1,0)</f>
        <v>0</v>
      </c>
      <c r="P3747" s="108" t="n">
        <f aca="false">IF(SQRT($B$5)*$I3747+SQRT(1-$B$5)*L3747&lt;$C$10,1,0)</f>
        <v>0</v>
      </c>
      <c r="Q3747" s="108" t="n">
        <f aca="false">IF(SQRT($B$5)*$I3747+SQRT(1-$B$5)*M3747&lt;$C$11,1,0)</f>
        <v>0</v>
      </c>
      <c r="R3747" s="110" t="n">
        <f aca="false">N3747*$D$8+O3747*$D$9+P3747*$D$10+Q3747*$D$11</f>
        <v>0</v>
      </c>
      <c r="S3747" s="108" t="n">
        <f aca="false">SUM(N3747:Q3747)</f>
        <v>0</v>
      </c>
    </row>
    <row r="3748" customFormat="false" ht="15" hidden="false" customHeight="false" outlineLevel="0" collapsed="false">
      <c r="H3748" s="108" t="n">
        <v>3740</v>
      </c>
      <c r="I3748" s="109" t="n">
        <v>2.1703</v>
      </c>
      <c r="J3748" s="109" t="n">
        <v>0.0814</v>
      </c>
      <c r="K3748" s="109" t="n">
        <v>0.7254</v>
      </c>
      <c r="L3748" s="109" t="n">
        <v>1.3573</v>
      </c>
      <c r="M3748" s="109" t="n">
        <v>0.0301</v>
      </c>
      <c r="N3748" s="108" t="n">
        <f aca="false">IF(SQRT($B$5)*$I3748+SQRT(1-$B$5)*J3748&lt;$C$8,1,0)</f>
        <v>0</v>
      </c>
      <c r="O3748" s="108" t="n">
        <f aca="false">IF(SQRT($B$5)*$I3748+SQRT(1-$B$5)*K3748&lt;$C$9,1,0)</f>
        <v>0</v>
      </c>
      <c r="P3748" s="108" t="n">
        <f aca="false">IF(SQRT($B$5)*$I3748+SQRT(1-$B$5)*L3748&lt;$C$10,1,0)</f>
        <v>0</v>
      </c>
      <c r="Q3748" s="108" t="n">
        <f aca="false">IF(SQRT($B$5)*$I3748+SQRT(1-$B$5)*M3748&lt;$C$11,1,0)</f>
        <v>0</v>
      </c>
      <c r="R3748" s="110" t="n">
        <f aca="false">N3748*$D$8+O3748*$D$9+P3748*$D$10+Q3748*$D$11</f>
        <v>0</v>
      </c>
      <c r="S3748" s="108" t="n">
        <f aca="false">SUM(N3748:Q3748)</f>
        <v>0</v>
      </c>
    </row>
    <row r="3749" customFormat="false" ht="15" hidden="false" customHeight="false" outlineLevel="0" collapsed="false">
      <c r="H3749" s="108" t="n">
        <v>3741</v>
      </c>
      <c r="I3749" s="109" t="n">
        <v>2.1831</v>
      </c>
      <c r="J3749" s="109" t="n">
        <v>-0.9449</v>
      </c>
      <c r="K3749" s="109" t="n">
        <v>-1.0914</v>
      </c>
      <c r="L3749" s="109" t="n">
        <v>-0.0533</v>
      </c>
      <c r="M3749" s="109" t="n">
        <v>-1.229</v>
      </c>
      <c r="N3749" s="108" t="n">
        <f aca="false">IF(SQRT($B$5)*$I3749+SQRT(1-$B$5)*J3749&lt;$C$8,1,0)</f>
        <v>0</v>
      </c>
      <c r="O3749" s="108" t="n">
        <f aca="false">IF(SQRT($B$5)*$I3749+SQRT(1-$B$5)*K3749&lt;$C$9,1,0)</f>
        <v>0</v>
      </c>
      <c r="P3749" s="108" t="n">
        <f aca="false">IF(SQRT($B$5)*$I3749+SQRT(1-$B$5)*L3749&lt;$C$10,1,0)</f>
        <v>0</v>
      </c>
      <c r="Q3749" s="108" t="n">
        <f aca="false">IF(SQRT($B$5)*$I3749+SQRT(1-$B$5)*M3749&lt;$C$11,1,0)</f>
        <v>0</v>
      </c>
      <c r="R3749" s="110" t="n">
        <f aca="false">N3749*$D$8+O3749*$D$9+P3749*$D$10+Q3749*$D$11</f>
        <v>0</v>
      </c>
      <c r="S3749" s="108" t="n">
        <f aca="false">SUM(N3749:Q3749)</f>
        <v>0</v>
      </c>
    </row>
    <row r="3750" customFormat="false" ht="15" hidden="false" customHeight="false" outlineLevel="0" collapsed="false">
      <c r="H3750" s="108" t="n">
        <v>3742</v>
      </c>
      <c r="I3750" s="109" t="n">
        <v>0.6055</v>
      </c>
      <c r="J3750" s="109" t="n">
        <v>1.7755</v>
      </c>
      <c r="K3750" s="109" t="n">
        <v>0.6088</v>
      </c>
      <c r="L3750" s="109" t="n">
        <v>0.0491</v>
      </c>
      <c r="M3750" s="109" t="n">
        <v>0.4887</v>
      </c>
      <c r="N3750" s="108" t="n">
        <f aca="false">IF(SQRT($B$5)*$I3750+SQRT(1-$B$5)*J3750&lt;$C$8,1,0)</f>
        <v>0</v>
      </c>
      <c r="O3750" s="108" t="n">
        <f aca="false">IF(SQRT($B$5)*$I3750+SQRT(1-$B$5)*K3750&lt;$C$9,1,0)</f>
        <v>0</v>
      </c>
      <c r="P3750" s="108" t="n">
        <f aca="false">IF(SQRT($B$5)*$I3750+SQRT(1-$B$5)*L3750&lt;$C$10,1,0)</f>
        <v>0</v>
      </c>
      <c r="Q3750" s="108" t="n">
        <f aca="false">IF(SQRT($B$5)*$I3750+SQRT(1-$B$5)*M3750&lt;$C$11,1,0)</f>
        <v>0</v>
      </c>
      <c r="R3750" s="110" t="n">
        <f aca="false">N3750*$D$8+O3750*$D$9+P3750*$D$10+Q3750*$D$11</f>
        <v>0</v>
      </c>
      <c r="S3750" s="108" t="n">
        <f aca="false">SUM(N3750:Q3750)</f>
        <v>0</v>
      </c>
    </row>
    <row r="3751" customFormat="false" ht="15" hidden="false" customHeight="false" outlineLevel="0" collapsed="false">
      <c r="H3751" s="108" t="n">
        <v>3743</v>
      </c>
      <c r="I3751" s="109" t="n">
        <v>-0.9289</v>
      </c>
      <c r="J3751" s="109" t="n">
        <v>0.3055</v>
      </c>
      <c r="K3751" s="109" t="n">
        <v>1.4555</v>
      </c>
      <c r="L3751" s="109" t="n">
        <v>0.3746</v>
      </c>
      <c r="M3751" s="109" t="n">
        <v>-0.5718</v>
      </c>
      <c r="N3751" s="108" t="n">
        <f aca="false">IF(SQRT($B$5)*$I3751+SQRT(1-$B$5)*J3751&lt;$C$8,1,0)</f>
        <v>0</v>
      </c>
      <c r="O3751" s="108" t="n">
        <f aca="false">IF(SQRT($B$5)*$I3751+SQRT(1-$B$5)*K3751&lt;$C$9,1,0)</f>
        <v>0</v>
      </c>
      <c r="P3751" s="108" t="n">
        <f aca="false">IF(SQRT($B$5)*$I3751+SQRT(1-$B$5)*L3751&lt;$C$10,1,0)</f>
        <v>0</v>
      </c>
      <c r="Q3751" s="108" t="n">
        <f aca="false">IF(SQRT($B$5)*$I3751+SQRT(1-$B$5)*M3751&lt;$C$11,1,0)</f>
        <v>0</v>
      </c>
      <c r="R3751" s="110" t="n">
        <f aca="false">N3751*$D$8+O3751*$D$9+P3751*$D$10+Q3751*$D$11</f>
        <v>0</v>
      </c>
      <c r="S3751" s="108" t="n">
        <f aca="false">SUM(N3751:Q3751)</f>
        <v>0</v>
      </c>
    </row>
    <row r="3752" customFormat="false" ht="15" hidden="false" customHeight="false" outlineLevel="0" collapsed="false">
      <c r="H3752" s="108" t="n">
        <v>3744</v>
      </c>
      <c r="I3752" s="109" t="n">
        <v>0.5862</v>
      </c>
      <c r="J3752" s="109" t="n">
        <v>0.7862</v>
      </c>
      <c r="K3752" s="109" t="n">
        <v>0.0758</v>
      </c>
      <c r="L3752" s="109" t="n">
        <v>0.7967</v>
      </c>
      <c r="M3752" s="109" t="n">
        <v>0.7806</v>
      </c>
      <c r="N3752" s="108" t="n">
        <f aca="false">IF(SQRT($B$5)*$I3752+SQRT(1-$B$5)*J3752&lt;$C$8,1,0)</f>
        <v>0</v>
      </c>
      <c r="O3752" s="108" t="n">
        <f aca="false">IF(SQRT($B$5)*$I3752+SQRT(1-$B$5)*K3752&lt;$C$9,1,0)</f>
        <v>0</v>
      </c>
      <c r="P3752" s="108" t="n">
        <f aca="false">IF(SQRT($B$5)*$I3752+SQRT(1-$B$5)*L3752&lt;$C$10,1,0)</f>
        <v>0</v>
      </c>
      <c r="Q3752" s="108" t="n">
        <f aca="false">IF(SQRT($B$5)*$I3752+SQRT(1-$B$5)*M3752&lt;$C$11,1,0)</f>
        <v>0</v>
      </c>
      <c r="R3752" s="110" t="n">
        <f aca="false">N3752*$D$8+O3752*$D$9+P3752*$D$10+Q3752*$D$11</f>
        <v>0</v>
      </c>
      <c r="S3752" s="108" t="n">
        <f aca="false">SUM(N3752:Q3752)</f>
        <v>0</v>
      </c>
    </row>
    <row r="3753" customFormat="false" ht="15" hidden="false" customHeight="false" outlineLevel="0" collapsed="false">
      <c r="H3753" s="108" t="n">
        <v>3745</v>
      </c>
      <c r="I3753" s="109" t="n">
        <v>0.4285</v>
      </c>
      <c r="J3753" s="109" t="n">
        <v>1.3766</v>
      </c>
      <c r="K3753" s="109" t="n">
        <v>-0.3592</v>
      </c>
      <c r="L3753" s="109" t="n">
        <v>-0.4115</v>
      </c>
      <c r="M3753" s="109" t="n">
        <v>-0.4188</v>
      </c>
      <c r="N3753" s="108" t="n">
        <f aca="false">IF(SQRT($B$5)*$I3753+SQRT(1-$B$5)*J3753&lt;$C$8,1,0)</f>
        <v>0</v>
      </c>
      <c r="O3753" s="108" t="n">
        <f aca="false">IF(SQRT($B$5)*$I3753+SQRT(1-$B$5)*K3753&lt;$C$9,1,0)</f>
        <v>0</v>
      </c>
      <c r="P3753" s="108" t="n">
        <f aca="false">IF(SQRT($B$5)*$I3753+SQRT(1-$B$5)*L3753&lt;$C$10,1,0)</f>
        <v>0</v>
      </c>
      <c r="Q3753" s="108" t="n">
        <f aca="false">IF(SQRT($B$5)*$I3753+SQRT(1-$B$5)*M3753&lt;$C$11,1,0)</f>
        <v>0</v>
      </c>
      <c r="R3753" s="110" t="n">
        <f aca="false">N3753*$D$8+O3753*$D$9+P3753*$D$10+Q3753*$D$11</f>
        <v>0</v>
      </c>
      <c r="S3753" s="108" t="n">
        <f aca="false">SUM(N3753:Q3753)</f>
        <v>0</v>
      </c>
    </row>
    <row r="3754" customFormat="false" ht="15" hidden="false" customHeight="false" outlineLevel="0" collapsed="false">
      <c r="H3754" s="108" t="n">
        <v>3746</v>
      </c>
      <c r="I3754" s="109" t="n">
        <v>0.9416</v>
      </c>
      <c r="J3754" s="109" t="n">
        <v>-0.1035</v>
      </c>
      <c r="K3754" s="109" t="n">
        <v>-1.3012</v>
      </c>
      <c r="L3754" s="109" t="n">
        <v>-0.1022</v>
      </c>
      <c r="M3754" s="109" t="n">
        <v>0.1632</v>
      </c>
      <c r="N3754" s="108" t="n">
        <f aca="false">IF(SQRT($B$5)*$I3754+SQRT(1-$B$5)*J3754&lt;$C$8,1,0)</f>
        <v>0</v>
      </c>
      <c r="O3754" s="108" t="n">
        <f aca="false">IF(SQRT($B$5)*$I3754+SQRT(1-$B$5)*K3754&lt;$C$9,1,0)</f>
        <v>0</v>
      </c>
      <c r="P3754" s="108" t="n">
        <f aca="false">IF(SQRT($B$5)*$I3754+SQRT(1-$B$5)*L3754&lt;$C$10,1,0)</f>
        <v>0</v>
      </c>
      <c r="Q3754" s="108" t="n">
        <f aca="false">IF(SQRT($B$5)*$I3754+SQRT(1-$B$5)*M3754&lt;$C$11,1,0)</f>
        <v>0</v>
      </c>
      <c r="R3754" s="110" t="n">
        <f aca="false">N3754*$D$8+O3754*$D$9+P3754*$D$10+Q3754*$D$11</f>
        <v>0</v>
      </c>
      <c r="S3754" s="108" t="n">
        <f aca="false">SUM(N3754:Q3754)</f>
        <v>0</v>
      </c>
    </row>
    <row r="3755" customFormat="false" ht="15" hidden="false" customHeight="false" outlineLevel="0" collapsed="false">
      <c r="H3755" s="108" t="n">
        <v>3747</v>
      </c>
      <c r="I3755" s="109" t="n">
        <v>-0.9015</v>
      </c>
      <c r="J3755" s="109" t="n">
        <v>0.6764</v>
      </c>
      <c r="K3755" s="109" t="n">
        <v>2.0594</v>
      </c>
      <c r="L3755" s="109" t="n">
        <v>-0.1613</v>
      </c>
      <c r="M3755" s="109" t="n">
        <v>-0.4622</v>
      </c>
      <c r="N3755" s="108" t="n">
        <f aca="false">IF(SQRT($B$5)*$I3755+SQRT(1-$B$5)*J3755&lt;$C$8,1,0)</f>
        <v>0</v>
      </c>
      <c r="O3755" s="108" t="n">
        <f aca="false">IF(SQRT($B$5)*$I3755+SQRT(1-$B$5)*K3755&lt;$C$9,1,0)</f>
        <v>0</v>
      </c>
      <c r="P3755" s="108" t="n">
        <f aca="false">IF(SQRT($B$5)*$I3755+SQRT(1-$B$5)*L3755&lt;$C$10,1,0)</f>
        <v>0</v>
      </c>
      <c r="Q3755" s="108" t="n">
        <f aca="false">IF(SQRT($B$5)*$I3755+SQRT(1-$B$5)*M3755&lt;$C$11,1,0)</f>
        <v>0</v>
      </c>
      <c r="R3755" s="110" t="n">
        <f aca="false">N3755*$D$8+O3755*$D$9+P3755*$D$10+Q3755*$D$11</f>
        <v>0</v>
      </c>
      <c r="S3755" s="108" t="n">
        <f aca="false">SUM(N3755:Q3755)</f>
        <v>0</v>
      </c>
    </row>
    <row r="3756" customFormat="false" ht="15" hidden="false" customHeight="false" outlineLevel="0" collapsed="false">
      <c r="H3756" s="108" t="n">
        <v>3748</v>
      </c>
      <c r="I3756" s="109" t="n">
        <v>0.0754</v>
      </c>
      <c r="J3756" s="109" t="n">
        <v>2.2245</v>
      </c>
      <c r="K3756" s="109" t="n">
        <v>1.2237</v>
      </c>
      <c r="L3756" s="109" t="n">
        <v>-0.324</v>
      </c>
      <c r="M3756" s="109" t="n">
        <v>1.4805</v>
      </c>
      <c r="N3756" s="108" t="n">
        <f aca="false">IF(SQRT($B$5)*$I3756+SQRT(1-$B$5)*J3756&lt;$C$8,1,0)</f>
        <v>0</v>
      </c>
      <c r="O3756" s="108" t="n">
        <f aca="false">IF(SQRT($B$5)*$I3756+SQRT(1-$B$5)*K3756&lt;$C$9,1,0)</f>
        <v>0</v>
      </c>
      <c r="P3756" s="108" t="n">
        <f aca="false">IF(SQRT($B$5)*$I3756+SQRT(1-$B$5)*L3756&lt;$C$10,1,0)</f>
        <v>0</v>
      </c>
      <c r="Q3756" s="108" t="n">
        <f aca="false">IF(SQRT($B$5)*$I3756+SQRT(1-$B$5)*M3756&lt;$C$11,1,0)</f>
        <v>0</v>
      </c>
      <c r="R3756" s="110" t="n">
        <f aca="false">N3756*$D$8+O3756*$D$9+P3756*$D$10+Q3756*$D$11</f>
        <v>0</v>
      </c>
      <c r="S3756" s="108" t="n">
        <f aca="false">SUM(N3756:Q3756)</f>
        <v>0</v>
      </c>
    </row>
    <row r="3757" customFormat="false" ht="15" hidden="false" customHeight="false" outlineLevel="0" collapsed="false">
      <c r="H3757" s="108" t="n">
        <v>3749</v>
      </c>
      <c r="I3757" s="109" t="n">
        <v>0.6029</v>
      </c>
      <c r="J3757" s="109" t="n">
        <v>0.7979</v>
      </c>
      <c r="K3757" s="109" t="n">
        <v>0.7943</v>
      </c>
      <c r="L3757" s="109" t="n">
        <v>0.5749</v>
      </c>
      <c r="M3757" s="109" t="n">
        <v>0.0302</v>
      </c>
      <c r="N3757" s="108" t="n">
        <f aca="false">IF(SQRT($B$5)*$I3757+SQRT(1-$B$5)*J3757&lt;$C$8,1,0)</f>
        <v>0</v>
      </c>
      <c r="O3757" s="108" t="n">
        <f aca="false">IF(SQRT($B$5)*$I3757+SQRT(1-$B$5)*K3757&lt;$C$9,1,0)</f>
        <v>0</v>
      </c>
      <c r="P3757" s="108" t="n">
        <f aca="false">IF(SQRT($B$5)*$I3757+SQRT(1-$B$5)*L3757&lt;$C$10,1,0)</f>
        <v>0</v>
      </c>
      <c r="Q3757" s="108" t="n">
        <f aca="false">IF(SQRT($B$5)*$I3757+SQRT(1-$B$5)*M3757&lt;$C$11,1,0)</f>
        <v>0</v>
      </c>
      <c r="R3757" s="110" t="n">
        <f aca="false">N3757*$D$8+O3757*$D$9+P3757*$D$10+Q3757*$D$11</f>
        <v>0</v>
      </c>
      <c r="S3757" s="108" t="n">
        <f aca="false">SUM(N3757:Q3757)</f>
        <v>0</v>
      </c>
    </row>
    <row r="3758" customFormat="false" ht="15" hidden="false" customHeight="false" outlineLevel="0" collapsed="false">
      <c r="H3758" s="108" t="n">
        <v>3750</v>
      </c>
      <c r="I3758" s="109" t="n">
        <v>1.8849</v>
      </c>
      <c r="J3758" s="109" t="n">
        <v>1.5691</v>
      </c>
      <c r="K3758" s="109" t="n">
        <v>-0.3737</v>
      </c>
      <c r="L3758" s="109" t="n">
        <v>-1.1153</v>
      </c>
      <c r="M3758" s="109" t="n">
        <v>-1.4053</v>
      </c>
      <c r="N3758" s="108" t="n">
        <f aca="false">IF(SQRT($B$5)*$I3758+SQRT(1-$B$5)*J3758&lt;$C$8,1,0)</f>
        <v>0</v>
      </c>
      <c r="O3758" s="108" t="n">
        <f aca="false">IF(SQRT($B$5)*$I3758+SQRT(1-$B$5)*K3758&lt;$C$9,1,0)</f>
        <v>0</v>
      </c>
      <c r="P3758" s="108" t="n">
        <f aca="false">IF(SQRT($B$5)*$I3758+SQRT(1-$B$5)*L3758&lt;$C$10,1,0)</f>
        <v>0</v>
      </c>
      <c r="Q3758" s="108" t="n">
        <f aca="false">IF(SQRT($B$5)*$I3758+SQRT(1-$B$5)*M3758&lt;$C$11,1,0)</f>
        <v>0</v>
      </c>
      <c r="R3758" s="110" t="n">
        <f aca="false">N3758*$D$8+O3758*$D$9+P3758*$D$10+Q3758*$D$11</f>
        <v>0</v>
      </c>
      <c r="S3758" s="108" t="n">
        <f aca="false">SUM(N3758:Q3758)</f>
        <v>0</v>
      </c>
    </row>
    <row r="3759" customFormat="false" ht="15" hidden="false" customHeight="false" outlineLevel="0" collapsed="false">
      <c r="H3759" s="108" t="n">
        <v>3751</v>
      </c>
      <c r="I3759" s="109" t="n">
        <v>0.2668</v>
      </c>
      <c r="J3759" s="109" t="n">
        <v>-0.0205</v>
      </c>
      <c r="K3759" s="109" t="n">
        <v>0.171</v>
      </c>
      <c r="L3759" s="109" t="n">
        <v>-0.7694</v>
      </c>
      <c r="M3759" s="109" t="n">
        <v>0.7155</v>
      </c>
      <c r="N3759" s="108" t="n">
        <f aca="false">IF(SQRT($B$5)*$I3759+SQRT(1-$B$5)*J3759&lt;$C$8,1,0)</f>
        <v>0</v>
      </c>
      <c r="O3759" s="108" t="n">
        <f aca="false">IF(SQRT($B$5)*$I3759+SQRT(1-$B$5)*K3759&lt;$C$9,1,0)</f>
        <v>0</v>
      </c>
      <c r="P3759" s="108" t="n">
        <f aca="false">IF(SQRT($B$5)*$I3759+SQRT(1-$B$5)*L3759&lt;$C$10,1,0)</f>
        <v>0</v>
      </c>
      <c r="Q3759" s="108" t="n">
        <f aca="false">IF(SQRT($B$5)*$I3759+SQRT(1-$B$5)*M3759&lt;$C$11,1,0)</f>
        <v>0</v>
      </c>
      <c r="R3759" s="110" t="n">
        <f aca="false">N3759*$D$8+O3759*$D$9+P3759*$D$10+Q3759*$D$11</f>
        <v>0</v>
      </c>
      <c r="S3759" s="108" t="n">
        <f aca="false">SUM(N3759:Q3759)</f>
        <v>0</v>
      </c>
    </row>
    <row r="3760" customFormat="false" ht="15" hidden="false" customHeight="false" outlineLevel="0" collapsed="false">
      <c r="H3760" s="108" t="n">
        <v>3752</v>
      </c>
      <c r="I3760" s="109" t="n">
        <v>1.4168</v>
      </c>
      <c r="J3760" s="109" t="n">
        <v>-1.2785</v>
      </c>
      <c r="K3760" s="109" t="n">
        <v>-0.2699</v>
      </c>
      <c r="L3760" s="109" t="n">
        <v>-0.6863</v>
      </c>
      <c r="M3760" s="109" t="n">
        <v>0.0357</v>
      </c>
      <c r="N3760" s="108" t="n">
        <f aca="false">IF(SQRT($B$5)*$I3760+SQRT(1-$B$5)*J3760&lt;$C$8,1,0)</f>
        <v>0</v>
      </c>
      <c r="O3760" s="108" t="n">
        <f aca="false">IF(SQRT($B$5)*$I3760+SQRT(1-$B$5)*K3760&lt;$C$9,1,0)</f>
        <v>0</v>
      </c>
      <c r="P3760" s="108" t="n">
        <f aca="false">IF(SQRT($B$5)*$I3760+SQRT(1-$B$5)*L3760&lt;$C$10,1,0)</f>
        <v>0</v>
      </c>
      <c r="Q3760" s="108" t="n">
        <f aca="false">IF(SQRT($B$5)*$I3760+SQRT(1-$B$5)*M3760&lt;$C$11,1,0)</f>
        <v>0</v>
      </c>
      <c r="R3760" s="110" t="n">
        <f aca="false">N3760*$D$8+O3760*$D$9+P3760*$D$10+Q3760*$D$11</f>
        <v>0</v>
      </c>
      <c r="S3760" s="108" t="n">
        <f aca="false">SUM(N3760:Q3760)</f>
        <v>0</v>
      </c>
    </row>
    <row r="3761" customFormat="false" ht="15" hidden="false" customHeight="false" outlineLevel="0" collapsed="false">
      <c r="H3761" s="108" t="n">
        <v>3753</v>
      </c>
      <c r="I3761" s="109" t="n">
        <v>0.063</v>
      </c>
      <c r="J3761" s="109" t="n">
        <v>1.1144</v>
      </c>
      <c r="K3761" s="109" t="n">
        <v>-0.2619</v>
      </c>
      <c r="L3761" s="109" t="n">
        <v>0.354</v>
      </c>
      <c r="M3761" s="109" t="n">
        <v>-0.5642</v>
      </c>
      <c r="N3761" s="108" t="n">
        <f aca="false">IF(SQRT($B$5)*$I3761+SQRT(1-$B$5)*J3761&lt;$C$8,1,0)</f>
        <v>0</v>
      </c>
      <c r="O3761" s="108" t="n">
        <f aca="false">IF(SQRT($B$5)*$I3761+SQRT(1-$B$5)*K3761&lt;$C$9,1,0)</f>
        <v>0</v>
      </c>
      <c r="P3761" s="108" t="n">
        <f aca="false">IF(SQRT($B$5)*$I3761+SQRT(1-$B$5)*L3761&lt;$C$10,1,0)</f>
        <v>0</v>
      </c>
      <c r="Q3761" s="108" t="n">
        <f aca="false">IF(SQRT($B$5)*$I3761+SQRT(1-$B$5)*M3761&lt;$C$11,1,0)</f>
        <v>0</v>
      </c>
      <c r="R3761" s="110" t="n">
        <f aca="false">N3761*$D$8+O3761*$D$9+P3761*$D$10+Q3761*$D$11</f>
        <v>0</v>
      </c>
      <c r="S3761" s="108" t="n">
        <f aca="false">SUM(N3761:Q3761)</f>
        <v>0</v>
      </c>
    </row>
    <row r="3762" customFormat="false" ht="15" hidden="false" customHeight="false" outlineLevel="0" collapsed="false">
      <c r="H3762" s="108" t="n">
        <v>3754</v>
      </c>
      <c r="I3762" s="109" t="n">
        <v>0.7971</v>
      </c>
      <c r="J3762" s="109" t="n">
        <v>0.1263</v>
      </c>
      <c r="K3762" s="109" t="n">
        <v>-1.3423</v>
      </c>
      <c r="L3762" s="109" t="n">
        <v>1.7798</v>
      </c>
      <c r="M3762" s="109" t="n">
        <v>1.1679</v>
      </c>
      <c r="N3762" s="108" t="n">
        <f aca="false">IF(SQRT($B$5)*$I3762+SQRT(1-$B$5)*J3762&lt;$C$8,1,0)</f>
        <v>0</v>
      </c>
      <c r="O3762" s="108" t="n">
        <f aca="false">IF(SQRT($B$5)*$I3762+SQRT(1-$B$5)*K3762&lt;$C$9,1,0)</f>
        <v>0</v>
      </c>
      <c r="P3762" s="108" t="n">
        <f aca="false">IF(SQRT($B$5)*$I3762+SQRT(1-$B$5)*L3762&lt;$C$10,1,0)</f>
        <v>0</v>
      </c>
      <c r="Q3762" s="108" t="n">
        <f aca="false">IF(SQRT($B$5)*$I3762+SQRT(1-$B$5)*M3762&lt;$C$11,1,0)</f>
        <v>0</v>
      </c>
      <c r="R3762" s="110" t="n">
        <f aca="false">N3762*$D$8+O3762*$D$9+P3762*$D$10+Q3762*$D$11</f>
        <v>0</v>
      </c>
      <c r="S3762" s="108" t="n">
        <f aca="false">SUM(N3762:Q3762)</f>
        <v>0</v>
      </c>
    </row>
    <row r="3763" customFormat="false" ht="15" hidden="false" customHeight="false" outlineLevel="0" collapsed="false">
      <c r="H3763" s="108" t="n">
        <v>3755</v>
      </c>
      <c r="I3763" s="109" t="n">
        <v>-0.1685</v>
      </c>
      <c r="J3763" s="109" t="n">
        <v>-0.2083</v>
      </c>
      <c r="K3763" s="109" t="n">
        <v>0.2493</v>
      </c>
      <c r="L3763" s="109" t="n">
        <v>-0.1483</v>
      </c>
      <c r="M3763" s="109" t="n">
        <v>0.6785</v>
      </c>
      <c r="N3763" s="108" t="n">
        <f aca="false">IF(SQRT($B$5)*$I3763+SQRT(1-$B$5)*J3763&lt;$C$8,1,0)</f>
        <v>0</v>
      </c>
      <c r="O3763" s="108" t="n">
        <f aca="false">IF(SQRT($B$5)*$I3763+SQRT(1-$B$5)*K3763&lt;$C$9,1,0)</f>
        <v>0</v>
      </c>
      <c r="P3763" s="108" t="n">
        <f aca="false">IF(SQRT($B$5)*$I3763+SQRT(1-$B$5)*L3763&lt;$C$10,1,0)</f>
        <v>0</v>
      </c>
      <c r="Q3763" s="108" t="n">
        <f aca="false">IF(SQRT($B$5)*$I3763+SQRT(1-$B$5)*M3763&lt;$C$11,1,0)</f>
        <v>0</v>
      </c>
      <c r="R3763" s="110" t="n">
        <f aca="false">N3763*$D$8+O3763*$D$9+P3763*$D$10+Q3763*$D$11</f>
        <v>0</v>
      </c>
      <c r="S3763" s="108" t="n">
        <f aca="false">SUM(N3763:Q3763)</f>
        <v>0</v>
      </c>
    </row>
    <row r="3764" customFormat="false" ht="15" hidden="false" customHeight="false" outlineLevel="0" collapsed="false">
      <c r="H3764" s="108" t="n">
        <v>3756</v>
      </c>
      <c r="I3764" s="109" t="n">
        <v>-0.5343</v>
      </c>
      <c r="J3764" s="109" t="n">
        <v>0.3588</v>
      </c>
      <c r="K3764" s="109" t="n">
        <v>-1.5443</v>
      </c>
      <c r="L3764" s="109" t="n">
        <v>0.6646</v>
      </c>
      <c r="M3764" s="109" t="n">
        <v>1.0298</v>
      </c>
      <c r="N3764" s="108" t="n">
        <f aca="false">IF(SQRT($B$5)*$I3764+SQRT(1-$B$5)*J3764&lt;$C$8,1,0)</f>
        <v>0</v>
      </c>
      <c r="O3764" s="108" t="n">
        <f aca="false">IF(SQRT($B$5)*$I3764+SQRT(1-$B$5)*K3764&lt;$C$9,1,0)</f>
        <v>0</v>
      </c>
      <c r="P3764" s="108" t="n">
        <f aca="false">IF(SQRT($B$5)*$I3764+SQRT(1-$B$5)*L3764&lt;$C$10,1,0)</f>
        <v>0</v>
      </c>
      <c r="Q3764" s="108" t="n">
        <f aca="false">IF(SQRT($B$5)*$I3764+SQRT(1-$B$5)*M3764&lt;$C$11,1,0)</f>
        <v>0</v>
      </c>
      <c r="R3764" s="110" t="n">
        <f aca="false">N3764*$D$8+O3764*$D$9+P3764*$D$10+Q3764*$D$11</f>
        <v>0</v>
      </c>
      <c r="S3764" s="108" t="n">
        <f aca="false">SUM(N3764:Q3764)</f>
        <v>0</v>
      </c>
    </row>
    <row r="3765" customFormat="false" ht="15" hidden="false" customHeight="false" outlineLevel="0" collapsed="false">
      <c r="H3765" s="108" t="n">
        <v>3757</v>
      </c>
      <c r="I3765" s="109" t="n">
        <v>-2.0811</v>
      </c>
      <c r="J3765" s="109" t="n">
        <v>-2.341</v>
      </c>
      <c r="K3765" s="109" t="n">
        <v>0.5783</v>
      </c>
      <c r="L3765" s="109" t="n">
        <v>-0.0385</v>
      </c>
      <c r="M3765" s="109" t="n">
        <v>-2.5592</v>
      </c>
      <c r="N3765" s="108" t="n">
        <f aca="false">IF(SQRT($B$5)*$I3765+SQRT(1-$B$5)*J3765&lt;$C$8,1,0)</f>
        <v>1</v>
      </c>
      <c r="O3765" s="108" t="n">
        <f aca="false">IF(SQRT($B$5)*$I3765+SQRT(1-$B$5)*K3765&lt;$C$9,1,0)</f>
        <v>0</v>
      </c>
      <c r="P3765" s="108" t="n">
        <f aca="false">IF(SQRT($B$5)*$I3765+SQRT(1-$B$5)*L3765&lt;$C$10,1,0)</f>
        <v>0</v>
      </c>
      <c r="Q3765" s="108" t="n">
        <f aca="false">IF(SQRT($B$5)*$I3765+SQRT(1-$B$5)*M3765&lt;$C$11,1,0)</f>
        <v>1</v>
      </c>
      <c r="R3765" s="110" t="n">
        <f aca="false">N3765*$D$8+O3765*$D$9+P3765*$D$10+Q3765*$D$11</f>
        <v>37.5</v>
      </c>
      <c r="S3765" s="108" t="n">
        <f aca="false">SUM(N3765:Q3765)</f>
        <v>2</v>
      </c>
    </row>
    <row r="3766" customFormat="false" ht="15" hidden="false" customHeight="false" outlineLevel="0" collapsed="false">
      <c r="H3766" s="108" t="n">
        <v>3758</v>
      </c>
      <c r="I3766" s="109" t="n">
        <v>0.0391</v>
      </c>
      <c r="J3766" s="109" t="n">
        <v>0.6301</v>
      </c>
      <c r="K3766" s="109" t="n">
        <v>0.6357</v>
      </c>
      <c r="L3766" s="109" t="n">
        <v>-0.262</v>
      </c>
      <c r="M3766" s="109" t="n">
        <v>0.6103</v>
      </c>
      <c r="N3766" s="108" t="n">
        <f aca="false">IF(SQRT($B$5)*$I3766+SQRT(1-$B$5)*J3766&lt;$C$8,1,0)</f>
        <v>0</v>
      </c>
      <c r="O3766" s="108" t="n">
        <f aca="false">IF(SQRT($B$5)*$I3766+SQRT(1-$B$5)*K3766&lt;$C$9,1,0)</f>
        <v>0</v>
      </c>
      <c r="P3766" s="108" t="n">
        <f aca="false">IF(SQRT($B$5)*$I3766+SQRT(1-$B$5)*L3766&lt;$C$10,1,0)</f>
        <v>0</v>
      </c>
      <c r="Q3766" s="108" t="n">
        <f aca="false">IF(SQRT($B$5)*$I3766+SQRT(1-$B$5)*M3766&lt;$C$11,1,0)</f>
        <v>0</v>
      </c>
      <c r="R3766" s="110" t="n">
        <f aca="false">N3766*$D$8+O3766*$D$9+P3766*$D$10+Q3766*$D$11</f>
        <v>0</v>
      </c>
      <c r="S3766" s="108" t="n">
        <f aca="false">SUM(N3766:Q3766)</f>
        <v>0</v>
      </c>
    </row>
    <row r="3767" customFormat="false" ht="15" hidden="false" customHeight="false" outlineLevel="0" collapsed="false">
      <c r="H3767" s="108" t="n">
        <v>3759</v>
      </c>
      <c r="I3767" s="109" t="n">
        <v>0.2986</v>
      </c>
      <c r="J3767" s="109" t="n">
        <v>-0.368</v>
      </c>
      <c r="K3767" s="109" t="n">
        <v>0.4178</v>
      </c>
      <c r="L3767" s="109" t="n">
        <v>1.4543</v>
      </c>
      <c r="M3767" s="109" t="n">
        <v>-0.4464</v>
      </c>
      <c r="N3767" s="108" t="n">
        <f aca="false">IF(SQRT($B$5)*$I3767+SQRT(1-$B$5)*J3767&lt;$C$8,1,0)</f>
        <v>0</v>
      </c>
      <c r="O3767" s="108" t="n">
        <f aca="false">IF(SQRT($B$5)*$I3767+SQRT(1-$B$5)*K3767&lt;$C$9,1,0)</f>
        <v>0</v>
      </c>
      <c r="P3767" s="108" t="n">
        <f aca="false">IF(SQRT($B$5)*$I3767+SQRT(1-$B$5)*L3767&lt;$C$10,1,0)</f>
        <v>0</v>
      </c>
      <c r="Q3767" s="108" t="n">
        <f aca="false">IF(SQRT($B$5)*$I3767+SQRT(1-$B$5)*M3767&lt;$C$11,1,0)</f>
        <v>0</v>
      </c>
      <c r="R3767" s="110" t="n">
        <f aca="false">N3767*$D$8+O3767*$D$9+P3767*$D$10+Q3767*$D$11</f>
        <v>0</v>
      </c>
      <c r="S3767" s="108" t="n">
        <f aca="false">SUM(N3767:Q3767)</f>
        <v>0</v>
      </c>
    </row>
    <row r="3768" customFormat="false" ht="15" hidden="false" customHeight="false" outlineLevel="0" collapsed="false">
      <c r="H3768" s="108" t="n">
        <v>3760</v>
      </c>
      <c r="I3768" s="109" t="n">
        <v>-1.0206</v>
      </c>
      <c r="J3768" s="109" t="n">
        <v>0.0972</v>
      </c>
      <c r="K3768" s="109" t="n">
        <v>-0.2497</v>
      </c>
      <c r="L3768" s="109" t="n">
        <v>-0.4895</v>
      </c>
      <c r="M3768" s="109" t="n">
        <v>-0.1213</v>
      </c>
      <c r="N3768" s="108" t="n">
        <f aca="false">IF(SQRT($B$5)*$I3768+SQRT(1-$B$5)*J3768&lt;$C$8,1,0)</f>
        <v>0</v>
      </c>
      <c r="O3768" s="108" t="n">
        <f aca="false">IF(SQRT($B$5)*$I3768+SQRT(1-$B$5)*K3768&lt;$C$9,1,0)</f>
        <v>0</v>
      </c>
      <c r="P3768" s="108" t="n">
        <f aca="false">IF(SQRT($B$5)*$I3768+SQRT(1-$B$5)*L3768&lt;$C$10,1,0)</f>
        <v>0</v>
      </c>
      <c r="Q3768" s="108" t="n">
        <f aca="false">IF(SQRT($B$5)*$I3768+SQRT(1-$B$5)*M3768&lt;$C$11,1,0)</f>
        <v>0</v>
      </c>
      <c r="R3768" s="110" t="n">
        <f aca="false">N3768*$D$8+O3768*$D$9+P3768*$D$10+Q3768*$D$11</f>
        <v>0</v>
      </c>
      <c r="S3768" s="108" t="n">
        <f aca="false">SUM(N3768:Q3768)</f>
        <v>0</v>
      </c>
    </row>
    <row r="3769" customFormat="false" ht="15" hidden="false" customHeight="false" outlineLevel="0" collapsed="false">
      <c r="H3769" s="108" t="n">
        <v>3761</v>
      </c>
      <c r="I3769" s="109" t="n">
        <v>0.9989</v>
      </c>
      <c r="J3769" s="109" t="n">
        <v>1.7922</v>
      </c>
      <c r="K3769" s="109" t="n">
        <v>-0.875</v>
      </c>
      <c r="L3769" s="109" t="n">
        <v>-0.277</v>
      </c>
      <c r="M3769" s="109" t="n">
        <v>1.4334</v>
      </c>
      <c r="N3769" s="108" t="n">
        <f aca="false">IF(SQRT($B$5)*$I3769+SQRT(1-$B$5)*J3769&lt;$C$8,1,0)</f>
        <v>0</v>
      </c>
      <c r="O3769" s="108" t="n">
        <f aca="false">IF(SQRT($B$5)*$I3769+SQRT(1-$B$5)*K3769&lt;$C$9,1,0)</f>
        <v>0</v>
      </c>
      <c r="P3769" s="108" t="n">
        <f aca="false">IF(SQRT($B$5)*$I3769+SQRT(1-$B$5)*L3769&lt;$C$10,1,0)</f>
        <v>0</v>
      </c>
      <c r="Q3769" s="108" t="n">
        <f aca="false">IF(SQRT($B$5)*$I3769+SQRT(1-$B$5)*M3769&lt;$C$11,1,0)</f>
        <v>0</v>
      </c>
      <c r="R3769" s="110" t="n">
        <f aca="false">N3769*$D$8+O3769*$D$9+P3769*$D$10+Q3769*$D$11</f>
        <v>0</v>
      </c>
      <c r="S3769" s="108" t="n">
        <f aca="false">SUM(N3769:Q3769)</f>
        <v>0</v>
      </c>
    </row>
    <row r="3770" customFormat="false" ht="15" hidden="false" customHeight="false" outlineLevel="0" collapsed="false">
      <c r="H3770" s="108" t="n">
        <v>3762</v>
      </c>
      <c r="I3770" s="109" t="n">
        <v>0.0187</v>
      </c>
      <c r="J3770" s="109" t="n">
        <v>-0.5448</v>
      </c>
      <c r="K3770" s="109" t="n">
        <v>0.5324</v>
      </c>
      <c r="L3770" s="109" t="n">
        <v>-1.447</v>
      </c>
      <c r="M3770" s="109" t="n">
        <v>1.1534</v>
      </c>
      <c r="N3770" s="108" t="n">
        <f aca="false">IF(SQRT($B$5)*$I3770+SQRT(1-$B$5)*J3770&lt;$C$8,1,0)</f>
        <v>0</v>
      </c>
      <c r="O3770" s="108" t="n">
        <f aca="false">IF(SQRT($B$5)*$I3770+SQRT(1-$B$5)*K3770&lt;$C$9,1,0)</f>
        <v>0</v>
      </c>
      <c r="P3770" s="108" t="n">
        <f aca="false">IF(SQRT($B$5)*$I3770+SQRT(1-$B$5)*L3770&lt;$C$10,1,0)</f>
        <v>0</v>
      </c>
      <c r="Q3770" s="108" t="n">
        <f aca="false">IF(SQRT($B$5)*$I3770+SQRT(1-$B$5)*M3770&lt;$C$11,1,0)</f>
        <v>0</v>
      </c>
      <c r="R3770" s="110" t="n">
        <f aca="false">N3770*$D$8+O3770*$D$9+P3770*$D$10+Q3770*$D$11</f>
        <v>0</v>
      </c>
      <c r="S3770" s="108" t="n">
        <f aca="false">SUM(N3770:Q3770)</f>
        <v>0</v>
      </c>
    </row>
    <row r="3771" customFormat="false" ht="15" hidden="false" customHeight="false" outlineLevel="0" collapsed="false">
      <c r="H3771" s="108" t="n">
        <v>3763</v>
      </c>
      <c r="I3771" s="109" t="n">
        <v>-0.8558</v>
      </c>
      <c r="J3771" s="109" t="n">
        <v>1.249</v>
      </c>
      <c r="K3771" s="109" t="n">
        <v>-0.4881</v>
      </c>
      <c r="L3771" s="109" t="n">
        <v>-2.1205</v>
      </c>
      <c r="M3771" s="109" t="n">
        <v>1.1882</v>
      </c>
      <c r="N3771" s="108" t="n">
        <f aca="false">IF(SQRT($B$5)*$I3771+SQRT(1-$B$5)*J3771&lt;$C$8,1,0)</f>
        <v>0</v>
      </c>
      <c r="O3771" s="108" t="n">
        <f aca="false">IF(SQRT($B$5)*$I3771+SQRT(1-$B$5)*K3771&lt;$C$9,1,0)</f>
        <v>0</v>
      </c>
      <c r="P3771" s="108" t="n">
        <f aca="false">IF(SQRT($B$5)*$I3771+SQRT(1-$B$5)*L3771&lt;$C$10,1,0)</f>
        <v>1</v>
      </c>
      <c r="Q3771" s="108" t="n">
        <f aca="false">IF(SQRT($B$5)*$I3771+SQRT(1-$B$5)*M3771&lt;$C$11,1,0)</f>
        <v>0</v>
      </c>
      <c r="R3771" s="110" t="n">
        <f aca="false">N3771*$D$8+O3771*$D$9+P3771*$D$10+Q3771*$D$11</f>
        <v>14</v>
      </c>
      <c r="S3771" s="108" t="n">
        <f aca="false">SUM(N3771:Q3771)</f>
        <v>1</v>
      </c>
    </row>
    <row r="3772" customFormat="false" ht="15" hidden="false" customHeight="false" outlineLevel="0" collapsed="false">
      <c r="H3772" s="108" t="n">
        <v>3764</v>
      </c>
      <c r="I3772" s="109" t="n">
        <v>-0.0922</v>
      </c>
      <c r="J3772" s="109" t="n">
        <v>2.6821</v>
      </c>
      <c r="K3772" s="109" t="n">
        <v>0.0359</v>
      </c>
      <c r="L3772" s="109" t="n">
        <v>-0.6901</v>
      </c>
      <c r="M3772" s="109" t="n">
        <v>0.6645</v>
      </c>
      <c r="N3772" s="108" t="n">
        <f aca="false">IF(SQRT($B$5)*$I3772+SQRT(1-$B$5)*J3772&lt;$C$8,1,0)</f>
        <v>0</v>
      </c>
      <c r="O3772" s="108" t="n">
        <f aca="false">IF(SQRT($B$5)*$I3772+SQRT(1-$B$5)*K3772&lt;$C$9,1,0)</f>
        <v>0</v>
      </c>
      <c r="P3772" s="108" t="n">
        <f aca="false">IF(SQRT($B$5)*$I3772+SQRT(1-$B$5)*L3772&lt;$C$10,1,0)</f>
        <v>0</v>
      </c>
      <c r="Q3772" s="108" t="n">
        <f aca="false">IF(SQRT($B$5)*$I3772+SQRT(1-$B$5)*M3772&lt;$C$11,1,0)</f>
        <v>0</v>
      </c>
      <c r="R3772" s="110" t="n">
        <f aca="false">N3772*$D$8+O3772*$D$9+P3772*$D$10+Q3772*$D$11</f>
        <v>0</v>
      </c>
      <c r="S3772" s="108" t="n">
        <f aca="false">SUM(N3772:Q3772)</f>
        <v>0</v>
      </c>
    </row>
    <row r="3773" customFormat="false" ht="15" hidden="false" customHeight="false" outlineLevel="0" collapsed="false">
      <c r="H3773" s="108" t="n">
        <v>3765</v>
      </c>
      <c r="I3773" s="109" t="n">
        <v>0.7668</v>
      </c>
      <c r="J3773" s="109" t="n">
        <v>-1.2126</v>
      </c>
      <c r="K3773" s="109" t="n">
        <v>0.1938</v>
      </c>
      <c r="L3773" s="109" t="n">
        <v>-1.4471</v>
      </c>
      <c r="M3773" s="109" t="n">
        <v>-0.2037</v>
      </c>
      <c r="N3773" s="108" t="n">
        <f aca="false">IF(SQRT($B$5)*$I3773+SQRT(1-$B$5)*J3773&lt;$C$8,1,0)</f>
        <v>0</v>
      </c>
      <c r="O3773" s="108" t="n">
        <f aca="false">IF(SQRT($B$5)*$I3773+SQRT(1-$B$5)*K3773&lt;$C$9,1,0)</f>
        <v>0</v>
      </c>
      <c r="P3773" s="108" t="n">
        <f aca="false">IF(SQRT($B$5)*$I3773+SQRT(1-$B$5)*L3773&lt;$C$10,1,0)</f>
        <v>0</v>
      </c>
      <c r="Q3773" s="108" t="n">
        <f aca="false">IF(SQRT($B$5)*$I3773+SQRT(1-$B$5)*M3773&lt;$C$11,1,0)</f>
        <v>0</v>
      </c>
      <c r="R3773" s="110" t="n">
        <f aca="false">N3773*$D$8+O3773*$D$9+P3773*$D$10+Q3773*$D$11</f>
        <v>0</v>
      </c>
      <c r="S3773" s="108" t="n">
        <f aca="false">SUM(N3773:Q3773)</f>
        <v>0</v>
      </c>
    </row>
    <row r="3774" customFormat="false" ht="15" hidden="false" customHeight="false" outlineLevel="0" collapsed="false">
      <c r="H3774" s="108" t="n">
        <v>3766</v>
      </c>
      <c r="I3774" s="109" t="n">
        <v>0.6308</v>
      </c>
      <c r="J3774" s="109" t="n">
        <v>-1.7833</v>
      </c>
      <c r="K3774" s="109" t="n">
        <v>0.1613</v>
      </c>
      <c r="L3774" s="109" t="n">
        <v>0.4194</v>
      </c>
      <c r="M3774" s="109" t="n">
        <v>0.4513</v>
      </c>
      <c r="N3774" s="108" t="n">
        <f aca="false">IF(SQRT($B$5)*$I3774+SQRT(1-$B$5)*J3774&lt;$C$8,1,0)</f>
        <v>0</v>
      </c>
      <c r="O3774" s="108" t="n">
        <f aca="false">IF(SQRT($B$5)*$I3774+SQRT(1-$B$5)*K3774&lt;$C$9,1,0)</f>
        <v>0</v>
      </c>
      <c r="P3774" s="108" t="n">
        <f aca="false">IF(SQRT($B$5)*$I3774+SQRT(1-$B$5)*L3774&lt;$C$10,1,0)</f>
        <v>0</v>
      </c>
      <c r="Q3774" s="108" t="n">
        <f aca="false">IF(SQRT($B$5)*$I3774+SQRT(1-$B$5)*M3774&lt;$C$11,1,0)</f>
        <v>0</v>
      </c>
      <c r="R3774" s="110" t="n">
        <f aca="false">N3774*$D$8+O3774*$D$9+P3774*$D$10+Q3774*$D$11</f>
        <v>0</v>
      </c>
      <c r="S3774" s="108" t="n">
        <f aca="false">SUM(N3774:Q3774)</f>
        <v>0</v>
      </c>
    </row>
    <row r="3775" customFormat="false" ht="15" hidden="false" customHeight="false" outlineLevel="0" collapsed="false">
      <c r="H3775" s="108" t="n">
        <v>3767</v>
      </c>
      <c r="I3775" s="109" t="n">
        <v>0.2263</v>
      </c>
      <c r="J3775" s="109" t="n">
        <v>-1.0587</v>
      </c>
      <c r="K3775" s="109" t="n">
        <v>1.3399</v>
      </c>
      <c r="L3775" s="109" t="n">
        <v>-0.0275</v>
      </c>
      <c r="M3775" s="109" t="n">
        <v>-0.7259</v>
      </c>
      <c r="N3775" s="108" t="n">
        <f aca="false">IF(SQRT($B$5)*$I3775+SQRT(1-$B$5)*J3775&lt;$C$8,1,0)</f>
        <v>0</v>
      </c>
      <c r="O3775" s="108" t="n">
        <f aca="false">IF(SQRT($B$5)*$I3775+SQRT(1-$B$5)*K3775&lt;$C$9,1,0)</f>
        <v>0</v>
      </c>
      <c r="P3775" s="108" t="n">
        <f aca="false">IF(SQRT($B$5)*$I3775+SQRT(1-$B$5)*L3775&lt;$C$10,1,0)</f>
        <v>0</v>
      </c>
      <c r="Q3775" s="108" t="n">
        <f aca="false">IF(SQRT($B$5)*$I3775+SQRT(1-$B$5)*M3775&lt;$C$11,1,0)</f>
        <v>0</v>
      </c>
      <c r="R3775" s="110" t="n">
        <f aca="false">N3775*$D$8+O3775*$D$9+P3775*$D$10+Q3775*$D$11</f>
        <v>0</v>
      </c>
      <c r="S3775" s="108" t="n">
        <f aca="false">SUM(N3775:Q3775)</f>
        <v>0</v>
      </c>
    </row>
    <row r="3776" customFormat="false" ht="15" hidden="false" customHeight="false" outlineLevel="0" collapsed="false">
      <c r="H3776" s="108" t="n">
        <v>3768</v>
      </c>
      <c r="I3776" s="109" t="n">
        <v>-0.0759</v>
      </c>
      <c r="J3776" s="109" t="n">
        <v>-1.163</v>
      </c>
      <c r="K3776" s="109" t="n">
        <v>1.3803</v>
      </c>
      <c r="L3776" s="109" t="n">
        <v>-0.0113</v>
      </c>
      <c r="M3776" s="109" t="n">
        <v>-0.4127</v>
      </c>
      <c r="N3776" s="108" t="n">
        <f aca="false">IF(SQRT($B$5)*$I3776+SQRT(1-$B$5)*J3776&lt;$C$8,1,0)</f>
        <v>0</v>
      </c>
      <c r="O3776" s="108" t="n">
        <f aca="false">IF(SQRT($B$5)*$I3776+SQRT(1-$B$5)*K3776&lt;$C$9,1,0)</f>
        <v>0</v>
      </c>
      <c r="P3776" s="108" t="n">
        <f aca="false">IF(SQRT($B$5)*$I3776+SQRT(1-$B$5)*L3776&lt;$C$10,1,0)</f>
        <v>0</v>
      </c>
      <c r="Q3776" s="108" t="n">
        <f aca="false">IF(SQRT($B$5)*$I3776+SQRT(1-$B$5)*M3776&lt;$C$11,1,0)</f>
        <v>0</v>
      </c>
      <c r="R3776" s="110" t="n">
        <f aca="false">N3776*$D$8+O3776*$D$9+P3776*$D$10+Q3776*$D$11</f>
        <v>0</v>
      </c>
      <c r="S3776" s="108" t="n">
        <f aca="false">SUM(N3776:Q3776)</f>
        <v>0</v>
      </c>
    </row>
    <row r="3777" customFormat="false" ht="15" hidden="false" customHeight="false" outlineLevel="0" collapsed="false">
      <c r="H3777" s="108" t="n">
        <v>3769</v>
      </c>
      <c r="I3777" s="109" t="n">
        <v>-1.3808</v>
      </c>
      <c r="J3777" s="109" t="n">
        <v>-0.2815</v>
      </c>
      <c r="K3777" s="109" t="n">
        <v>0.2511</v>
      </c>
      <c r="L3777" s="109" t="n">
        <v>0.146</v>
      </c>
      <c r="M3777" s="109" t="n">
        <v>1.0549</v>
      </c>
      <c r="N3777" s="108" t="n">
        <f aca="false">IF(SQRT($B$5)*$I3777+SQRT(1-$B$5)*J3777&lt;$C$8,1,0)</f>
        <v>0</v>
      </c>
      <c r="O3777" s="108" t="n">
        <f aca="false">IF(SQRT($B$5)*$I3777+SQRT(1-$B$5)*K3777&lt;$C$9,1,0)</f>
        <v>0</v>
      </c>
      <c r="P3777" s="108" t="n">
        <f aca="false">IF(SQRT($B$5)*$I3777+SQRT(1-$B$5)*L3777&lt;$C$10,1,0)</f>
        <v>0</v>
      </c>
      <c r="Q3777" s="108" t="n">
        <f aca="false">IF(SQRT($B$5)*$I3777+SQRT(1-$B$5)*M3777&lt;$C$11,1,0)</f>
        <v>0</v>
      </c>
      <c r="R3777" s="110" t="n">
        <f aca="false">N3777*$D$8+O3777*$D$9+P3777*$D$10+Q3777*$D$11</f>
        <v>0</v>
      </c>
      <c r="S3777" s="108" t="n">
        <f aca="false">SUM(N3777:Q3777)</f>
        <v>0</v>
      </c>
    </row>
    <row r="3778" customFormat="false" ht="15" hidden="false" customHeight="false" outlineLevel="0" collapsed="false">
      <c r="H3778" s="108" t="n">
        <v>3770</v>
      </c>
      <c r="I3778" s="109" t="n">
        <v>0.9205</v>
      </c>
      <c r="J3778" s="109" t="n">
        <v>-0.6305</v>
      </c>
      <c r="K3778" s="109" t="n">
        <v>0.8055</v>
      </c>
      <c r="L3778" s="109" t="n">
        <v>0.1778</v>
      </c>
      <c r="M3778" s="109" t="n">
        <v>0.5643</v>
      </c>
      <c r="N3778" s="108" t="n">
        <f aca="false">IF(SQRT($B$5)*$I3778+SQRT(1-$B$5)*J3778&lt;$C$8,1,0)</f>
        <v>0</v>
      </c>
      <c r="O3778" s="108" t="n">
        <f aca="false">IF(SQRT($B$5)*$I3778+SQRT(1-$B$5)*K3778&lt;$C$9,1,0)</f>
        <v>0</v>
      </c>
      <c r="P3778" s="108" t="n">
        <f aca="false">IF(SQRT($B$5)*$I3778+SQRT(1-$B$5)*L3778&lt;$C$10,1,0)</f>
        <v>0</v>
      </c>
      <c r="Q3778" s="108" t="n">
        <f aca="false">IF(SQRT($B$5)*$I3778+SQRT(1-$B$5)*M3778&lt;$C$11,1,0)</f>
        <v>0</v>
      </c>
      <c r="R3778" s="110" t="n">
        <f aca="false">N3778*$D$8+O3778*$D$9+P3778*$D$10+Q3778*$D$11</f>
        <v>0</v>
      </c>
      <c r="S3778" s="108" t="n">
        <f aca="false">SUM(N3778:Q3778)</f>
        <v>0</v>
      </c>
    </row>
    <row r="3779" customFormat="false" ht="15" hidden="false" customHeight="false" outlineLevel="0" collapsed="false">
      <c r="H3779" s="108" t="n">
        <v>3771</v>
      </c>
      <c r="I3779" s="109" t="n">
        <v>0.3254</v>
      </c>
      <c r="J3779" s="109" t="n">
        <v>-0.8079</v>
      </c>
      <c r="K3779" s="109" t="n">
        <v>0.3149</v>
      </c>
      <c r="L3779" s="109" t="n">
        <v>1.3184</v>
      </c>
      <c r="M3779" s="109" t="n">
        <v>-0.0359</v>
      </c>
      <c r="N3779" s="108" t="n">
        <f aca="false">IF(SQRT($B$5)*$I3779+SQRT(1-$B$5)*J3779&lt;$C$8,1,0)</f>
        <v>0</v>
      </c>
      <c r="O3779" s="108" t="n">
        <f aca="false">IF(SQRT($B$5)*$I3779+SQRT(1-$B$5)*K3779&lt;$C$9,1,0)</f>
        <v>0</v>
      </c>
      <c r="P3779" s="108" t="n">
        <f aca="false">IF(SQRT($B$5)*$I3779+SQRT(1-$B$5)*L3779&lt;$C$10,1,0)</f>
        <v>0</v>
      </c>
      <c r="Q3779" s="108" t="n">
        <f aca="false">IF(SQRT($B$5)*$I3779+SQRT(1-$B$5)*M3779&lt;$C$11,1,0)</f>
        <v>0</v>
      </c>
      <c r="R3779" s="110" t="n">
        <f aca="false">N3779*$D$8+O3779*$D$9+P3779*$D$10+Q3779*$D$11</f>
        <v>0</v>
      </c>
      <c r="S3779" s="108" t="n">
        <f aca="false">SUM(N3779:Q3779)</f>
        <v>0</v>
      </c>
    </row>
    <row r="3780" customFormat="false" ht="15" hidden="false" customHeight="false" outlineLevel="0" collapsed="false">
      <c r="H3780" s="108" t="n">
        <v>3772</v>
      </c>
      <c r="I3780" s="109" t="n">
        <v>-0.3418</v>
      </c>
      <c r="J3780" s="109" t="n">
        <v>0.6384</v>
      </c>
      <c r="K3780" s="109" t="n">
        <v>0.0333</v>
      </c>
      <c r="L3780" s="109" t="n">
        <v>-1.1765</v>
      </c>
      <c r="M3780" s="109" t="n">
        <v>0.2816</v>
      </c>
      <c r="N3780" s="108" t="n">
        <f aca="false">IF(SQRT($B$5)*$I3780+SQRT(1-$B$5)*J3780&lt;$C$8,1,0)</f>
        <v>0</v>
      </c>
      <c r="O3780" s="108" t="n">
        <f aca="false">IF(SQRT($B$5)*$I3780+SQRT(1-$B$5)*K3780&lt;$C$9,1,0)</f>
        <v>0</v>
      </c>
      <c r="P3780" s="108" t="n">
        <f aca="false">IF(SQRT($B$5)*$I3780+SQRT(1-$B$5)*L3780&lt;$C$10,1,0)</f>
        <v>0</v>
      </c>
      <c r="Q3780" s="108" t="n">
        <f aca="false">IF(SQRT($B$5)*$I3780+SQRT(1-$B$5)*M3780&lt;$C$11,1,0)</f>
        <v>0</v>
      </c>
      <c r="R3780" s="110" t="n">
        <f aca="false">N3780*$D$8+O3780*$D$9+P3780*$D$10+Q3780*$D$11</f>
        <v>0</v>
      </c>
      <c r="S3780" s="108" t="n">
        <f aca="false">SUM(N3780:Q3780)</f>
        <v>0</v>
      </c>
    </row>
    <row r="3781" customFormat="false" ht="15" hidden="false" customHeight="false" outlineLevel="0" collapsed="false">
      <c r="H3781" s="108" t="n">
        <v>3773</v>
      </c>
      <c r="I3781" s="109" t="n">
        <v>1.3794</v>
      </c>
      <c r="J3781" s="109" t="n">
        <v>0.9889</v>
      </c>
      <c r="K3781" s="109" t="n">
        <v>1.1445</v>
      </c>
      <c r="L3781" s="109" t="n">
        <v>1.2025</v>
      </c>
      <c r="M3781" s="109" t="n">
        <v>1.5833</v>
      </c>
      <c r="N3781" s="108" t="n">
        <f aca="false">IF(SQRT($B$5)*$I3781+SQRT(1-$B$5)*J3781&lt;$C$8,1,0)</f>
        <v>0</v>
      </c>
      <c r="O3781" s="108" t="n">
        <f aca="false">IF(SQRT($B$5)*$I3781+SQRT(1-$B$5)*K3781&lt;$C$9,1,0)</f>
        <v>0</v>
      </c>
      <c r="P3781" s="108" t="n">
        <f aca="false">IF(SQRT($B$5)*$I3781+SQRT(1-$B$5)*L3781&lt;$C$10,1,0)</f>
        <v>0</v>
      </c>
      <c r="Q3781" s="108" t="n">
        <f aca="false">IF(SQRT($B$5)*$I3781+SQRT(1-$B$5)*M3781&lt;$C$11,1,0)</f>
        <v>0</v>
      </c>
      <c r="R3781" s="110" t="n">
        <f aca="false">N3781*$D$8+O3781*$D$9+P3781*$D$10+Q3781*$D$11</f>
        <v>0</v>
      </c>
      <c r="S3781" s="108" t="n">
        <f aca="false">SUM(N3781:Q3781)</f>
        <v>0</v>
      </c>
    </row>
    <row r="3782" customFormat="false" ht="15" hidden="false" customHeight="false" outlineLevel="0" collapsed="false">
      <c r="H3782" s="108" t="n">
        <v>3774</v>
      </c>
      <c r="I3782" s="109" t="n">
        <v>0.6369</v>
      </c>
      <c r="J3782" s="109" t="n">
        <v>0.8759</v>
      </c>
      <c r="K3782" s="109" t="n">
        <v>0.7746</v>
      </c>
      <c r="L3782" s="109" t="n">
        <v>0.0981</v>
      </c>
      <c r="M3782" s="109" t="n">
        <v>1.2919</v>
      </c>
      <c r="N3782" s="108" t="n">
        <f aca="false">IF(SQRT($B$5)*$I3782+SQRT(1-$B$5)*J3782&lt;$C$8,1,0)</f>
        <v>0</v>
      </c>
      <c r="O3782" s="108" t="n">
        <f aca="false">IF(SQRT($B$5)*$I3782+SQRT(1-$B$5)*K3782&lt;$C$9,1,0)</f>
        <v>0</v>
      </c>
      <c r="P3782" s="108" t="n">
        <f aca="false">IF(SQRT($B$5)*$I3782+SQRT(1-$B$5)*L3782&lt;$C$10,1,0)</f>
        <v>0</v>
      </c>
      <c r="Q3782" s="108" t="n">
        <f aca="false">IF(SQRT($B$5)*$I3782+SQRT(1-$B$5)*M3782&lt;$C$11,1,0)</f>
        <v>0</v>
      </c>
      <c r="R3782" s="110" t="n">
        <f aca="false">N3782*$D$8+O3782*$D$9+P3782*$D$10+Q3782*$D$11</f>
        <v>0</v>
      </c>
      <c r="S3782" s="108" t="n">
        <f aca="false">SUM(N3782:Q3782)</f>
        <v>0</v>
      </c>
    </row>
    <row r="3783" customFormat="false" ht="15" hidden="false" customHeight="false" outlineLevel="0" collapsed="false">
      <c r="H3783" s="108" t="n">
        <v>3775</v>
      </c>
      <c r="I3783" s="109" t="n">
        <v>-0.7555</v>
      </c>
      <c r="J3783" s="109" t="n">
        <v>-1.1582</v>
      </c>
      <c r="K3783" s="109" t="n">
        <v>-2.0655</v>
      </c>
      <c r="L3783" s="109" t="n">
        <v>-0.4672</v>
      </c>
      <c r="M3783" s="109" t="n">
        <v>1.4002</v>
      </c>
      <c r="N3783" s="108" t="n">
        <f aca="false">IF(SQRT($B$5)*$I3783+SQRT(1-$B$5)*J3783&lt;$C$8,1,0)</f>
        <v>0</v>
      </c>
      <c r="O3783" s="108" t="n">
        <f aca="false">IF(SQRT($B$5)*$I3783+SQRT(1-$B$5)*K3783&lt;$C$9,1,0)</f>
        <v>0</v>
      </c>
      <c r="P3783" s="108" t="n">
        <f aca="false">IF(SQRT($B$5)*$I3783+SQRT(1-$B$5)*L3783&lt;$C$10,1,0)</f>
        <v>0</v>
      </c>
      <c r="Q3783" s="108" t="n">
        <f aca="false">IF(SQRT($B$5)*$I3783+SQRT(1-$B$5)*M3783&lt;$C$11,1,0)</f>
        <v>0</v>
      </c>
      <c r="R3783" s="110" t="n">
        <f aca="false">N3783*$D$8+O3783*$D$9+P3783*$D$10+Q3783*$D$11</f>
        <v>0</v>
      </c>
      <c r="S3783" s="108" t="n">
        <f aca="false">SUM(N3783:Q3783)</f>
        <v>0</v>
      </c>
    </row>
    <row r="3784" customFormat="false" ht="15" hidden="false" customHeight="false" outlineLevel="0" collapsed="false">
      <c r="H3784" s="108" t="n">
        <v>3776</v>
      </c>
      <c r="I3784" s="109" t="n">
        <v>2.2314</v>
      </c>
      <c r="J3784" s="109" t="n">
        <v>-0.4742</v>
      </c>
      <c r="K3784" s="109" t="n">
        <v>0.3178</v>
      </c>
      <c r="L3784" s="109" t="n">
        <v>1.5926</v>
      </c>
      <c r="M3784" s="109" t="n">
        <v>-0.6543</v>
      </c>
      <c r="N3784" s="108" t="n">
        <f aca="false">IF(SQRT($B$5)*$I3784+SQRT(1-$B$5)*J3784&lt;$C$8,1,0)</f>
        <v>0</v>
      </c>
      <c r="O3784" s="108" t="n">
        <f aca="false">IF(SQRT($B$5)*$I3784+SQRT(1-$B$5)*K3784&lt;$C$9,1,0)</f>
        <v>0</v>
      </c>
      <c r="P3784" s="108" t="n">
        <f aca="false">IF(SQRT($B$5)*$I3784+SQRT(1-$B$5)*L3784&lt;$C$10,1,0)</f>
        <v>0</v>
      </c>
      <c r="Q3784" s="108" t="n">
        <f aca="false">IF(SQRT($B$5)*$I3784+SQRT(1-$B$5)*M3784&lt;$C$11,1,0)</f>
        <v>0</v>
      </c>
      <c r="R3784" s="110" t="n">
        <f aca="false">N3784*$D$8+O3784*$D$9+P3784*$D$10+Q3784*$D$11</f>
        <v>0</v>
      </c>
      <c r="S3784" s="108" t="n">
        <f aca="false">SUM(N3784:Q3784)</f>
        <v>0</v>
      </c>
    </row>
    <row r="3785" customFormat="false" ht="15" hidden="false" customHeight="false" outlineLevel="0" collapsed="false">
      <c r="H3785" s="108" t="n">
        <v>3777</v>
      </c>
      <c r="I3785" s="109" t="n">
        <v>-0.8664</v>
      </c>
      <c r="J3785" s="109" t="n">
        <v>0.114</v>
      </c>
      <c r="K3785" s="109" t="n">
        <v>0.2783</v>
      </c>
      <c r="L3785" s="109" t="n">
        <v>1.8221</v>
      </c>
      <c r="M3785" s="109" t="n">
        <v>0.2309</v>
      </c>
      <c r="N3785" s="108" t="n">
        <f aca="false">IF(SQRT($B$5)*$I3785+SQRT(1-$B$5)*J3785&lt;$C$8,1,0)</f>
        <v>0</v>
      </c>
      <c r="O3785" s="108" t="n">
        <f aca="false">IF(SQRT($B$5)*$I3785+SQRT(1-$B$5)*K3785&lt;$C$9,1,0)</f>
        <v>0</v>
      </c>
      <c r="P3785" s="108" t="n">
        <f aca="false">IF(SQRT($B$5)*$I3785+SQRT(1-$B$5)*L3785&lt;$C$10,1,0)</f>
        <v>0</v>
      </c>
      <c r="Q3785" s="108" t="n">
        <f aca="false">IF(SQRT($B$5)*$I3785+SQRT(1-$B$5)*M3785&lt;$C$11,1,0)</f>
        <v>0</v>
      </c>
      <c r="R3785" s="110" t="n">
        <f aca="false">N3785*$D$8+O3785*$D$9+P3785*$D$10+Q3785*$D$11</f>
        <v>0</v>
      </c>
      <c r="S3785" s="108" t="n">
        <f aca="false">SUM(N3785:Q3785)</f>
        <v>0</v>
      </c>
    </row>
    <row r="3786" customFormat="false" ht="15" hidden="false" customHeight="false" outlineLevel="0" collapsed="false">
      <c r="H3786" s="108" t="n">
        <v>3778</v>
      </c>
      <c r="I3786" s="109" t="n">
        <v>0.0498</v>
      </c>
      <c r="J3786" s="109" t="n">
        <v>-0.9528</v>
      </c>
      <c r="K3786" s="109" t="n">
        <v>-0.3042</v>
      </c>
      <c r="L3786" s="109" t="n">
        <v>-0.5866</v>
      </c>
      <c r="M3786" s="109" t="n">
        <v>-1.6856</v>
      </c>
      <c r="N3786" s="108" t="n">
        <f aca="false">IF(SQRT($B$5)*$I3786+SQRT(1-$B$5)*J3786&lt;$C$8,1,0)</f>
        <v>0</v>
      </c>
      <c r="O3786" s="108" t="n">
        <f aca="false">IF(SQRT($B$5)*$I3786+SQRT(1-$B$5)*K3786&lt;$C$9,1,0)</f>
        <v>0</v>
      </c>
      <c r="P3786" s="108" t="n">
        <f aca="false">IF(SQRT($B$5)*$I3786+SQRT(1-$B$5)*L3786&lt;$C$10,1,0)</f>
        <v>0</v>
      </c>
      <c r="Q3786" s="108" t="n">
        <f aca="false">IF(SQRT($B$5)*$I3786+SQRT(1-$B$5)*M3786&lt;$C$11,1,0)</f>
        <v>0</v>
      </c>
      <c r="R3786" s="110" t="n">
        <f aca="false">N3786*$D$8+O3786*$D$9+P3786*$D$10+Q3786*$D$11</f>
        <v>0</v>
      </c>
      <c r="S3786" s="108" t="n">
        <f aca="false">SUM(N3786:Q3786)</f>
        <v>0</v>
      </c>
    </row>
    <row r="3787" customFormat="false" ht="15" hidden="false" customHeight="false" outlineLevel="0" collapsed="false">
      <c r="H3787" s="108" t="n">
        <v>3779</v>
      </c>
      <c r="I3787" s="109" t="n">
        <v>-0.8835</v>
      </c>
      <c r="J3787" s="109" t="n">
        <v>0.0507</v>
      </c>
      <c r="K3787" s="109" t="n">
        <v>-0.9149</v>
      </c>
      <c r="L3787" s="109" t="n">
        <v>1.5671</v>
      </c>
      <c r="M3787" s="109" t="n">
        <v>1.0982</v>
      </c>
      <c r="N3787" s="108" t="n">
        <f aca="false">IF(SQRT($B$5)*$I3787+SQRT(1-$B$5)*J3787&lt;$C$8,1,0)</f>
        <v>0</v>
      </c>
      <c r="O3787" s="108" t="n">
        <f aca="false">IF(SQRT($B$5)*$I3787+SQRT(1-$B$5)*K3787&lt;$C$9,1,0)</f>
        <v>0</v>
      </c>
      <c r="P3787" s="108" t="n">
        <f aca="false">IF(SQRT($B$5)*$I3787+SQRT(1-$B$5)*L3787&lt;$C$10,1,0)</f>
        <v>0</v>
      </c>
      <c r="Q3787" s="108" t="n">
        <f aca="false">IF(SQRT($B$5)*$I3787+SQRT(1-$B$5)*M3787&lt;$C$11,1,0)</f>
        <v>0</v>
      </c>
      <c r="R3787" s="110" t="n">
        <f aca="false">N3787*$D$8+O3787*$D$9+P3787*$D$10+Q3787*$D$11</f>
        <v>0</v>
      </c>
      <c r="S3787" s="108" t="n">
        <f aca="false">SUM(N3787:Q3787)</f>
        <v>0</v>
      </c>
    </row>
    <row r="3788" customFormat="false" ht="15" hidden="false" customHeight="false" outlineLevel="0" collapsed="false">
      <c r="H3788" s="108" t="n">
        <v>3780</v>
      </c>
      <c r="I3788" s="109" t="n">
        <v>0.7595</v>
      </c>
      <c r="J3788" s="109" t="n">
        <v>0.6542</v>
      </c>
      <c r="K3788" s="109" t="n">
        <v>-0.6856</v>
      </c>
      <c r="L3788" s="109" t="n">
        <v>-0.31</v>
      </c>
      <c r="M3788" s="109" t="n">
        <v>0.5203</v>
      </c>
      <c r="N3788" s="108" t="n">
        <f aca="false">IF(SQRT($B$5)*$I3788+SQRT(1-$B$5)*J3788&lt;$C$8,1,0)</f>
        <v>0</v>
      </c>
      <c r="O3788" s="108" t="n">
        <f aca="false">IF(SQRT($B$5)*$I3788+SQRT(1-$B$5)*K3788&lt;$C$9,1,0)</f>
        <v>0</v>
      </c>
      <c r="P3788" s="108" t="n">
        <f aca="false">IF(SQRT($B$5)*$I3788+SQRT(1-$B$5)*L3788&lt;$C$10,1,0)</f>
        <v>0</v>
      </c>
      <c r="Q3788" s="108" t="n">
        <f aca="false">IF(SQRT($B$5)*$I3788+SQRT(1-$B$5)*M3788&lt;$C$11,1,0)</f>
        <v>0</v>
      </c>
      <c r="R3788" s="110" t="n">
        <f aca="false">N3788*$D$8+O3788*$D$9+P3788*$D$10+Q3788*$D$11</f>
        <v>0</v>
      </c>
      <c r="S3788" s="108" t="n">
        <f aca="false">SUM(N3788:Q3788)</f>
        <v>0</v>
      </c>
    </row>
    <row r="3789" customFormat="false" ht="15" hidden="false" customHeight="false" outlineLevel="0" collapsed="false">
      <c r="H3789" s="108" t="n">
        <v>3781</v>
      </c>
      <c r="I3789" s="109" t="n">
        <v>-1.7255</v>
      </c>
      <c r="J3789" s="109" t="n">
        <v>0.4519</v>
      </c>
      <c r="K3789" s="109" t="n">
        <v>0.5444</v>
      </c>
      <c r="L3789" s="109" t="n">
        <v>0.827</v>
      </c>
      <c r="M3789" s="109" t="n">
        <v>-2.0601</v>
      </c>
      <c r="N3789" s="108" t="n">
        <f aca="false">IF(SQRT($B$5)*$I3789+SQRT(1-$B$5)*J3789&lt;$C$8,1,0)</f>
        <v>0</v>
      </c>
      <c r="O3789" s="108" t="n">
        <f aca="false">IF(SQRT($B$5)*$I3789+SQRT(1-$B$5)*K3789&lt;$C$9,1,0)</f>
        <v>0</v>
      </c>
      <c r="P3789" s="108" t="n">
        <f aca="false">IF(SQRT($B$5)*$I3789+SQRT(1-$B$5)*L3789&lt;$C$10,1,0)</f>
        <v>0</v>
      </c>
      <c r="Q3789" s="108" t="n">
        <f aca="false">IF(SQRT($B$5)*$I3789+SQRT(1-$B$5)*M3789&lt;$C$11,1,0)</f>
        <v>1</v>
      </c>
      <c r="R3789" s="110" t="n">
        <f aca="false">N3789*$D$8+O3789*$D$9+P3789*$D$10+Q3789*$D$11</f>
        <v>17.5</v>
      </c>
      <c r="S3789" s="108" t="n">
        <f aca="false">SUM(N3789:Q3789)</f>
        <v>1</v>
      </c>
    </row>
    <row r="3790" customFormat="false" ht="15" hidden="false" customHeight="false" outlineLevel="0" collapsed="false">
      <c r="H3790" s="108" t="n">
        <v>3782</v>
      </c>
      <c r="I3790" s="109" t="n">
        <v>0.2496</v>
      </c>
      <c r="J3790" s="109" t="n">
        <v>0.3248</v>
      </c>
      <c r="K3790" s="109" t="n">
        <v>1.0544</v>
      </c>
      <c r="L3790" s="109" t="n">
        <v>-0.4458</v>
      </c>
      <c r="M3790" s="109" t="n">
        <v>0.1002</v>
      </c>
      <c r="N3790" s="108" t="n">
        <f aca="false">IF(SQRT($B$5)*$I3790+SQRT(1-$B$5)*J3790&lt;$C$8,1,0)</f>
        <v>0</v>
      </c>
      <c r="O3790" s="108" t="n">
        <f aca="false">IF(SQRT($B$5)*$I3790+SQRT(1-$B$5)*K3790&lt;$C$9,1,0)</f>
        <v>0</v>
      </c>
      <c r="P3790" s="108" t="n">
        <f aca="false">IF(SQRT($B$5)*$I3790+SQRT(1-$B$5)*L3790&lt;$C$10,1,0)</f>
        <v>0</v>
      </c>
      <c r="Q3790" s="108" t="n">
        <f aca="false">IF(SQRT($B$5)*$I3790+SQRT(1-$B$5)*M3790&lt;$C$11,1,0)</f>
        <v>0</v>
      </c>
      <c r="R3790" s="110" t="n">
        <f aca="false">N3790*$D$8+O3790*$D$9+P3790*$D$10+Q3790*$D$11</f>
        <v>0</v>
      </c>
      <c r="S3790" s="108" t="n">
        <f aca="false">SUM(N3790:Q3790)</f>
        <v>0</v>
      </c>
    </row>
    <row r="3791" customFormat="false" ht="15" hidden="false" customHeight="false" outlineLevel="0" collapsed="false">
      <c r="H3791" s="108" t="n">
        <v>3783</v>
      </c>
      <c r="I3791" s="109" t="n">
        <v>0.9349</v>
      </c>
      <c r="J3791" s="109" t="n">
        <v>-0.1872</v>
      </c>
      <c r="K3791" s="109" t="n">
        <v>0.6796</v>
      </c>
      <c r="L3791" s="109" t="n">
        <v>1.9731</v>
      </c>
      <c r="M3791" s="109" t="n">
        <v>1.2727</v>
      </c>
      <c r="N3791" s="108" t="n">
        <f aca="false">IF(SQRT($B$5)*$I3791+SQRT(1-$B$5)*J3791&lt;$C$8,1,0)</f>
        <v>0</v>
      </c>
      <c r="O3791" s="108" t="n">
        <f aca="false">IF(SQRT($B$5)*$I3791+SQRT(1-$B$5)*K3791&lt;$C$9,1,0)</f>
        <v>0</v>
      </c>
      <c r="P3791" s="108" t="n">
        <f aca="false">IF(SQRT($B$5)*$I3791+SQRT(1-$B$5)*L3791&lt;$C$10,1,0)</f>
        <v>0</v>
      </c>
      <c r="Q3791" s="108" t="n">
        <f aca="false">IF(SQRT($B$5)*$I3791+SQRT(1-$B$5)*M3791&lt;$C$11,1,0)</f>
        <v>0</v>
      </c>
      <c r="R3791" s="110" t="n">
        <f aca="false">N3791*$D$8+O3791*$D$9+P3791*$D$10+Q3791*$D$11</f>
        <v>0</v>
      </c>
      <c r="S3791" s="108" t="n">
        <f aca="false">SUM(N3791:Q3791)</f>
        <v>0</v>
      </c>
    </row>
    <row r="3792" customFormat="false" ht="15" hidden="false" customHeight="false" outlineLevel="0" collapsed="false">
      <c r="H3792" s="108" t="n">
        <v>3784</v>
      </c>
      <c r="I3792" s="109" t="n">
        <v>0.5319</v>
      </c>
      <c r="J3792" s="109" t="n">
        <v>0.9135</v>
      </c>
      <c r="K3792" s="109" t="n">
        <v>-0.5699</v>
      </c>
      <c r="L3792" s="109" t="n">
        <v>-0.2806</v>
      </c>
      <c r="M3792" s="109" t="n">
        <v>-0.4016</v>
      </c>
      <c r="N3792" s="108" t="n">
        <f aca="false">IF(SQRT($B$5)*$I3792+SQRT(1-$B$5)*J3792&lt;$C$8,1,0)</f>
        <v>0</v>
      </c>
      <c r="O3792" s="108" t="n">
        <f aca="false">IF(SQRT($B$5)*$I3792+SQRT(1-$B$5)*K3792&lt;$C$9,1,0)</f>
        <v>0</v>
      </c>
      <c r="P3792" s="108" t="n">
        <f aca="false">IF(SQRT($B$5)*$I3792+SQRT(1-$B$5)*L3792&lt;$C$10,1,0)</f>
        <v>0</v>
      </c>
      <c r="Q3792" s="108" t="n">
        <f aca="false">IF(SQRT($B$5)*$I3792+SQRT(1-$B$5)*M3792&lt;$C$11,1,0)</f>
        <v>0</v>
      </c>
      <c r="R3792" s="110" t="n">
        <f aca="false">N3792*$D$8+O3792*$D$9+P3792*$D$10+Q3792*$D$11</f>
        <v>0</v>
      </c>
      <c r="S3792" s="108" t="n">
        <f aca="false">SUM(N3792:Q3792)</f>
        <v>0</v>
      </c>
    </row>
    <row r="3793" customFormat="false" ht="15" hidden="false" customHeight="false" outlineLevel="0" collapsed="false">
      <c r="H3793" s="108" t="n">
        <v>3785</v>
      </c>
      <c r="I3793" s="109" t="n">
        <v>0.0349</v>
      </c>
      <c r="J3793" s="109" t="n">
        <v>-1.028</v>
      </c>
      <c r="K3793" s="109" t="n">
        <v>-0.368</v>
      </c>
      <c r="L3793" s="109" t="n">
        <v>-0.7687</v>
      </c>
      <c r="M3793" s="109" t="n">
        <v>-1.6717</v>
      </c>
      <c r="N3793" s="108" t="n">
        <f aca="false">IF(SQRT($B$5)*$I3793+SQRT(1-$B$5)*J3793&lt;$C$8,1,0)</f>
        <v>0</v>
      </c>
      <c r="O3793" s="108" t="n">
        <f aca="false">IF(SQRT($B$5)*$I3793+SQRT(1-$B$5)*K3793&lt;$C$9,1,0)</f>
        <v>0</v>
      </c>
      <c r="P3793" s="108" t="n">
        <f aca="false">IF(SQRT($B$5)*$I3793+SQRT(1-$B$5)*L3793&lt;$C$10,1,0)</f>
        <v>0</v>
      </c>
      <c r="Q3793" s="108" t="n">
        <f aca="false">IF(SQRT($B$5)*$I3793+SQRT(1-$B$5)*M3793&lt;$C$11,1,0)</f>
        <v>0</v>
      </c>
      <c r="R3793" s="110" t="n">
        <f aca="false">N3793*$D$8+O3793*$D$9+P3793*$D$10+Q3793*$D$11</f>
        <v>0</v>
      </c>
      <c r="S3793" s="108" t="n">
        <f aca="false">SUM(N3793:Q3793)</f>
        <v>0</v>
      </c>
    </row>
    <row r="3794" customFormat="false" ht="15" hidden="false" customHeight="false" outlineLevel="0" collapsed="false">
      <c r="H3794" s="108" t="n">
        <v>3786</v>
      </c>
      <c r="I3794" s="109" t="n">
        <v>2.3885</v>
      </c>
      <c r="J3794" s="109" t="n">
        <v>0.0307</v>
      </c>
      <c r="K3794" s="109" t="n">
        <v>2.0825</v>
      </c>
      <c r="L3794" s="109" t="n">
        <v>1.5313</v>
      </c>
      <c r="M3794" s="109" t="n">
        <v>1.163</v>
      </c>
      <c r="N3794" s="108" t="n">
        <f aca="false">IF(SQRT($B$5)*$I3794+SQRT(1-$B$5)*J3794&lt;$C$8,1,0)</f>
        <v>0</v>
      </c>
      <c r="O3794" s="108" t="n">
        <f aca="false">IF(SQRT($B$5)*$I3794+SQRT(1-$B$5)*K3794&lt;$C$9,1,0)</f>
        <v>0</v>
      </c>
      <c r="P3794" s="108" t="n">
        <f aca="false">IF(SQRT($B$5)*$I3794+SQRT(1-$B$5)*L3794&lt;$C$10,1,0)</f>
        <v>0</v>
      </c>
      <c r="Q3794" s="108" t="n">
        <f aca="false">IF(SQRT($B$5)*$I3794+SQRT(1-$B$5)*M3794&lt;$C$11,1,0)</f>
        <v>0</v>
      </c>
      <c r="R3794" s="110" t="n">
        <f aca="false">N3794*$D$8+O3794*$D$9+P3794*$D$10+Q3794*$D$11</f>
        <v>0</v>
      </c>
      <c r="S3794" s="108" t="n">
        <f aca="false">SUM(N3794:Q3794)</f>
        <v>0</v>
      </c>
    </row>
    <row r="3795" customFormat="false" ht="15" hidden="false" customHeight="false" outlineLevel="0" collapsed="false">
      <c r="H3795" s="108" t="n">
        <v>3787</v>
      </c>
      <c r="I3795" s="109" t="n">
        <v>0.6693</v>
      </c>
      <c r="J3795" s="109" t="n">
        <v>1.0562</v>
      </c>
      <c r="K3795" s="109" t="n">
        <v>-0.1865</v>
      </c>
      <c r="L3795" s="109" t="n">
        <v>-0.9678</v>
      </c>
      <c r="M3795" s="109" t="n">
        <v>1.1666</v>
      </c>
      <c r="N3795" s="108" t="n">
        <f aca="false">IF(SQRT($B$5)*$I3795+SQRT(1-$B$5)*J3795&lt;$C$8,1,0)</f>
        <v>0</v>
      </c>
      <c r="O3795" s="108" t="n">
        <f aca="false">IF(SQRT($B$5)*$I3795+SQRT(1-$B$5)*K3795&lt;$C$9,1,0)</f>
        <v>0</v>
      </c>
      <c r="P3795" s="108" t="n">
        <f aca="false">IF(SQRT($B$5)*$I3795+SQRT(1-$B$5)*L3795&lt;$C$10,1,0)</f>
        <v>0</v>
      </c>
      <c r="Q3795" s="108" t="n">
        <f aca="false">IF(SQRT($B$5)*$I3795+SQRT(1-$B$5)*M3795&lt;$C$11,1,0)</f>
        <v>0</v>
      </c>
      <c r="R3795" s="110" t="n">
        <f aca="false">N3795*$D$8+O3795*$D$9+P3795*$D$10+Q3795*$D$11</f>
        <v>0</v>
      </c>
      <c r="S3795" s="108" t="n">
        <f aca="false">SUM(N3795:Q3795)</f>
        <v>0</v>
      </c>
    </row>
    <row r="3796" customFormat="false" ht="15" hidden="false" customHeight="false" outlineLevel="0" collapsed="false">
      <c r="H3796" s="108" t="n">
        <v>3788</v>
      </c>
      <c r="I3796" s="109" t="n">
        <v>-0.7492</v>
      </c>
      <c r="J3796" s="109" t="n">
        <v>0.8949</v>
      </c>
      <c r="K3796" s="109" t="n">
        <v>-1.1138</v>
      </c>
      <c r="L3796" s="109" t="n">
        <v>0.2519</v>
      </c>
      <c r="M3796" s="109" t="n">
        <v>0.1354</v>
      </c>
      <c r="N3796" s="108" t="n">
        <f aca="false">IF(SQRT($B$5)*$I3796+SQRT(1-$B$5)*J3796&lt;$C$8,1,0)</f>
        <v>0</v>
      </c>
      <c r="O3796" s="108" t="n">
        <f aca="false">IF(SQRT($B$5)*$I3796+SQRT(1-$B$5)*K3796&lt;$C$9,1,0)</f>
        <v>0</v>
      </c>
      <c r="P3796" s="108" t="n">
        <f aca="false">IF(SQRT($B$5)*$I3796+SQRT(1-$B$5)*L3796&lt;$C$10,1,0)</f>
        <v>0</v>
      </c>
      <c r="Q3796" s="108" t="n">
        <f aca="false">IF(SQRT($B$5)*$I3796+SQRT(1-$B$5)*M3796&lt;$C$11,1,0)</f>
        <v>0</v>
      </c>
      <c r="R3796" s="110" t="n">
        <f aca="false">N3796*$D$8+O3796*$D$9+P3796*$D$10+Q3796*$D$11</f>
        <v>0</v>
      </c>
      <c r="S3796" s="108" t="n">
        <f aca="false">SUM(N3796:Q3796)</f>
        <v>0</v>
      </c>
    </row>
    <row r="3797" customFormat="false" ht="15" hidden="false" customHeight="false" outlineLevel="0" collapsed="false">
      <c r="H3797" s="108" t="n">
        <v>3789</v>
      </c>
      <c r="I3797" s="109" t="n">
        <v>-0.9808</v>
      </c>
      <c r="J3797" s="109" t="n">
        <v>0.5741</v>
      </c>
      <c r="K3797" s="109" t="n">
        <v>0.2027</v>
      </c>
      <c r="L3797" s="109" t="n">
        <v>-0.147</v>
      </c>
      <c r="M3797" s="109" t="n">
        <v>1.1818</v>
      </c>
      <c r="N3797" s="108" t="n">
        <f aca="false">IF(SQRT($B$5)*$I3797+SQRT(1-$B$5)*J3797&lt;$C$8,1,0)</f>
        <v>0</v>
      </c>
      <c r="O3797" s="108" t="n">
        <f aca="false">IF(SQRT($B$5)*$I3797+SQRT(1-$B$5)*K3797&lt;$C$9,1,0)</f>
        <v>0</v>
      </c>
      <c r="P3797" s="108" t="n">
        <f aca="false">IF(SQRT($B$5)*$I3797+SQRT(1-$B$5)*L3797&lt;$C$10,1,0)</f>
        <v>0</v>
      </c>
      <c r="Q3797" s="108" t="n">
        <f aca="false">IF(SQRT($B$5)*$I3797+SQRT(1-$B$5)*M3797&lt;$C$11,1,0)</f>
        <v>0</v>
      </c>
      <c r="R3797" s="110" t="n">
        <f aca="false">N3797*$D$8+O3797*$D$9+P3797*$D$10+Q3797*$D$11</f>
        <v>0</v>
      </c>
      <c r="S3797" s="108" t="n">
        <f aca="false">SUM(N3797:Q3797)</f>
        <v>0</v>
      </c>
    </row>
    <row r="3798" customFormat="false" ht="15" hidden="false" customHeight="false" outlineLevel="0" collapsed="false">
      <c r="H3798" s="108" t="n">
        <v>3790</v>
      </c>
      <c r="I3798" s="109" t="n">
        <v>-0.7279</v>
      </c>
      <c r="J3798" s="109" t="n">
        <v>-0.2035</v>
      </c>
      <c r="K3798" s="109" t="n">
        <v>-2.118</v>
      </c>
      <c r="L3798" s="109" t="n">
        <v>-0.2497</v>
      </c>
      <c r="M3798" s="109" t="n">
        <v>-0.9228</v>
      </c>
      <c r="N3798" s="108" t="n">
        <f aca="false">IF(SQRT($B$5)*$I3798+SQRT(1-$B$5)*J3798&lt;$C$8,1,0)</f>
        <v>0</v>
      </c>
      <c r="O3798" s="108" t="n">
        <f aca="false">IF(SQRT($B$5)*$I3798+SQRT(1-$B$5)*K3798&lt;$C$9,1,0)</f>
        <v>0</v>
      </c>
      <c r="P3798" s="108" t="n">
        <f aca="false">IF(SQRT($B$5)*$I3798+SQRT(1-$B$5)*L3798&lt;$C$10,1,0)</f>
        <v>0</v>
      </c>
      <c r="Q3798" s="108" t="n">
        <f aca="false">IF(SQRT($B$5)*$I3798+SQRT(1-$B$5)*M3798&lt;$C$11,1,0)</f>
        <v>0</v>
      </c>
      <c r="R3798" s="110" t="n">
        <f aca="false">N3798*$D$8+O3798*$D$9+P3798*$D$10+Q3798*$D$11</f>
        <v>0</v>
      </c>
      <c r="S3798" s="108" t="n">
        <f aca="false">SUM(N3798:Q3798)</f>
        <v>0</v>
      </c>
    </row>
    <row r="3799" customFormat="false" ht="15" hidden="false" customHeight="false" outlineLevel="0" collapsed="false">
      <c r="H3799" s="108" t="n">
        <v>3791</v>
      </c>
      <c r="I3799" s="109" t="n">
        <v>-0.2202</v>
      </c>
      <c r="J3799" s="109" t="n">
        <v>0.1167</v>
      </c>
      <c r="K3799" s="109" t="n">
        <v>-0.7377</v>
      </c>
      <c r="L3799" s="109" t="n">
        <v>-0.3749</v>
      </c>
      <c r="M3799" s="109" t="n">
        <v>-0.572</v>
      </c>
      <c r="N3799" s="108" t="n">
        <f aca="false">IF(SQRT($B$5)*$I3799+SQRT(1-$B$5)*J3799&lt;$C$8,1,0)</f>
        <v>0</v>
      </c>
      <c r="O3799" s="108" t="n">
        <f aca="false">IF(SQRT($B$5)*$I3799+SQRT(1-$B$5)*K3799&lt;$C$9,1,0)</f>
        <v>0</v>
      </c>
      <c r="P3799" s="108" t="n">
        <f aca="false">IF(SQRT($B$5)*$I3799+SQRT(1-$B$5)*L3799&lt;$C$10,1,0)</f>
        <v>0</v>
      </c>
      <c r="Q3799" s="108" t="n">
        <f aca="false">IF(SQRT($B$5)*$I3799+SQRT(1-$B$5)*M3799&lt;$C$11,1,0)</f>
        <v>0</v>
      </c>
      <c r="R3799" s="110" t="n">
        <f aca="false">N3799*$D$8+O3799*$D$9+P3799*$D$10+Q3799*$D$11</f>
        <v>0</v>
      </c>
      <c r="S3799" s="108" t="n">
        <f aca="false">SUM(N3799:Q3799)</f>
        <v>0</v>
      </c>
    </row>
    <row r="3800" customFormat="false" ht="15" hidden="false" customHeight="false" outlineLevel="0" collapsed="false">
      <c r="H3800" s="108" t="n">
        <v>3792</v>
      </c>
      <c r="I3800" s="109" t="n">
        <v>-2.105</v>
      </c>
      <c r="J3800" s="109" t="n">
        <v>0.2819</v>
      </c>
      <c r="K3800" s="109" t="n">
        <v>-0.1663</v>
      </c>
      <c r="L3800" s="109" t="n">
        <v>0.5151</v>
      </c>
      <c r="M3800" s="109" t="n">
        <v>0.7082</v>
      </c>
      <c r="N3800" s="108" t="n">
        <f aca="false">IF(SQRT($B$5)*$I3800+SQRT(1-$B$5)*J3800&lt;$C$8,1,0)</f>
        <v>0</v>
      </c>
      <c r="O3800" s="108" t="n">
        <f aca="false">IF(SQRT($B$5)*$I3800+SQRT(1-$B$5)*K3800&lt;$C$9,1,0)</f>
        <v>0</v>
      </c>
      <c r="P3800" s="108" t="n">
        <f aca="false">IF(SQRT($B$5)*$I3800+SQRT(1-$B$5)*L3800&lt;$C$10,1,0)</f>
        <v>0</v>
      </c>
      <c r="Q3800" s="108" t="n">
        <f aca="false">IF(SQRT($B$5)*$I3800+SQRT(1-$B$5)*M3800&lt;$C$11,1,0)</f>
        <v>0</v>
      </c>
      <c r="R3800" s="110" t="n">
        <f aca="false">N3800*$D$8+O3800*$D$9+P3800*$D$10+Q3800*$D$11</f>
        <v>0</v>
      </c>
      <c r="S3800" s="108" t="n">
        <f aca="false">SUM(N3800:Q3800)</f>
        <v>0</v>
      </c>
    </row>
    <row r="3801" customFormat="false" ht="15" hidden="false" customHeight="false" outlineLevel="0" collapsed="false">
      <c r="H3801" s="108" t="n">
        <v>3793</v>
      </c>
      <c r="I3801" s="109" t="n">
        <v>-0.2254</v>
      </c>
      <c r="J3801" s="109" t="n">
        <v>0.5048</v>
      </c>
      <c r="K3801" s="109" t="n">
        <v>1.4403</v>
      </c>
      <c r="L3801" s="109" t="n">
        <v>-1.6296</v>
      </c>
      <c r="M3801" s="109" t="n">
        <v>0.5825</v>
      </c>
      <c r="N3801" s="108" t="n">
        <f aca="false">IF(SQRT($B$5)*$I3801+SQRT(1-$B$5)*J3801&lt;$C$8,1,0)</f>
        <v>0</v>
      </c>
      <c r="O3801" s="108" t="n">
        <f aca="false">IF(SQRT($B$5)*$I3801+SQRT(1-$B$5)*K3801&lt;$C$9,1,0)</f>
        <v>0</v>
      </c>
      <c r="P3801" s="108" t="n">
        <f aca="false">IF(SQRT($B$5)*$I3801+SQRT(1-$B$5)*L3801&lt;$C$10,1,0)</f>
        <v>0</v>
      </c>
      <c r="Q3801" s="108" t="n">
        <f aca="false">IF(SQRT($B$5)*$I3801+SQRT(1-$B$5)*M3801&lt;$C$11,1,0)</f>
        <v>0</v>
      </c>
      <c r="R3801" s="110" t="n">
        <f aca="false">N3801*$D$8+O3801*$D$9+P3801*$D$10+Q3801*$D$11</f>
        <v>0</v>
      </c>
      <c r="S3801" s="108" t="n">
        <f aca="false">SUM(N3801:Q3801)</f>
        <v>0</v>
      </c>
    </row>
    <row r="3802" customFormat="false" ht="15" hidden="false" customHeight="false" outlineLevel="0" collapsed="false">
      <c r="H3802" s="108" t="n">
        <v>3794</v>
      </c>
      <c r="I3802" s="109" t="n">
        <v>0.38</v>
      </c>
      <c r="J3802" s="109" t="n">
        <v>1.0301</v>
      </c>
      <c r="K3802" s="109" t="n">
        <v>-0.6542</v>
      </c>
      <c r="L3802" s="109" t="n">
        <v>0.6574</v>
      </c>
      <c r="M3802" s="109" t="n">
        <v>-0.628</v>
      </c>
      <c r="N3802" s="108" t="n">
        <f aca="false">IF(SQRT($B$5)*$I3802+SQRT(1-$B$5)*J3802&lt;$C$8,1,0)</f>
        <v>0</v>
      </c>
      <c r="O3802" s="108" t="n">
        <f aca="false">IF(SQRT($B$5)*$I3802+SQRT(1-$B$5)*K3802&lt;$C$9,1,0)</f>
        <v>0</v>
      </c>
      <c r="P3802" s="108" t="n">
        <f aca="false">IF(SQRT($B$5)*$I3802+SQRT(1-$B$5)*L3802&lt;$C$10,1,0)</f>
        <v>0</v>
      </c>
      <c r="Q3802" s="108" t="n">
        <f aca="false">IF(SQRT($B$5)*$I3802+SQRT(1-$B$5)*M3802&lt;$C$11,1,0)</f>
        <v>0</v>
      </c>
      <c r="R3802" s="110" t="n">
        <f aca="false">N3802*$D$8+O3802*$D$9+P3802*$D$10+Q3802*$D$11</f>
        <v>0</v>
      </c>
      <c r="S3802" s="108" t="n">
        <f aca="false">SUM(N3802:Q3802)</f>
        <v>0</v>
      </c>
    </row>
    <row r="3803" customFormat="false" ht="15" hidden="false" customHeight="false" outlineLevel="0" collapsed="false">
      <c r="H3803" s="108" t="n">
        <v>3795</v>
      </c>
      <c r="I3803" s="109" t="n">
        <v>0.696</v>
      </c>
      <c r="J3803" s="109" t="n">
        <v>0.2792</v>
      </c>
      <c r="K3803" s="109" t="n">
        <v>-0.0111</v>
      </c>
      <c r="L3803" s="109" t="n">
        <v>-1.0688</v>
      </c>
      <c r="M3803" s="109" t="n">
        <v>1.1733</v>
      </c>
      <c r="N3803" s="108" t="n">
        <f aca="false">IF(SQRT($B$5)*$I3803+SQRT(1-$B$5)*J3803&lt;$C$8,1,0)</f>
        <v>0</v>
      </c>
      <c r="O3803" s="108" t="n">
        <f aca="false">IF(SQRT($B$5)*$I3803+SQRT(1-$B$5)*K3803&lt;$C$9,1,0)</f>
        <v>0</v>
      </c>
      <c r="P3803" s="108" t="n">
        <f aca="false">IF(SQRT($B$5)*$I3803+SQRT(1-$B$5)*L3803&lt;$C$10,1,0)</f>
        <v>0</v>
      </c>
      <c r="Q3803" s="108" t="n">
        <f aca="false">IF(SQRT($B$5)*$I3803+SQRT(1-$B$5)*M3803&lt;$C$11,1,0)</f>
        <v>0</v>
      </c>
      <c r="R3803" s="110" t="n">
        <f aca="false">N3803*$D$8+O3803*$D$9+P3803*$D$10+Q3803*$D$11</f>
        <v>0</v>
      </c>
      <c r="S3803" s="108" t="n">
        <f aca="false">SUM(N3803:Q3803)</f>
        <v>0</v>
      </c>
    </row>
    <row r="3804" customFormat="false" ht="15" hidden="false" customHeight="false" outlineLevel="0" collapsed="false">
      <c r="H3804" s="108" t="n">
        <v>3796</v>
      </c>
      <c r="I3804" s="109" t="n">
        <v>0.2326</v>
      </c>
      <c r="J3804" s="109" t="n">
        <v>0.6411</v>
      </c>
      <c r="K3804" s="109" t="n">
        <v>-0.1101</v>
      </c>
      <c r="L3804" s="109" t="n">
        <v>-0.5633</v>
      </c>
      <c r="M3804" s="109" t="n">
        <v>0.0824</v>
      </c>
      <c r="N3804" s="108" t="n">
        <f aca="false">IF(SQRT($B$5)*$I3804+SQRT(1-$B$5)*J3804&lt;$C$8,1,0)</f>
        <v>0</v>
      </c>
      <c r="O3804" s="108" t="n">
        <f aca="false">IF(SQRT($B$5)*$I3804+SQRT(1-$B$5)*K3804&lt;$C$9,1,0)</f>
        <v>0</v>
      </c>
      <c r="P3804" s="108" t="n">
        <f aca="false">IF(SQRT($B$5)*$I3804+SQRT(1-$B$5)*L3804&lt;$C$10,1,0)</f>
        <v>0</v>
      </c>
      <c r="Q3804" s="108" t="n">
        <f aca="false">IF(SQRT($B$5)*$I3804+SQRT(1-$B$5)*M3804&lt;$C$11,1,0)</f>
        <v>0</v>
      </c>
      <c r="R3804" s="110" t="n">
        <f aca="false">N3804*$D$8+O3804*$D$9+P3804*$D$10+Q3804*$D$11</f>
        <v>0</v>
      </c>
      <c r="S3804" s="108" t="n">
        <f aca="false">SUM(N3804:Q3804)</f>
        <v>0</v>
      </c>
    </row>
    <row r="3805" customFormat="false" ht="15" hidden="false" customHeight="false" outlineLevel="0" collapsed="false">
      <c r="H3805" s="108" t="n">
        <v>3797</v>
      </c>
      <c r="I3805" s="109" t="n">
        <v>-0.405</v>
      </c>
      <c r="J3805" s="109" t="n">
        <v>1.9399</v>
      </c>
      <c r="K3805" s="109" t="n">
        <v>1.4233</v>
      </c>
      <c r="L3805" s="109" t="n">
        <v>-0.2102</v>
      </c>
      <c r="M3805" s="109" t="n">
        <v>-0.888</v>
      </c>
      <c r="N3805" s="108" t="n">
        <f aca="false">IF(SQRT($B$5)*$I3805+SQRT(1-$B$5)*J3805&lt;$C$8,1,0)</f>
        <v>0</v>
      </c>
      <c r="O3805" s="108" t="n">
        <f aca="false">IF(SQRT($B$5)*$I3805+SQRT(1-$B$5)*K3805&lt;$C$9,1,0)</f>
        <v>0</v>
      </c>
      <c r="P3805" s="108" t="n">
        <f aca="false">IF(SQRT($B$5)*$I3805+SQRT(1-$B$5)*L3805&lt;$C$10,1,0)</f>
        <v>0</v>
      </c>
      <c r="Q3805" s="108" t="n">
        <f aca="false">IF(SQRT($B$5)*$I3805+SQRT(1-$B$5)*M3805&lt;$C$11,1,0)</f>
        <v>0</v>
      </c>
      <c r="R3805" s="110" t="n">
        <f aca="false">N3805*$D$8+O3805*$D$9+P3805*$D$10+Q3805*$D$11</f>
        <v>0</v>
      </c>
      <c r="S3805" s="108" t="n">
        <f aca="false">SUM(N3805:Q3805)</f>
        <v>0</v>
      </c>
    </row>
    <row r="3806" customFormat="false" ht="15" hidden="false" customHeight="false" outlineLevel="0" collapsed="false">
      <c r="H3806" s="108" t="n">
        <v>3798</v>
      </c>
      <c r="I3806" s="109" t="n">
        <v>-1.0613</v>
      </c>
      <c r="J3806" s="109" t="n">
        <v>-1.234</v>
      </c>
      <c r="K3806" s="109" t="n">
        <v>0.3851</v>
      </c>
      <c r="L3806" s="109" t="n">
        <v>-0.3475</v>
      </c>
      <c r="M3806" s="109" t="n">
        <v>-1.5365</v>
      </c>
      <c r="N3806" s="108" t="n">
        <f aca="false">IF(SQRT($B$5)*$I3806+SQRT(1-$B$5)*J3806&lt;$C$8,1,0)</f>
        <v>0</v>
      </c>
      <c r="O3806" s="108" t="n">
        <f aca="false">IF(SQRT($B$5)*$I3806+SQRT(1-$B$5)*K3806&lt;$C$9,1,0)</f>
        <v>0</v>
      </c>
      <c r="P3806" s="108" t="n">
        <f aca="false">IF(SQRT($B$5)*$I3806+SQRT(1-$B$5)*L3806&lt;$C$10,1,0)</f>
        <v>0</v>
      </c>
      <c r="Q3806" s="108" t="n">
        <f aca="false">IF(SQRT($B$5)*$I3806+SQRT(1-$B$5)*M3806&lt;$C$11,1,0)</f>
        <v>0</v>
      </c>
      <c r="R3806" s="110" t="n">
        <f aca="false">N3806*$D$8+O3806*$D$9+P3806*$D$10+Q3806*$D$11</f>
        <v>0</v>
      </c>
      <c r="S3806" s="108" t="n">
        <f aca="false">SUM(N3806:Q3806)</f>
        <v>0</v>
      </c>
    </row>
    <row r="3807" customFormat="false" ht="15" hidden="false" customHeight="false" outlineLevel="0" collapsed="false">
      <c r="H3807" s="108" t="n">
        <v>3799</v>
      </c>
      <c r="I3807" s="109" t="n">
        <v>-0.1081</v>
      </c>
      <c r="J3807" s="109" t="n">
        <v>-0.0576</v>
      </c>
      <c r="K3807" s="109" t="n">
        <v>-1.6955</v>
      </c>
      <c r="L3807" s="109" t="n">
        <v>-1.2596</v>
      </c>
      <c r="M3807" s="109" t="n">
        <v>-0.2549</v>
      </c>
      <c r="N3807" s="108" t="n">
        <f aca="false">IF(SQRT($B$5)*$I3807+SQRT(1-$B$5)*J3807&lt;$C$8,1,0)</f>
        <v>0</v>
      </c>
      <c r="O3807" s="108" t="n">
        <f aca="false">IF(SQRT($B$5)*$I3807+SQRT(1-$B$5)*K3807&lt;$C$9,1,0)</f>
        <v>0</v>
      </c>
      <c r="P3807" s="108" t="n">
        <f aca="false">IF(SQRT($B$5)*$I3807+SQRT(1-$B$5)*L3807&lt;$C$10,1,0)</f>
        <v>0</v>
      </c>
      <c r="Q3807" s="108" t="n">
        <f aca="false">IF(SQRT($B$5)*$I3807+SQRT(1-$B$5)*M3807&lt;$C$11,1,0)</f>
        <v>0</v>
      </c>
      <c r="R3807" s="110" t="n">
        <f aca="false">N3807*$D$8+O3807*$D$9+P3807*$D$10+Q3807*$D$11</f>
        <v>0</v>
      </c>
      <c r="S3807" s="108" t="n">
        <f aca="false">SUM(N3807:Q3807)</f>
        <v>0</v>
      </c>
    </row>
    <row r="3808" customFormat="false" ht="15" hidden="false" customHeight="false" outlineLevel="0" collapsed="false">
      <c r="H3808" s="108" t="n">
        <v>3800</v>
      </c>
      <c r="I3808" s="109" t="n">
        <v>-0.0822</v>
      </c>
      <c r="J3808" s="109" t="n">
        <v>0.2776</v>
      </c>
      <c r="K3808" s="109" t="n">
        <v>2.2108</v>
      </c>
      <c r="L3808" s="109" t="n">
        <v>0.8713</v>
      </c>
      <c r="M3808" s="109" t="n">
        <v>-0.1972</v>
      </c>
      <c r="N3808" s="108" t="n">
        <f aca="false">IF(SQRT($B$5)*$I3808+SQRT(1-$B$5)*J3808&lt;$C$8,1,0)</f>
        <v>0</v>
      </c>
      <c r="O3808" s="108" t="n">
        <f aca="false">IF(SQRT($B$5)*$I3808+SQRT(1-$B$5)*K3808&lt;$C$9,1,0)</f>
        <v>0</v>
      </c>
      <c r="P3808" s="108" t="n">
        <f aca="false">IF(SQRT($B$5)*$I3808+SQRT(1-$B$5)*L3808&lt;$C$10,1,0)</f>
        <v>0</v>
      </c>
      <c r="Q3808" s="108" t="n">
        <f aca="false">IF(SQRT($B$5)*$I3808+SQRT(1-$B$5)*M3808&lt;$C$11,1,0)</f>
        <v>0</v>
      </c>
      <c r="R3808" s="110" t="n">
        <f aca="false">N3808*$D$8+O3808*$D$9+P3808*$D$10+Q3808*$D$11</f>
        <v>0</v>
      </c>
      <c r="S3808" s="108" t="n">
        <f aca="false">SUM(N3808:Q3808)</f>
        <v>0</v>
      </c>
    </row>
    <row r="3809" customFormat="false" ht="15" hidden="false" customHeight="false" outlineLevel="0" collapsed="false">
      <c r="H3809" s="108" t="n">
        <v>3801</v>
      </c>
      <c r="I3809" s="109" t="n">
        <v>0.424</v>
      </c>
      <c r="J3809" s="109" t="n">
        <v>-0.1939</v>
      </c>
      <c r="K3809" s="109" t="n">
        <v>-1.1122</v>
      </c>
      <c r="L3809" s="109" t="n">
        <v>1.6849</v>
      </c>
      <c r="M3809" s="109" t="n">
        <v>0.2283</v>
      </c>
      <c r="N3809" s="108" t="n">
        <f aca="false">IF(SQRT($B$5)*$I3809+SQRT(1-$B$5)*J3809&lt;$C$8,1,0)</f>
        <v>0</v>
      </c>
      <c r="O3809" s="108" t="n">
        <f aca="false">IF(SQRT($B$5)*$I3809+SQRT(1-$B$5)*K3809&lt;$C$9,1,0)</f>
        <v>0</v>
      </c>
      <c r="P3809" s="108" t="n">
        <f aca="false">IF(SQRT($B$5)*$I3809+SQRT(1-$B$5)*L3809&lt;$C$10,1,0)</f>
        <v>0</v>
      </c>
      <c r="Q3809" s="108" t="n">
        <f aca="false">IF(SQRT($B$5)*$I3809+SQRT(1-$B$5)*M3809&lt;$C$11,1,0)</f>
        <v>0</v>
      </c>
      <c r="R3809" s="110" t="n">
        <f aca="false">N3809*$D$8+O3809*$D$9+P3809*$D$10+Q3809*$D$11</f>
        <v>0</v>
      </c>
      <c r="S3809" s="108" t="n">
        <f aca="false">SUM(N3809:Q3809)</f>
        <v>0</v>
      </c>
    </row>
    <row r="3810" customFormat="false" ht="15" hidden="false" customHeight="false" outlineLevel="0" collapsed="false">
      <c r="H3810" s="108" t="n">
        <v>3802</v>
      </c>
      <c r="I3810" s="109" t="n">
        <v>0.5549</v>
      </c>
      <c r="J3810" s="109" t="n">
        <v>-0.0852</v>
      </c>
      <c r="K3810" s="109" t="n">
        <v>-0.4863</v>
      </c>
      <c r="L3810" s="109" t="n">
        <v>0.5566</v>
      </c>
      <c r="M3810" s="109" t="n">
        <v>-0.5353</v>
      </c>
      <c r="N3810" s="108" t="n">
        <f aca="false">IF(SQRT($B$5)*$I3810+SQRT(1-$B$5)*J3810&lt;$C$8,1,0)</f>
        <v>0</v>
      </c>
      <c r="O3810" s="108" t="n">
        <f aca="false">IF(SQRT($B$5)*$I3810+SQRT(1-$B$5)*K3810&lt;$C$9,1,0)</f>
        <v>0</v>
      </c>
      <c r="P3810" s="108" t="n">
        <f aca="false">IF(SQRT($B$5)*$I3810+SQRT(1-$B$5)*L3810&lt;$C$10,1,0)</f>
        <v>0</v>
      </c>
      <c r="Q3810" s="108" t="n">
        <f aca="false">IF(SQRT($B$5)*$I3810+SQRT(1-$B$5)*M3810&lt;$C$11,1,0)</f>
        <v>0</v>
      </c>
      <c r="R3810" s="110" t="n">
        <f aca="false">N3810*$D$8+O3810*$D$9+P3810*$D$10+Q3810*$D$11</f>
        <v>0</v>
      </c>
      <c r="S3810" s="108" t="n">
        <f aca="false">SUM(N3810:Q3810)</f>
        <v>0</v>
      </c>
    </row>
    <row r="3811" customFormat="false" ht="15" hidden="false" customHeight="false" outlineLevel="0" collapsed="false">
      <c r="H3811" s="108" t="n">
        <v>3803</v>
      </c>
      <c r="I3811" s="109" t="n">
        <v>0.3502</v>
      </c>
      <c r="J3811" s="109" t="n">
        <v>1.5619</v>
      </c>
      <c r="K3811" s="109" t="n">
        <v>-0.0102</v>
      </c>
      <c r="L3811" s="109" t="n">
        <v>2.9991</v>
      </c>
      <c r="M3811" s="109" t="n">
        <v>0.1289</v>
      </c>
      <c r="N3811" s="108" t="n">
        <f aca="false">IF(SQRT($B$5)*$I3811+SQRT(1-$B$5)*J3811&lt;$C$8,1,0)</f>
        <v>0</v>
      </c>
      <c r="O3811" s="108" t="n">
        <f aca="false">IF(SQRT($B$5)*$I3811+SQRT(1-$B$5)*K3811&lt;$C$9,1,0)</f>
        <v>0</v>
      </c>
      <c r="P3811" s="108" t="n">
        <f aca="false">IF(SQRT($B$5)*$I3811+SQRT(1-$B$5)*L3811&lt;$C$10,1,0)</f>
        <v>0</v>
      </c>
      <c r="Q3811" s="108" t="n">
        <f aca="false">IF(SQRT($B$5)*$I3811+SQRT(1-$B$5)*M3811&lt;$C$11,1,0)</f>
        <v>0</v>
      </c>
      <c r="R3811" s="110" t="n">
        <f aca="false">N3811*$D$8+O3811*$D$9+P3811*$D$10+Q3811*$D$11</f>
        <v>0</v>
      </c>
      <c r="S3811" s="108" t="n">
        <f aca="false">SUM(N3811:Q3811)</f>
        <v>0</v>
      </c>
    </row>
    <row r="3812" customFormat="false" ht="15" hidden="false" customHeight="false" outlineLevel="0" collapsed="false">
      <c r="H3812" s="108" t="n">
        <v>3804</v>
      </c>
      <c r="I3812" s="109" t="n">
        <v>-0.1286</v>
      </c>
      <c r="J3812" s="109" t="n">
        <v>-0.3548</v>
      </c>
      <c r="K3812" s="109" t="n">
        <v>0.3191</v>
      </c>
      <c r="L3812" s="109" t="n">
        <v>0.323</v>
      </c>
      <c r="M3812" s="109" t="n">
        <v>-0.5544</v>
      </c>
      <c r="N3812" s="108" t="n">
        <f aca="false">IF(SQRT($B$5)*$I3812+SQRT(1-$B$5)*J3812&lt;$C$8,1,0)</f>
        <v>0</v>
      </c>
      <c r="O3812" s="108" t="n">
        <f aca="false">IF(SQRT($B$5)*$I3812+SQRT(1-$B$5)*K3812&lt;$C$9,1,0)</f>
        <v>0</v>
      </c>
      <c r="P3812" s="108" t="n">
        <f aca="false">IF(SQRT($B$5)*$I3812+SQRT(1-$B$5)*L3812&lt;$C$10,1,0)</f>
        <v>0</v>
      </c>
      <c r="Q3812" s="108" t="n">
        <f aca="false">IF(SQRT($B$5)*$I3812+SQRT(1-$B$5)*M3812&lt;$C$11,1,0)</f>
        <v>0</v>
      </c>
      <c r="R3812" s="110" t="n">
        <f aca="false">N3812*$D$8+O3812*$D$9+P3812*$D$10+Q3812*$D$11</f>
        <v>0</v>
      </c>
      <c r="S3812" s="108" t="n">
        <f aca="false">SUM(N3812:Q3812)</f>
        <v>0</v>
      </c>
    </row>
    <row r="3813" customFormat="false" ht="15" hidden="false" customHeight="false" outlineLevel="0" collapsed="false">
      <c r="H3813" s="108" t="n">
        <v>3805</v>
      </c>
      <c r="I3813" s="109" t="n">
        <v>0.4424</v>
      </c>
      <c r="J3813" s="109" t="n">
        <v>-1.955</v>
      </c>
      <c r="K3813" s="109" t="n">
        <v>-0.355</v>
      </c>
      <c r="L3813" s="109" t="n">
        <v>2.1283</v>
      </c>
      <c r="M3813" s="109" t="n">
        <v>0.1254</v>
      </c>
      <c r="N3813" s="108" t="n">
        <f aca="false">IF(SQRT($B$5)*$I3813+SQRT(1-$B$5)*J3813&lt;$C$8,1,0)</f>
        <v>0</v>
      </c>
      <c r="O3813" s="108" t="n">
        <f aca="false">IF(SQRT($B$5)*$I3813+SQRT(1-$B$5)*K3813&lt;$C$9,1,0)</f>
        <v>0</v>
      </c>
      <c r="P3813" s="108" t="n">
        <f aca="false">IF(SQRT($B$5)*$I3813+SQRT(1-$B$5)*L3813&lt;$C$10,1,0)</f>
        <v>0</v>
      </c>
      <c r="Q3813" s="108" t="n">
        <f aca="false">IF(SQRT($B$5)*$I3813+SQRT(1-$B$5)*M3813&lt;$C$11,1,0)</f>
        <v>0</v>
      </c>
      <c r="R3813" s="110" t="n">
        <f aca="false">N3813*$D$8+O3813*$D$9+P3813*$D$10+Q3813*$D$11</f>
        <v>0</v>
      </c>
      <c r="S3813" s="108" t="n">
        <f aca="false">SUM(N3813:Q3813)</f>
        <v>0</v>
      </c>
    </row>
    <row r="3814" customFormat="false" ht="15" hidden="false" customHeight="false" outlineLevel="0" collapsed="false">
      <c r="H3814" s="108" t="n">
        <v>3806</v>
      </c>
      <c r="I3814" s="109" t="n">
        <v>-0.6917</v>
      </c>
      <c r="J3814" s="109" t="n">
        <v>-0.2519</v>
      </c>
      <c r="K3814" s="109" t="n">
        <v>0.3521</v>
      </c>
      <c r="L3814" s="109" t="n">
        <v>-0.1115</v>
      </c>
      <c r="M3814" s="109" t="n">
        <v>0.2131</v>
      </c>
      <c r="N3814" s="108" t="n">
        <f aca="false">IF(SQRT($B$5)*$I3814+SQRT(1-$B$5)*J3814&lt;$C$8,1,0)</f>
        <v>0</v>
      </c>
      <c r="O3814" s="108" t="n">
        <f aca="false">IF(SQRT($B$5)*$I3814+SQRT(1-$B$5)*K3814&lt;$C$9,1,0)</f>
        <v>0</v>
      </c>
      <c r="P3814" s="108" t="n">
        <f aca="false">IF(SQRT($B$5)*$I3814+SQRT(1-$B$5)*L3814&lt;$C$10,1,0)</f>
        <v>0</v>
      </c>
      <c r="Q3814" s="108" t="n">
        <f aca="false">IF(SQRT($B$5)*$I3814+SQRT(1-$B$5)*M3814&lt;$C$11,1,0)</f>
        <v>0</v>
      </c>
      <c r="R3814" s="110" t="n">
        <f aca="false">N3814*$D$8+O3814*$D$9+P3814*$D$10+Q3814*$D$11</f>
        <v>0</v>
      </c>
      <c r="S3814" s="108" t="n">
        <f aca="false">SUM(N3814:Q3814)</f>
        <v>0</v>
      </c>
    </row>
    <row r="3815" customFormat="false" ht="15" hidden="false" customHeight="false" outlineLevel="0" collapsed="false">
      <c r="H3815" s="108" t="n">
        <v>3807</v>
      </c>
      <c r="I3815" s="109" t="n">
        <v>0.2172</v>
      </c>
      <c r="J3815" s="109" t="n">
        <v>-0.1712</v>
      </c>
      <c r="K3815" s="109" t="n">
        <v>-0.3797</v>
      </c>
      <c r="L3815" s="109" t="n">
        <v>-0.0431</v>
      </c>
      <c r="M3815" s="109" t="n">
        <v>0.3267</v>
      </c>
      <c r="N3815" s="108" t="n">
        <f aca="false">IF(SQRT($B$5)*$I3815+SQRT(1-$B$5)*J3815&lt;$C$8,1,0)</f>
        <v>0</v>
      </c>
      <c r="O3815" s="108" t="n">
        <f aca="false">IF(SQRT($B$5)*$I3815+SQRT(1-$B$5)*K3815&lt;$C$9,1,0)</f>
        <v>0</v>
      </c>
      <c r="P3815" s="108" t="n">
        <f aca="false">IF(SQRT($B$5)*$I3815+SQRT(1-$B$5)*L3815&lt;$C$10,1,0)</f>
        <v>0</v>
      </c>
      <c r="Q3815" s="108" t="n">
        <f aca="false">IF(SQRT($B$5)*$I3815+SQRT(1-$B$5)*M3815&lt;$C$11,1,0)</f>
        <v>0</v>
      </c>
      <c r="R3815" s="110" t="n">
        <f aca="false">N3815*$D$8+O3815*$D$9+P3815*$D$10+Q3815*$D$11</f>
        <v>0</v>
      </c>
      <c r="S3815" s="108" t="n">
        <f aca="false">SUM(N3815:Q3815)</f>
        <v>0</v>
      </c>
    </row>
    <row r="3816" customFormat="false" ht="15" hidden="false" customHeight="false" outlineLevel="0" collapsed="false">
      <c r="H3816" s="108" t="n">
        <v>3808</v>
      </c>
      <c r="I3816" s="109" t="n">
        <v>0.0611</v>
      </c>
      <c r="J3816" s="109" t="n">
        <v>0.074</v>
      </c>
      <c r="K3816" s="109" t="n">
        <v>0.3555</v>
      </c>
      <c r="L3816" s="109" t="n">
        <v>0.0592</v>
      </c>
      <c r="M3816" s="109" t="n">
        <v>-2.2667</v>
      </c>
      <c r="N3816" s="108" t="n">
        <f aca="false">IF(SQRT($B$5)*$I3816+SQRT(1-$B$5)*J3816&lt;$C$8,1,0)</f>
        <v>0</v>
      </c>
      <c r="O3816" s="108" t="n">
        <f aca="false">IF(SQRT($B$5)*$I3816+SQRT(1-$B$5)*K3816&lt;$C$9,1,0)</f>
        <v>0</v>
      </c>
      <c r="P3816" s="108" t="n">
        <f aca="false">IF(SQRT($B$5)*$I3816+SQRT(1-$B$5)*L3816&lt;$C$10,1,0)</f>
        <v>0</v>
      </c>
      <c r="Q3816" s="108" t="n">
        <f aca="false">IF(SQRT($B$5)*$I3816+SQRT(1-$B$5)*M3816&lt;$C$11,1,0)</f>
        <v>1</v>
      </c>
      <c r="R3816" s="110" t="n">
        <f aca="false">N3816*$D$8+O3816*$D$9+P3816*$D$10+Q3816*$D$11</f>
        <v>17.5</v>
      </c>
      <c r="S3816" s="108" t="n">
        <f aca="false">SUM(N3816:Q3816)</f>
        <v>1</v>
      </c>
    </row>
    <row r="3817" customFormat="false" ht="15" hidden="false" customHeight="false" outlineLevel="0" collapsed="false">
      <c r="H3817" s="108" t="n">
        <v>3809</v>
      </c>
      <c r="I3817" s="109" t="n">
        <v>-0.5597</v>
      </c>
      <c r="J3817" s="109" t="n">
        <v>0.5359</v>
      </c>
      <c r="K3817" s="109" t="n">
        <v>1.2943</v>
      </c>
      <c r="L3817" s="109" t="n">
        <v>-0.1918</v>
      </c>
      <c r="M3817" s="109" t="n">
        <v>-0.4791</v>
      </c>
      <c r="N3817" s="108" t="n">
        <f aca="false">IF(SQRT($B$5)*$I3817+SQRT(1-$B$5)*J3817&lt;$C$8,1,0)</f>
        <v>0</v>
      </c>
      <c r="O3817" s="108" t="n">
        <f aca="false">IF(SQRT($B$5)*$I3817+SQRT(1-$B$5)*K3817&lt;$C$9,1,0)</f>
        <v>0</v>
      </c>
      <c r="P3817" s="108" t="n">
        <f aca="false">IF(SQRT($B$5)*$I3817+SQRT(1-$B$5)*L3817&lt;$C$10,1,0)</f>
        <v>0</v>
      </c>
      <c r="Q3817" s="108" t="n">
        <f aca="false">IF(SQRT($B$5)*$I3817+SQRT(1-$B$5)*M3817&lt;$C$11,1,0)</f>
        <v>0</v>
      </c>
      <c r="R3817" s="110" t="n">
        <f aca="false">N3817*$D$8+O3817*$D$9+P3817*$D$10+Q3817*$D$11</f>
        <v>0</v>
      </c>
      <c r="S3817" s="108" t="n">
        <f aca="false">SUM(N3817:Q3817)</f>
        <v>0</v>
      </c>
    </row>
    <row r="3818" customFormat="false" ht="15" hidden="false" customHeight="false" outlineLevel="0" collapsed="false">
      <c r="H3818" s="108" t="n">
        <v>3810</v>
      </c>
      <c r="I3818" s="109" t="n">
        <v>0.9554</v>
      </c>
      <c r="J3818" s="109" t="n">
        <v>-1.263</v>
      </c>
      <c r="K3818" s="109" t="n">
        <v>-0.3768</v>
      </c>
      <c r="L3818" s="109" t="n">
        <v>-0.1353</v>
      </c>
      <c r="M3818" s="109" t="n">
        <v>-0.832</v>
      </c>
      <c r="N3818" s="108" t="n">
        <f aca="false">IF(SQRT($B$5)*$I3818+SQRT(1-$B$5)*J3818&lt;$C$8,1,0)</f>
        <v>0</v>
      </c>
      <c r="O3818" s="108" t="n">
        <f aca="false">IF(SQRT($B$5)*$I3818+SQRT(1-$B$5)*K3818&lt;$C$9,1,0)</f>
        <v>0</v>
      </c>
      <c r="P3818" s="108" t="n">
        <f aca="false">IF(SQRT($B$5)*$I3818+SQRT(1-$B$5)*L3818&lt;$C$10,1,0)</f>
        <v>0</v>
      </c>
      <c r="Q3818" s="108" t="n">
        <f aca="false">IF(SQRT($B$5)*$I3818+SQRT(1-$B$5)*M3818&lt;$C$11,1,0)</f>
        <v>0</v>
      </c>
      <c r="R3818" s="110" t="n">
        <f aca="false">N3818*$D$8+O3818*$D$9+P3818*$D$10+Q3818*$D$11</f>
        <v>0</v>
      </c>
      <c r="S3818" s="108" t="n">
        <f aca="false">SUM(N3818:Q3818)</f>
        <v>0</v>
      </c>
    </row>
    <row r="3819" customFormat="false" ht="15" hidden="false" customHeight="false" outlineLevel="0" collapsed="false">
      <c r="H3819" s="108" t="n">
        <v>3811</v>
      </c>
      <c r="I3819" s="109" t="n">
        <v>0.0666</v>
      </c>
      <c r="J3819" s="109" t="n">
        <v>-0.3151</v>
      </c>
      <c r="K3819" s="109" t="n">
        <v>-0.8599</v>
      </c>
      <c r="L3819" s="109" t="n">
        <v>-1.508</v>
      </c>
      <c r="M3819" s="109" t="n">
        <v>0.2095</v>
      </c>
      <c r="N3819" s="108" t="n">
        <f aca="false">IF(SQRT($B$5)*$I3819+SQRT(1-$B$5)*J3819&lt;$C$8,1,0)</f>
        <v>0</v>
      </c>
      <c r="O3819" s="108" t="n">
        <f aca="false">IF(SQRT($B$5)*$I3819+SQRT(1-$B$5)*K3819&lt;$C$9,1,0)</f>
        <v>0</v>
      </c>
      <c r="P3819" s="108" t="n">
        <f aca="false">IF(SQRT($B$5)*$I3819+SQRT(1-$B$5)*L3819&lt;$C$10,1,0)</f>
        <v>0</v>
      </c>
      <c r="Q3819" s="108" t="n">
        <f aca="false">IF(SQRT($B$5)*$I3819+SQRT(1-$B$5)*M3819&lt;$C$11,1,0)</f>
        <v>0</v>
      </c>
      <c r="R3819" s="110" t="n">
        <f aca="false">N3819*$D$8+O3819*$D$9+P3819*$D$10+Q3819*$D$11</f>
        <v>0</v>
      </c>
      <c r="S3819" s="108" t="n">
        <f aca="false">SUM(N3819:Q3819)</f>
        <v>0</v>
      </c>
    </row>
    <row r="3820" customFormat="false" ht="15" hidden="false" customHeight="false" outlineLevel="0" collapsed="false">
      <c r="H3820" s="108" t="n">
        <v>3812</v>
      </c>
      <c r="I3820" s="109" t="n">
        <v>-0.3371</v>
      </c>
      <c r="J3820" s="109" t="n">
        <v>-0.9953</v>
      </c>
      <c r="K3820" s="109" t="n">
        <v>-0.4033</v>
      </c>
      <c r="L3820" s="109" t="n">
        <v>-1.1677</v>
      </c>
      <c r="M3820" s="109" t="n">
        <v>-0.8107</v>
      </c>
      <c r="N3820" s="108" t="n">
        <f aca="false">IF(SQRT($B$5)*$I3820+SQRT(1-$B$5)*J3820&lt;$C$8,1,0)</f>
        <v>0</v>
      </c>
      <c r="O3820" s="108" t="n">
        <f aca="false">IF(SQRT($B$5)*$I3820+SQRT(1-$B$5)*K3820&lt;$C$9,1,0)</f>
        <v>0</v>
      </c>
      <c r="P3820" s="108" t="n">
        <f aca="false">IF(SQRT($B$5)*$I3820+SQRT(1-$B$5)*L3820&lt;$C$10,1,0)</f>
        <v>0</v>
      </c>
      <c r="Q3820" s="108" t="n">
        <f aca="false">IF(SQRT($B$5)*$I3820+SQRT(1-$B$5)*M3820&lt;$C$11,1,0)</f>
        <v>0</v>
      </c>
      <c r="R3820" s="110" t="n">
        <f aca="false">N3820*$D$8+O3820*$D$9+P3820*$D$10+Q3820*$D$11</f>
        <v>0</v>
      </c>
      <c r="S3820" s="108" t="n">
        <f aca="false">SUM(N3820:Q3820)</f>
        <v>0</v>
      </c>
    </row>
    <row r="3821" customFormat="false" ht="15" hidden="false" customHeight="false" outlineLevel="0" collapsed="false">
      <c r="H3821" s="108" t="n">
        <v>3813</v>
      </c>
      <c r="I3821" s="109" t="n">
        <v>2.0227</v>
      </c>
      <c r="J3821" s="109" t="n">
        <v>-0.7188</v>
      </c>
      <c r="K3821" s="109" t="n">
        <v>1.1846</v>
      </c>
      <c r="L3821" s="109" t="n">
        <v>-0.1994</v>
      </c>
      <c r="M3821" s="109" t="n">
        <v>1.5545</v>
      </c>
      <c r="N3821" s="108" t="n">
        <f aca="false">IF(SQRT($B$5)*$I3821+SQRT(1-$B$5)*J3821&lt;$C$8,1,0)</f>
        <v>0</v>
      </c>
      <c r="O3821" s="108" t="n">
        <f aca="false">IF(SQRT($B$5)*$I3821+SQRT(1-$B$5)*K3821&lt;$C$9,1,0)</f>
        <v>0</v>
      </c>
      <c r="P3821" s="108" t="n">
        <f aca="false">IF(SQRT($B$5)*$I3821+SQRT(1-$B$5)*L3821&lt;$C$10,1,0)</f>
        <v>0</v>
      </c>
      <c r="Q3821" s="108" t="n">
        <f aca="false">IF(SQRT($B$5)*$I3821+SQRT(1-$B$5)*M3821&lt;$C$11,1,0)</f>
        <v>0</v>
      </c>
      <c r="R3821" s="110" t="n">
        <f aca="false">N3821*$D$8+O3821*$D$9+P3821*$D$10+Q3821*$D$11</f>
        <v>0</v>
      </c>
      <c r="S3821" s="108" t="n">
        <f aca="false">SUM(N3821:Q3821)</f>
        <v>0</v>
      </c>
    </row>
    <row r="3822" customFormat="false" ht="15" hidden="false" customHeight="false" outlineLevel="0" collapsed="false">
      <c r="H3822" s="108" t="n">
        <v>3814</v>
      </c>
      <c r="I3822" s="109" t="n">
        <v>-0.5268</v>
      </c>
      <c r="J3822" s="109" t="n">
        <v>0.9544</v>
      </c>
      <c r="K3822" s="109" t="n">
        <v>-1.5571</v>
      </c>
      <c r="L3822" s="109" t="n">
        <v>0.0877</v>
      </c>
      <c r="M3822" s="109" t="n">
        <v>-2.5179</v>
      </c>
      <c r="N3822" s="108" t="n">
        <f aca="false">IF(SQRT($B$5)*$I3822+SQRT(1-$B$5)*J3822&lt;$C$8,1,0)</f>
        <v>0</v>
      </c>
      <c r="O3822" s="108" t="n">
        <f aca="false">IF(SQRT($B$5)*$I3822+SQRT(1-$B$5)*K3822&lt;$C$9,1,0)</f>
        <v>0</v>
      </c>
      <c r="P3822" s="108" t="n">
        <f aca="false">IF(SQRT($B$5)*$I3822+SQRT(1-$B$5)*L3822&lt;$C$10,1,0)</f>
        <v>0</v>
      </c>
      <c r="Q3822" s="108" t="n">
        <f aca="false">IF(SQRT($B$5)*$I3822+SQRT(1-$B$5)*M3822&lt;$C$11,1,0)</f>
        <v>1</v>
      </c>
      <c r="R3822" s="110" t="n">
        <f aca="false">N3822*$D$8+O3822*$D$9+P3822*$D$10+Q3822*$D$11</f>
        <v>17.5</v>
      </c>
      <c r="S3822" s="108" t="n">
        <f aca="false">SUM(N3822:Q3822)</f>
        <v>1</v>
      </c>
    </row>
    <row r="3823" customFormat="false" ht="15" hidden="false" customHeight="false" outlineLevel="0" collapsed="false">
      <c r="H3823" s="108" t="n">
        <v>3815</v>
      </c>
      <c r="I3823" s="109" t="n">
        <v>-0.1811</v>
      </c>
      <c r="J3823" s="109" t="n">
        <v>-0.9696</v>
      </c>
      <c r="K3823" s="109" t="n">
        <v>1.528</v>
      </c>
      <c r="L3823" s="109" t="n">
        <v>-0.0248</v>
      </c>
      <c r="M3823" s="109" t="n">
        <v>0.0636</v>
      </c>
      <c r="N3823" s="108" t="n">
        <f aca="false">IF(SQRT($B$5)*$I3823+SQRT(1-$B$5)*J3823&lt;$C$8,1,0)</f>
        <v>0</v>
      </c>
      <c r="O3823" s="108" t="n">
        <f aca="false">IF(SQRT($B$5)*$I3823+SQRT(1-$B$5)*K3823&lt;$C$9,1,0)</f>
        <v>0</v>
      </c>
      <c r="P3823" s="108" t="n">
        <f aca="false">IF(SQRT($B$5)*$I3823+SQRT(1-$B$5)*L3823&lt;$C$10,1,0)</f>
        <v>0</v>
      </c>
      <c r="Q3823" s="108" t="n">
        <f aca="false">IF(SQRT($B$5)*$I3823+SQRT(1-$B$5)*M3823&lt;$C$11,1,0)</f>
        <v>0</v>
      </c>
      <c r="R3823" s="110" t="n">
        <f aca="false">N3823*$D$8+O3823*$D$9+P3823*$D$10+Q3823*$D$11</f>
        <v>0</v>
      </c>
      <c r="S3823" s="108" t="n">
        <f aca="false">SUM(N3823:Q3823)</f>
        <v>0</v>
      </c>
    </row>
    <row r="3824" customFormat="false" ht="15" hidden="false" customHeight="false" outlineLevel="0" collapsed="false">
      <c r="H3824" s="108" t="n">
        <v>3816</v>
      </c>
      <c r="I3824" s="109" t="n">
        <v>-0.641</v>
      </c>
      <c r="J3824" s="109" t="n">
        <v>-0.7216</v>
      </c>
      <c r="K3824" s="109" t="n">
        <v>-1.3953</v>
      </c>
      <c r="L3824" s="109" t="n">
        <v>-0.1486</v>
      </c>
      <c r="M3824" s="109" t="n">
        <v>0.4569</v>
      </c>
      <c r="N3824" s="108" t="n">
        <f aca="false">IF(SQRT($B$5)*$I3824+SQRT(1-$B$5)*J3824&lt;$C$8,1,0)</f>
        <v>0</v>
      </c>
      <c r="O3824" s="108" t="n">
        <f aca="false">IF(SQRT($B$5)*$I3824+SQRT(1-$B$5)*K3824&lt;$C$9,1,0)</f>
        <v>0</v>
      </c>
      <c r="P3824" s="108" t="n">
        <f aca="false">IF(SQRT($B$5)*$I3824+SQRT(1-$B$5)*L3824&lt;$C$10,1,0)</f>
        <v>0</v>
      </c>
      <c r="Q3824" s="108" t="n">
        <f aca="false">IF(SQRT($B$5)*$I3824+SQRT(1-$B$5)*M3824&lt;$C$11,1,0)</f>
        <v>0</v>
      </c>
      <c r="R3824" s="110" t="n">
        <f aca="false">N3824*$D$8+O3824*$D$9+P3824*$D$10+Q3824*$D$11</f>
        <v>0</v>
      </c>
      <c r="S3824" s="108" t="n">
        <f aca="false">SUM(N3824:Q3824)</f>
        <v>0</v>
      </c>
    </row>
    <row r="3825" customFormat="false" ht="15" hidden="false" customHeight="false" outlineLevel="0" collapsed="false">
      <c r="H3825" s="108" t="n">
        <v>3817</v>
      </c>
      <c r="I3825" s="109" t="n">
        <v>0.5432</v>
      </c>
      <c r="J3825" s="109" t="n">
        <v>-1.4916</v>
      </c>
      <c r="K3825" s="109" t="n">
        <v>0.5929</v>
      </c>
      <c r="L3825" s="109" t="n">
        <v>-0.8202</v>
      </c>
      <c r="M3825" s="109" t="n">
        <v>-1.1522</v>
      </c>
      <c r="N3825" s="108" t="n">
        <f aca="false">IF(SQRT($B$5)*$I3825+SQRT(1-$B$5)*J3825&lt;$C$8,1,0)</f>
        <v>0</v>
      </c>
      <c r="O3825" s="108" t="n">
        <f aca="false">IF(SQRT($B$5)*$I3825+SQRT(1-$B$5)*K3825&lt;$C$9,1,0)</f>
        <v>0</v>
      </c>
      <c r="P3825" s="108" t="n">
        <f aca="false">IF(SQRT($B$5)*$I3825+SQRT(1-$B$5)*L3825&lt;$C$10,1,0)</f>
        <v>0</v>
      </c>
      <c r="Q3825" s="108" t="n">
        <f aca="false">IF(SQRT($B$5)*$I3825+SQRT(1-$B$5)*M3825&lt;$C$11,1,0)</f>
        <v>0</v>
      </c>
      <c r="R3825" s="110" t="n">
        <f aca="false">N3825*$D$8+O3825*$D$9+P3825*$D$10+Q3825*$D$11</f>
        <v>0</v>
      </c>
      <c r="S3825" s="108" t="n">
        <f aca="false">SUM(N3825:Q3825)</f>
        <v>0</v>
      </c>
    </row>
    <row r="3826" customFormat="false" ht="15" hidden="false" customHeight="false" outlineLevel="0" collapsed="false">
      <c r="H3826" s="108" t="n">
        <v>3818</v>
      </c>
      <c r="I3826" s="109" t="n">
        <v>0.6828</v>
      </c>
      <c r="J3826" s="109" t="n">
        <v>0.9895</v>
      </c>
      <c r="K3826" s="109" t="n">
        <v>-1.7933</v>
      </c>
      <c r="L3826" s="109" t="n">
        <v>1.0686</v>
      </c>
      <c r="M3826" s="109" t="n">
        <v>-0.2486</v>
      </c>
      <c r="N3826" s="108" t="n">
        <f aca="false">IF(SQRT($B$5)*$I3826+SQRT(1-$B$5)*J3826&lt;$C$8,1,0)</f>
        <v>0</v>
      </c>
      <c r="O3826" s="108" t="n">
        <f aca="false">IF(SQRT($B$5)*$I3826+SQRT(1-$B$5)*K3826&lt;$C$9,1,0)</f>
        <v>0</v>
      </c>
      <c r="P3826" s="108" t="n">
        <f aca="false">IF(SQRT($B$5)*$I3826+SQRT(1-$B$5)*L3826&lt;$C$10,1,0)</f>
        <v>0</v>
      </c>
      <c r="Q3826" s="108" t="n">
        <f aca="false">IF(SQRT($B$5)*$I3826+SQRT(1-$B$5)*M3826&lt;$C$11,1,0)</f>
        <v>0</v>
      </c>
      <c r="R3826" s="110" t="n">
        <f aca="false">N3826*$D$8+O3826*$D$9+P3826*$D$10+Q3826*$D$11</f>
        <v>0</v>
      </c>
      <c r="S3826" s="108" t="n">
        <f aca="false">SUM(N3826:Q3826)</f>
        <v>0</v>
      </c>
    </row>
    <row r="3827" customFormat="false" ht="15" hidden="false" customHeight="false" outlineLevel="0" collapsed="false">
      <c r="H3827" s="108" t="n">
        <v>3819</v>
      </c>
      <c r="I3827" s="109" t="n">
        <v>-0.8546</v>
      </c>
      <c r="J3827" s="109" t="n">
        <v>0.6892</v>
      </c>
      <c r="K3827" s="109" t="n">
        <v>-0.4116</v>
      </c>
      <c r="L3827" s="109" t="n">
        <v>-1.3639</v>
      </c>
      <c r="M3827" s="109" t="n">
        <v>0.3918</v>
      </c>
      <c r="N3827" s="108" t="n">
        <f aca="false">IF(SQRT($B$5)*$I3827+SQRT(1-$B$5)*J3827&lt;$C$8,1,0)</f>
        <v>0</v>
      </c>
      <c r="O3827" s="108" t="n">
        <f aca="false">IF(SQRT($B$5)*$I3827+SQRT(1-$B$5)*K3827&lt;$C$9,1,0)</f>
        <v>0</v>
      </c>
      <c r="P3827" s="108" t="n">
        <f aca="false">IF(SQRT($B$5)*$I3827+SQRT(1-$B$5)*L3827&lt;$C$10,1,0)</f>
        <v>0</v>
      </c>
      <c r="Q3827" s="108" t="n">
        <f aca="false">IF(SQRT($B$5)*$I3827+SQRT(1-$B$5)*M3827&lt;$C$11,1,0)</f>
        <v>0</v>
      </c>
      <c r="R3827" s="110" t="n">
        <f aca="false">N3827*$D$8+O3827*$D$9+P3827*$D$10+Q3827*$D$11</f>
        <v>0</v>
      </c>
      <c r="S3827" s="108" t="n">
        <f aca="false">SUM(N3827:Q3827)</f>
        <v>0</v>
      </c>
    </row>
    <row r="3828" customFormat="false" ht="15" hidden="false" customHeight="false" outlineLevel="0" collapsed="false">
      <c r="H3828" s="108" t="n">
        <v>3820</v>
      </c>
      <c r="I3828" s="109" t="n">
        <v>1.1797</v>
      </c>
      <c r="J3828" s="109" t="n">
        <v>1.2795</v>
      </c>
      <c r="K3828" s="109" t="n">
        <v>-0.2288</v>
      </c>
      <c r="L3828" s="109" t="n">
        <v>-0.0859</v>
      </c>
      <c r="M3828" s="109" t="n">
        <v>0.2339</v>
      </c>
      <c r="N3828" s="108" t="n">
        <f aca="false">IF(SQRT($B$5)*$I3828+SQRT(1-$B$5)*J3828&lt;$C$8,1,0)</f>
        <v>0</v>
      </c>
      <c r="O3828" s="108" t="n">
        <f aca="false">IF(SQRT($B$5)*$I3828+SQRT(1-$B$5)*K3828&lt;$C$9,1,0)</f>
        <v>0</v>
      </c>
      <c r="P3828" s="108" t="n">
        <f aca="false">IF(SQRT($B$5)*$I3828+SQRT(1-$B$5)*L3828&lt;$C$10,1,0)</f>
        <v>0</v>
      </c>
      <c r="Q3828" s="108" t="n">
        <f aca="false">IF(SQRT($B$5)*$I3828+SQRT(1-$B$5)*M3828&lt;$C$11,1,0)</f>
        <v>0</v>
      </c>
      <c r="R3828" s="110" t="n">
        <f aca="false">N3828*$D$8+O3828*$D$9+P3828*$D$10+Q3828*$D$11</f>
        <v>0</v>
      </c>
      <c r="S3828" s="108" t="n">
        <f aca="false">SUM(N3828:Q3828)</f>
        <v>0</v>
      </c>
    </row>
    <row r="3829" customFormat="false" ht="15" hidden="false" customHeight="false" outlineLevel="0" collapsed="false">
      <c r="H3829" s="108" t="n">
        <v>3821</v>
      </c>
      <c r="I3829" s="109" t="n">
        <v>-0.3514</v>
      </c>
      <c r="J3829" s="109" t="n">
        <v>3.13</v>
      </c>
      <c r="K3829" s="109" t="n">
        <v>-0.7461</v>
      </c>
      <c r="L3829" s="109" t="n">
        <v>-0.3946</v>
      </c>
      <c r="M3829" s="109" t="n">
        <v>0.5176</v>
      </c>
      <c r="N3829" s="108" t="n">
        <f aca="false">IF(SQRT($B$5)*$I3829+SQRT(1-$B$5)*J3829&lt;$C$8,1,0)</f>
        <v>0</v>
      </c>
      <c r="O3829" s="108" t="n">
        <f aca="false">IF(SQRT($B$5)*$I3829+SQRT(1-$B$5)*K3829&lt;$C$9,1,0)</f>
        <v>0</v>
      </c>
      <c r="P3829" s="108" t="n">
        <f aca="false">IF(SQRT($B$5)*$I3829+SQRT(1-$B$5)*L3829&lt;$C$10,1,0)</f>
        <v>0</v>
      </c>
      <c r="Q3829" s="108" t="n">
        <f aca="false">IF(SQRT($B$5)*$I3829+SQRT(1-$B$5)*M3829&lt;$C$11,1,0)</f>
        <v>0</v>
      </c>
      <c r="R3829" s="110" t="n">
        <f aca="false">N3829*$D$8+O3829*$D$9+P3829*$D$10+Q3829*$D$11</f>
        <v>0</v>
      </c>
      <c r="S3829" s="108" t="n">
        <f aca="false">SUM(N3829:Q3829)</f>
        <v>0</v>
      </c>
    </row>
    <row r="3830" customFormat="false" ht="15" hidden="false" customHeight="false" outlineLevel="0" collapsed="false">
      <c r="H3830" s="108" t="n">
        <v>3822</v>
      </c>
      <c r="I3830" s="109" t="n">
        <v>-0.3152</v>
      </c>
      <c r="J3830" s="109" t="n">
        <v>0.6044</v>
      </c>
      <c r="K3830" s="109" t="n">
        <v>0.7111</v>
      </c>
      <c r="L3830" s="109" t="n">
        <v>0.0033</v>
      </c>
      <c r="M3830" s="109" t="n">
        <v>0.4579</v>
      </c>
      <c r="N3830" s="108" t="n">
        <f aca="false">IF(SQRT($B$5)*$I3830+SQRT(1-$B$5)*J3830&lt;$C$8,1,0)</f>
        <v>0</v>
      </c>
      <c r="O3830" s="108" t="n">
        <f aca="false">IF(SQRT($B$5)*$I3830+SQRT(1-$B$5)*K3830&lt;$C$9,1,0)</f>
        <v>0</v>
      </c>
      <c r="P3830" s="108" t="n">
        <f aca="false">IF(SQRT($B$5)*$I3830+SQRT(1-$B$5)*L3830&lt;$C$10,1,0)</f>
        <v>0</v>
      </c>
      <c r="Q3830" s="108" t="n">
        <f aca="false">IF(SQRT($B$5)*$I3830+SQRT(1-$B$5)*M3830&lt;$C$11,1,0)</f>
        <v>0</v>
      </c>
      <c r="R3830" s="110" t="n">
        <f aca="false">N3830*$D$8+O3830*$D$9+P3830*$D$10+Q3830*$D$11</f>
        <v>0</v>
      </c>
      <c r="S3830" s="108" t="n">
        <f aca="false">SUM(N3830:Q3830)</f>
        <v>0</v>
      </c>
    </row>
    <row r="3831" customFormat="false" ht="15" hidden="false" customHeight="false" outlineLevel="0" collapsed="false">
      <c r="H3831" s="108" t="n">
        <v>3823</v>
      </c>
      <c r="I3831" s="109" t="n">
        <v>1.3752</v>
      </c>
      <c r="J3831" s="109" t="n">
        <v>1.5004</v>
      </c>
      <c r="K3831" s="109" t="n">
        <v>-0.2074</v>
      </c>
      <c r="L3831" s="109" t="n">
        <v>-1.0231</v>
      </c>
      <c r="M3831" s="109" t="n">
        <v>0.3226</v>
      </c>
      <c r="N3831" s="108" t="n">
        <f aca="false">IF(SQRT($B$5)*$I3831+SQRT(1-$B$5)*J3831&lt;$C$8,1,0)</f>
        <v>0</v>
      </c>
      <c r="O3831" s="108" t="n">
        <f aca="false">IF(SQRT($B$5)*$I3831+SQRT(1-$B$5)*K3831&lt;$C$9,1,0)</f>
        <v>0</v>
      </c>
      <c r="P3831" s="108" t="n">
        <f aca="false">IF(SQRT($B$5)*$I3831+SQRT(1-$B$5)*L3831&lt;$C$10,1,0)</f>
        <v>0</v>
      </c>
      <c r="Q3831" s="108" t="n">
        <f aca="false">IF(SQRT($B$5)*$I3831+SQRT(1-$B$5)*M3831&lt;$C$11,1,0)</f>
        <v>0</v>
      </c>
      <c r="R3831" s="110" t="n">
        <f aca="false">N3831*$D$8+O3831*$D$9+P3831*$D$10+Q3831*$D$11</f>
        <v>0</v>
      </c>
      <c r="S3831" s="108" t="n">
        <f aca="false">SUM(N3831:Q3831)</f>
        <v>0</v>
      </c>
    </row>
    <row r="3832" customFormat="false" ht="15" hidden="false" customHeight="false" outlineLevel="0" collapsed="false">
      <c r="H3832" s="108" t="n">
        <v>3824</v>
      </c>
      <c r="I3832" s="109" t="n">
        <v>-0.642</v>
      </c>
      <c r="J3832" s="109" t="n">
        <v>1.3691</v>
      </c>
      <c r="K3832" s="109" t="n">
        <v>-0.6616</v>
      </c>
      <c r="L3832" s="109" t="n">
        <v>-0.3516</v>
      </c>
      <c r="M3832" s="109" t="n">
        <v>0.1713</v>
      </c>
      <c r="N3832" s="108" t="n">
        <f aca="false">IF(SQRT($B$5)*$I3832+SQRT(1-$B$5)*J3832&lt;$C$8,1,0)</f>
        <v>0</v>
      </c>
      <c r="O3832" s="108" t="n">
        <f aca="false">IF(SQRT($B$5)*$I3832+SQRT(1-$B$5)*K3832&lt;$C$9,1,0)</f>
        <v>0</v>
      </c>
      <c r="P3832" s="108" t="n">
        <f aca="false">IF(SQRT($B$5)*$I3832+SQRT(1-$B$5)*L3832&lt;$C$10,1,0)</f>
        <v>0</v>
      </c>
      <c r="Q3832" s="108" t="n">
        <f aca="false">IF(SQRT($B$5)*$I3832+SQRT(1-$B$5)*M3832&lt;$C$11,1,0)</f>
        <v>0</v>
      </c>
      <c r="R3832" s="110" t="n">
        <f aca="false">N3832*$D$8+O3832*$D$9+P3832*$D$10+Q3832*$D$11</f>
        <v>0</v>
      </c>
      <c r="S3832" s="108" t="n">
        <f aca="false">SUM(N3832:Q3832)</f>
        <v>0</v>
      </c>
    </row>
    <row r="3833" customFormat="false" ht="15" hidden="false" customHeight="false" outlineLevel="0" collapsed="false">
      <c r="H3833" s="108" t="n">
        <v>3825</v>
      </c>
      <c r="I3833" s="109" t="n">
        <v>1.4119</v>
      </c>
      <c r="J3833" s="109" t="n">
        <v>-0.092</v>
      </c>
      <c r="K3833" s="109" t="n">
        <v>-0.6068</v>
      </c>
      <c r="L3833" s="109" t="n">
        <v>0.1674</v>
      </c>
      <c r="M3833" s="109" t="n">
        <v>-0.5924</v>
      </c>
      <c r="N3833" s="108" t="n">
        <f aca="false">IF(SQRT($B$5)*$I3833+SQRT(1-$B$5)*J3833&lt;$C$8,1,0)</f>
        <v>0</v>
      </c>
      <c r="O3833" s="108" t="n">
        <f aca="false">IF(SQRT($B$5)*$I3833+SQRT(1-$B$5)*K3833&lt;$C$9,1,0)</f>
        <v>0</v>
      </c>
      <c r="P3833" s="108" t="n">
        <f aca="false">IF(SQRT($B$5)*$I3833+SQRT(1-$B$5)*L3833&lt;$C$10,1,0)</f>
        <v>0</v>
      </c>
      <c r="Q3833" s="108" t="n">
        <f aca="false">IF(SQRT($B$5)*$I3833+SQRT(1-$B$5)*M3833&lt;$C$11,1,0)</f>
        <v>0</v>
      </c>
      <c r="R3833" s="110" t="n">
        <f aca="false">N3833*$D$8+O3833*$D$9+P3833*$D$10+Q3833*$D$11</f>
        <v>0</v>
      </c>
      <c r="S3833" s="108" t="n">
        <f aca="false">SUM(N3833:Q3833)</f>
        <v>0</v>
      </c>
    </row>
    <row r="3834" customFormat="false" ht="15" hidden="false" customHeight="false" outlineLevel="0" collapsed="false">
      <c r="H3834" s="108" t="n">
        <v>3826</v>
      </c>
      <c r="I3834" s="109" t="n">
        <v>0.2977</v>
      </c>
      <c r="J3834" s="109" t="n">
        <v>-1.6603</v>
      </c>
      <c r="K3834" s="109" t="n">
        <v>-0.09</v>
      </c>
      <c r="L3834" s="109" t="n">
        <v>-0.2357</v>
      </c>
      <c r="M3834" s="109" t="n">
        <v>1.7837</v>
      </c>
      <c r="N3834" s="108" t="n">
        <f aca="false">IF(SQRT($B$5)*$I3834+SQRT(1-$B$5)*J3834&lt;$C$8,1,0)</f>
        <v>0</v>
      </c>
      <c r="O3834" s="108" t="n">
        <f aca="false">IF(SQRT($B$5)*$I3834+SQRT(1-$B$5)*K3834&lt;$C$9,1,0)</f>
        <v>0</v>
      </c>
      <c r="P3834" s="108" t="n">
        <f aca="false">IF(SQRT($B$5)*$I3834+SQRT(1-$B$5)*L3834&lt;$C$10,1,0)</f>
        <v>0</v>
      </c>
      <c r="Q3834" s="108" t="n">
        <f aca="false">IF(SQRT($B$5)*$I3834+SQRT(1-$B$5)*M3834&lt;$C$11,1,0)</f>
        <v>0</v>
      </c>
      <c r="R3834" s="110" t="n">
        <f aca="false">N3834*$D$8+O3834*$D$9+P3834*$D$10+Q3834*$D$11</f>
        <v>0</v>
      </c>
      <c r="S3834" s="108" t="n">
        <f aca="false">SUM(N3834:Q3834)</f>
        <v>0</v>
      </c>
    </row>
    <row r="3835" customFormat="false" ht="15" hidden="false" customHeight="false" outlineLevel="0" collapsed="false">
      <c r="H3835" s="108" t="n">
        <v>3827</v>
      </c>
      <c r="I3835" s="109" t="n">
        <v>0.0521</v>
      </c>
      <c r="J3835" s="109" t="n">
        <v>1.4906</v>
      </c>
      <c r="K3835" s="109" t="n">
        <v>-0.4411</v>
      </c>
      <c r="L3835" s="109" t="n">
        <v>-1.391</v>
      </c>
      <c r="M3835" s="109" t="n">
        <v>-2.887</v>
      </c>
      <c r="N3835" s="108" t="n">
        <f aca="false">IF(SQRT($B$5)*$I3835+SQRT(1-$B$5)*J3835&lt;$C$8,1,0)</f>
        <v>0</v>
      </c>
      <c r="O3835" s="108" t="n">
        <f aca="false">IF(SQRT($B$5)*$I3835+SQRT(1-$B$5)*K3835&lt;$C$9,1,0)</f>
        <v>0</v>
      </c>
      <c r="P3835" s="108" t="n">
        <f aca="false">IF(SQRT($B$5)*$I3835+SQRT(1-$B$5)*L3835&lt;$C$10,1,0)</f>
        <v>0</v>
      </c>
      <c r="Q3835" s="108" t="n">
        <f aca="false">IF(SQRT($B$5)*$I3835+SQRT(1-$B$5)*M3835&lt;$C$11,1,0)</f>
        <v>1</v>
      </c>
      <c r="R3835" s="110" t="n">
        <f aca="false">N3835*$D$8+O3835*$D$9+P3835*$D$10+Q3835*$D$11</f>
        <v>17.5</v>
      </c>
      <c r="S3835" s="108" t="n">
        <f aca="false">SUM(N3835:Q3835)</f>
        <v>1</v>
      </c>
    </row>
    <row r="3836" customFormat="false" ht="15" hidden="false" customHeight="false" outlineLevel="0" collapsed="false">
      <c r="H3836" s="108" t="n">
        <v>3828</v>
      </c>
      <c r="I3836" s="109" t="n">
        <v>0.2531</v>
      </c>
      <c r="J3836" s="109" t="n">
        <v>0.8628</v>
      </c>
      <c r="K3836" s="109" t="n">
        <v>0.9132</v>
      </c>
      <c r="L3836" s="109" t="n">
        <v>-0.5513</v>
      </c>
      <c r="M3836" s="109" t="n">
        <v>0.8776</v>
      </c>
      <c r="N3836" s="108" t="n">
        <f aca="false">IF(SQRT($B$5)*$I3836+SQRT(1-$B$5)*J3836&lt;$C$8,1,0)</f>
        <v>0</v>
      </c>
      <c r="O3836" s="108" t="n">
        <f aca="false">IF(SQRT($B$5)*$I3836+SQRT(1-$B$5)*K3836&lt;$C$9,1,0)</f>
        <v>0</v>
      </c>
      <c r="P3836" s="108" t="n">
        <f aca="false">IF(SQRT($B$5)*$I3836+SQRT(1-$B$5)*L3836&lt;$C$10,1,0)</f>
        <v>0</v>
      </c>
      <c r="Q3836" s="108" t="n">
        <f aca="false">IF(SQRT($B$5)*$I3836+SQRT(1-$B$5)*M3836&lt;$C$11,1,0)</f>
        <v>0</v>
      </c>
      <c r="R3836" s="110" t="n">
        <f aca="false">N3836*$D$8+O3836*$D$9+P3836*$D$10+Q3836*$D$11</f>
        <v>0</v>
      </c>
      <c r="S3836" s="108" t="n">
        <f aca="false">SUM(N3836:Q3836)</f>
        <v>0</v>
      </c>
    </row>
    <row r="3837" customFormat="false" ht="15" hidden="false" customHeight="false" outlineLevel="0" collapsed="false">
      <c r="H3837" s="108" t="n">
        <v>3829</v>
      </c>
      <c r="I3837" s="109" t="n">
        <v>0.4447</v>
      </c>
      <c r="J3837" s="109" t="n">
        <v>1.4655</v>
      </c>
      <c r="K3837" s="109" t="n">
        <v>-0.981</v>
      </c>
      <c r="L3837" s="109" t="n">
        <v>0.7348</v>
      </c>
      <c r="M3837" s="109" t="n">
        <v>-0.5263</v>
      </c>
      <c r="N3837" s="108" t="n">
        <f aca="false">IF(SQRT($B$5)*$I3837+SQRT(1-$B$5)*J3837&lt;$C$8,1,0)</f>
        <v>0</v>
      </c>
      <c r="O3837" s="108" t="n">
        <f aca="false">IF(SQRT($B$5)*$I3837+SQRT(1-$B$5)*K3837&lt;$C$9,1,0)</f>
        <v>0</v>
      </c>
      <c r="P3837" s="108" t="n">
        <f aca="false">IF(SQRT($B$5)*$I3837+SQRT(1-$B$5)*L3837&lt;$C$10,1,0)</f>
        <v>0</v>
      </c>
      <c r="Q3837" s="108" t="n">
        <f aca="false">IF(SQRT($B$5)*$I3837+SQRT(1-$B$5)*M3837&lt;$C$11,1,0)</f>
        <v>0</v>
      </c>
      <c r="R3837" s="110" t="n">
        <f aca="false">N3837*$D$8+O3837*$D$9+P3837*$D$10+Q3837*$D$11</f>
        <v>0</v>
      </c>
      <c r="S3837" s="108" t="n">
        <f aca="false">SUM(N3837:Q3837)</f>
        <v>0</v>
      </c>
    </row>
    <row r="3838" customFormat="false" ht="15" hidden="false" customHeight="false" outlineLevel="0" collapsed="false">
      <c r="H3838" s="108" t="n">
        <v>3830</v>
      </c>
      <c r="I3838" s="109" t="n">
        <v>-0.6528</v>
      </c>
      <c r="J3838" s="109" t="n">
        <v>1.1757</v>
      </c>
      <c r="K3838" s="109" t="n">
        <v>0.139</v>
      </c>
      <c r="L3838" s="109" t="n">
        <v>-0.0421</v>
      </c>
      <c r="M3838" s="109" t="n">
        <v>-2.3538</v>
      </c>
      <c r="N3838" s="108" t="n">
        <f aca="false">IF(SQRT($B$5)*$I3838+SQRT(1-$B$5)*J3838&lt;$C$8,1,0)</f>
        <v>0</v>
      </c>
      <c r="O3838" s="108" t="n">
        <f aca="false">IF(SQRT($B$5)*$I3838+SQRT(1-$B$5)*K3838&lt;$C$9,1,0)</f>
        <v>0</v>
      </c>
      <c r="P3838" s="108" t="n">
        <f aca="false">IF(SQRT($B$5)*$I3838+SQRT(1-$B$5)*L3838&lt;$C$10,1,0)</f>
        <v>0</v>
      </c>
      <c r="Q3838" s="108" t="n">
        <f aca="false">IF(SQRT($B$5)*$I3838+SQRT(1-$B$5)*M3838&lt;$C$11,1,0)</f>
        <v>1</v>
      </c>
      <c r="R3838" s="110" t="n">
        <f aca="false">N3838*$D$8+O3838*$D$9+P3838*$D$10+Q3838*$D$11</f>
        <v>17.5</v>
      </c>
      <c r="S3838" s="108" t="n">
        <f aca="false">SUM(N3838:Q3838)</f>
        <v>1</v>
      </c>
    </row>
    <row r="3839" customFormat="false" ht="15" hidden="false" customHeight="false" outlineLevel="0" collapsed="false">
      <c r="H3839" s="108" t="n">
        <v>3831</v>
      </c>
      <c r="I3839" s="109" t="n">
        <v>-0.4426</v>
      </c>
      <c r="J3839" s="109" t="n">
        <v>0.1294</v>
      </c>
      <c r="K3839" s="109" t="n">
        <v>-0.4018</v>
      </c>
      <c r="L3839" s="109" t="n">
        <v>0.7314</v>
      </c>
      <c r="M3839" s="109" t="n">
        <v>-1.6032</v>
      </c>
      <c r="N3839" s="108" t="n">
        <f aca="false">IF(SQRT($B$5)*$I3839+SQRT(1-$B$5)*J3839&lt;$C$8,1,0)</f>
        <v>0</v>
      </c>
      <c r="O3839" s="108" t="n">
        <f aca="false">IF(SQRT($B$5)*$I3839+SQRT(1-$B$5)*K3839&lt;$C$9,1,0)</f>
        <v>0</v>
      </c>
      <c r="P3839" s="108" t="n">
        <f aca="false">IF(SQRT($B$5)*$I3839+SQRT(1-$B$5)*L3839&lt;$C$10,1,0)</f>
        <v>0</v>
      </c>
      <c r="Q3839" s="108" t="n">
        <f aca="false">IF(SQRT($B$5)*$I3839+SQRT(1-$B$5)*M3839&lt;$C$11,1,0)</f>
        <v>0</v>
      </c>
      <c r="R3839" s="110" t="n">
        <f aca="false">N3839*$D$8+O3839*$D$9+P3839*$D$10+Q3839*$D$11</f>
        <v>0</v>
      </c>
      <c r="S3839" s="108" t="n">
        <f aca="false">SUM(N3839:Q3839)</f>
        <v>0</v>
      </c>
    </row>
    <row r="3840" customFormat="false" ht="15" hidden="false" customHeight="false" outlineLevel="0" collapsed="false">
      <c r="H3840" s="108" t="n">
        <v>3832</v>
      </c>
      <c r="I3840" s="109" t="n">
        <v>0.5059</v>
      </c>
      <c r="J3840" s="109" t="n">
        <v>0.5846</v>
      </c>
      <c r="K3840" s="109" t="n">
        <v>-0.2794</v>
      </c>
      <c r="L3840" s="109" t="n">
        <v>-0.6007</v>
      </c>
      <c r="M3840" s="109" t="n">
        <v>0.8029</v>
      </c>
      <c r="N3840" s="108" t="n">
        <f aca="false">IF(SQRT($B$5)*$I3840+SQRT(1-$B$5)*J3840&lt;$C$8,1,0)</f>
        <v>0</v>
      </c>
      <c r="O3840" s="108" t="n">
        <f aca="false">IF(SQRT($B$5)*$I3840+SQRT(1-$B$5)*K3840&lt;$C$9,1,0)</f>
        <v>0</v>
      </c>
      <c r="P3840" s="108" t="n">
        <f aca="false">IF(SQRT($B$5)*$I3840+SQRT(1-$B$5)*L3840&lt;$C$10,1,0)</f>
        <v>0</v>
      </c>
      <c r="Q3840" s="108" t="n">
        <f aca="false">IF(SQRT($B$5)*$I3840+SQRT(1-$B$5)*M3840&lt;$C$11,1,0)</f>
        <v>0</v>
      </c>
      <c r="R3840" s="110" t="n">
        <f aca="false">N3840*$D$8+O3840*$D$9+P3840*$D$10+Q3840*$D$11</f>
        <v>0</v>
      </c>
      <c r="S3840" s="108" t="n">
        <f aca="false">SUM(N3840:Q3840)</f>
        <v>0</v>
      </c>
    </row>
    <row r="3841" customFormat="false" ht="15" hidden="false" customHeight="false" outlineLevel="0" collapsed="false">
      <c r="H3841" s="108" t="n">
        <v>3833</v>
      </c>
      <c r="I3841" s="109" t="n">
        <v>0.3483</v>
      </c>
      <c r="J3841" s="109" t="n">
        <v>-0.3076</v>
      </c>
      <c r="K3841" s="109" t="n">
        <v>0.4669</v>
      </c>
      <c r="L3841" s="109" t="n">
        <v>-0.9575</v>
      </c>
      <c r="M3841" s="109" t="n">
        <v>-0.4499</v>
      </c>
      <c r="N3841" s="108" t="n">
        <f aca="false">IF(SQRT($B$5)*$I3841+SQRT(1-$B$5)*J3841&lt;$C$8,1,0)</f>
        <v>0</v>
      </c>
      <c r="O3841" s="108" t="n">
        <f aca="false">IF(SQRT($B$5)*$I3841+SQRT(1-$B$5)*K3841&lt;$C$9,1,0)</f>
        <v>0</v>
      </c>
      <c r="P3841" s="108" t="n">
        <f aca="false">IF(SQRT($B$5)*$I3841+SQRT(1-$B$5)*L3841&lt;$C$10,1,0)</f>
        <v>0</v>
      </c>
      <c r="Q3841" s="108" t="n">
        <f aca="false">IF(SQRT($B$5)*$I3841+SQRT(1-$B$5)*M3841&lt;$C$11,1,0)</f>
        <v>0</v>
      </c>
      <c r="R3841" s="110" t="n">
        <f aca="false">N3841*$D$8+O3841*$D$9+P3841*$D$10+Q3841*$D$11</f>
        <v>0</v>
      </c>
      <c r="S3841" s="108" t="n">
        <f aca="false">SUM(N3841:Q3841)</f>
        <v>0</v>
      </c>
    </row>
    <row r="3842" customFormat="false" ht="15" hidden="false" customHeight="false" outlineLevel="0" collapsed="false">
      <c r="H3842" s="108" t="n">
        <v>3834</v>
      </c>
      <c r="I3842" s="109" t="n">
        <v>0.7553</v>
      </c>
      <c r="J3842" s="109" t="n">
        <v>-0.8048</v>
      </c>
      <c r="K3842" s="109" t="n">
        <v>0.8154</v>
      </c>
      <c r="L3842" s="109" t="n">
        <v>1.8274</v>
      </c>
      <c r="M3842" s="109" t="n">
        <v>-1.4108</v>
      </c>
      <c r="N3842" s="108" t="n">
        <f aca="false">IF(SQRT($B$5)*$I3842+SQRT(1-$B$5)*J3842&lt;$C$8,1,0)</f>
        <v>0</v>
      </c>
      <c r="O3842" s="108" t="n">
        <f aca="false">IF(SQRT($B$5)*$I3842+SQRT(1-$B$5)*K3842&lt;$C$9,1,0)</f>
        <v>0</v>
      </c>
      <c r="P3842" s="108" t="n">
        <f aca="false">IF(SQRT($B$5)*$I3842+SQRT(1-$B$5)*L3842&lt;$C$10,1,0)</f>
        <v>0</v>
      </c>
      <c r="Q3842" s="108" t="n">
        <f aca="false">IF(SQRT($B$5)*$I3842+SQRT(1-$B$5)*M3842&lt;$C$11,1,0)</f>
        <v>0</v>
      </c>
      <c r="R3842" s="110" t="n">
        <f aca="false">N3842*$D$8+O3842*$D$9+P3842*$D$10+Q3842*$D$11</f>
        <v>0</v>
      </c>
      <c r="S3842" s="108" t="n">
        <f aca="false">SUM(N3842:Q3842)</f>
        <v>0</v>
      </c>
    </row>
    <row r="3843" customFormat="false" ht="15" hidden="false" customHeight="false" outlineLevel="0" collapsed="false">
      <c r="H3843" s="108" t="n">
        <v>3835</v>
      </c>
      <c r="I3843" s="109" t="n">
        <v>0.3363</v>
      </c>
      <c r="J3843" s="109" t="n">
        <v>1.8187</v>
      </c>
      <c r="K3843" s="109" t="n">
        <v>2.17</v>
      </c>
      <c r="L3843" s="109" t="n">
        <v>-0.7547</v>
      </c>
      <c r="M3843" s="109" t="n">
        <v>0.822</v>
      </c>
      <c r="N3843" s="108" t="n">
        <f aca="false">IF(SQRT($B$5)*$I3843+SQRT(1-$B$5)*J3843&lt;$C$8,1,0)</f>
        <v>0</v>
      </c>
      <c r="O3843" s="108" t="n">
        <f aca="false">IF(SQRT($B$5)*$I3843+SQRT(1-$B$5)*K3843&lt;$C$9,1,0)</f>
        <v>0</v>
      </c>
      <c r="P3843" s="108" t="n">
        <f aca="false">IF(SQRT($B$5)*$I3843+SQRT(1-$B$5)*L3843&lt;$C$10,1,0)</f>
        <v>0</v>
      </c>
      <c r="Q3843" s="108" t="n">
        <f aca="false">IF(SQRT($B$5)*$I3843+SQRT(1-$B$5)*M3843&lt;$C$11,1,0)</f>
        <v>0</v>
      </c>
      <c r="R3843" s="110" t="n">
        <f aca="false">N3843*$D$8+O3843*$D$9+P3843*$D$10+Q3843*$D$11</f>
        <v>0</v>
      </c>
      <c r="S3843" s="108" t="n">
        <f aca="false">SUM(N3843:Q3843)</f>
        <v>0</v>
      </c>
    </row>
    <row r="3844" customFormat="false" ht="15" hidden="false" customHeight="false" outlineLevel="0" collapsed="false">
      <c r="H3844" s="108" t="n">
        <v>3836</v>
      </c>
      <c r="I3844" s="109" t="n">
        <v>-0.1007</v>
      </c>
      <c r="J3844" s="109" t="n">
        <v>-0.0122</v>
      </c>
      <c r="K3844" s="109" t="n">
        <v>-0.3028</v>
      </c>
      <c r="L3844" s="109" t="n">
        <v>0.4063</v>
      </c>
      <c r="M3844" s="109" t="n">
        <v>-0.7238</v>
      </c>
      <c r="N3844" s="108" t="n">
        <f aca="false">IF(SQRT($B$5)*$I3844+SQRT(1-$B$5)*J3844&lt;$C$8,1,0)</f>
        <v>0</v>
      </c>
      <c r="O3844" s="108" t="n">
        <f aca="false">IF(SQRT($B$5)*$I3844+SQRT(1-$B$5)*K3844&lt;$C$9,1,0)</f>
        <v>0</v>
      </c>
      <c r="P3844" s="108" t="n">
        <f aca="false">IF(SQRT($B$5)*$I3844+SQRT(1-$B$5)*L3844&lt;$C$10,1,0)</f>
        <v>0</v>
      </c>
      <c r="Q3844" s="108" t="n">
        <f aca="false">IF(SQRT($B$5)*$I3844+SQRT(1-$B$5)*M3844&lt;$C$11,1,0)</f>
        <v>0</v>
      </c>
      <c r="R3844" s="110" t="n">
        <f aca="false">N3844*$D$8+O3844*$D$9+P3844*$D$10+Q3844*$D$11</f>
        <v>0</v>
      </c>
      <c r="S3844" s="108" t="n">
        <f aca="false">SUM(N3844:Q3844)</f>
        <v>0</v>
      </c>
    </row>
    <row r="3845" customFormat="false" ht="15" hidden="false" customHeight="false" outlineLevel="0" collapsed="false">
      <c r="H3845" s="108" t="n">
        <v>3837</v>
      </c>
      <c r="I3845" s="109" t="n">
        <v>-2.6547</v>
      </c>
      <c r="J3845" s="109" t="n">
        <v>-1.8017</v>
      </c>
      <c r="K3845" s="109" t="n">
        <v>0.6702</v>
      </c>
      <c r="L3845" s="109" t="n">
        <v>0.2824</v>
      </c>
      <c r="M3845" s="109" t="n">
        <v>0.4686</v>
      </c>
      <c r="N3845" s="108" t="n">
        <f aca="false">IF(SQRT($B$5)*$I3845+SQRT(1-$B$5)*J3845&lt;$C$8,1,0)</f>
        <v>1</v>
      </c>
      <c r="O3845" s="108" t="n">
        <f aca="false">IF(SQRT($B$5)*$I3845+SQRT(1-$B$5)*K3845&lt;$C$9,1,0)</f>
        <v>0</v>
      </c>
      <c r="P3845" s="108" t="n">
        <f aca="false">IF(SQRT($B$5)*$I3845+SQRT(1-$B$5)*L3845&lt;$C$10,1,0)</f>
        <v>0</v>
      </c>
      <c r="Q3845" s="108" t="n">
        <f aca="false">IF(SQRT($B$5)*$I3845+SQRT(1-$B$5)*M3845&lt;$C$11,1,0)</f>
        <v>0</v>
      </c>
      <c r="R3845" s="110" t="n">
        <f aca="false">N3845*$D$8+O3845*$D$9+P3845*$D$10+Q3845*$D$11</f>
        <v>20</v>
      </c>
      <c r="S3845" s="108" t="n">
        <f aca="false">SUM(N3845:Q3845)</f>
        <v>1</v>
      </c>
    </row>
    <row r="3846" customFormat="false" ht="15" hidden="false" customHeight="false" outlineLevel="0" collapsed="false">
      <c r="H3846" s="108" t="n">
        <v>3838</v>
      </c>
      <c r="I3846" s="109" t="n">
        <v>0.7235</v>
      </c>
      <c r="J3846" s="109" t="n">
        <v>-0.6754</v>
      </c>
      <c r="K3846" s="109" t="n">
        <v>1.7023</v>
      </c>
      <c r="L3846" s="109" t="n">
        <v>-0.9683</v>
      </c>
      <c r="M3846" s="109" t="n">
        <v>1.2405</v>
      </c>
      <c r="N3846" s="108" t="n">
        <f aca="false">IF(SQRT($B$5)*$I3846+SQRT(1-$B$5)*J3846&lt;$C$8,1,0)</f>
        <v>0</v>
      </c>
      <c r="O3846" s="108" t="n">
        <f aca="false">IF(SQRT($B$5)*$I3846+SQRT(1-$B$5)*K3846&lt;$C$9,1,0)</f>
        <v>0</v>
      </c>
      <c r="P3846" s="108" t="n">
        <f aca="false">IF(SQRT($B$5)*$I3846+SQRT(1-$B$5)*L3846&lt;$C$10,1,0)</f>
        <v>0</v>
      </c>
      <c r="Q3846" s="108" t="n">
        <f aca="false">IF(SQRT($B$5)*$I3846+SQRT(1-$B$5)*M3846&lt;$C$11,1,0)</f>
        <v>0</v>
      </c>
      <c r="R3846" s="110" t="n">
        <f aca="false">N3846*$D$8+O3846*$D$9+P3846*$D$10+Q3846*$D$11</f>
        <v>0</v>
      </c>
      <c r="S3846" s="108" t="n">
        <f aca="false">SUM(N3846:Q3846)</f>
        <v>0</v>
      </c>
    </row>
    <row r="3847" customFormat="false" ht="15" hidden="false" customHeight="false" outlineLevel="0" collapsed="false">
      <c r="H3847" s="108" t="n">
        <v>3839</v>
      </c>
      <c r="I3847" s="109" t="n">
        <v>1.056</v>
      </c>
      <c r="J3847" s="109" t="n">
        <v>0.6006</v>
      </c>
      <c r="K3847" s="109" t="n">
        <v>-1.1767</v>
      </c>
      <c r="L3847" s="109" t="n">
        <v>-0.3155</v>
      </c>
      <c r="M3847" s="109" t="n">
        <v>0.0544</v>
      </c>
      <c r="N3847" s="108" t="n">
        <f aca="false">IF(SQRT($B$5)*$I3847+SQRT(1-$B$5)*J3847&lt;$C$8,1,0)</f>
        <v>0</v>
      </c>
      <c r="O3847" s="108" t="n">
        <f aca="false">IF(SQRT($B$5)*$I3847+SQRT(1-$B$5)*K3847&lt;$C$9,1,0)</f>
        <v>0</v>
      </c>
      <c r="P3847" s="108" t="n">
        <f aca="false">IF(SQRT($B$5)*$I3847+SQRT(1-$B$5)*L3847&lt;$C$10,1,0)</f>
        <v>0</v>
      </c>
      <c r="Q3847" s="108" t="n">
        <f aca="false">IF(SQRT($B$5)*$I3847+SQRT(1-$B$5)*M3847&lt;$C$11,1,0)</f>
        <v>0</v>
      </c>
      <c r="R3847" s="110" t="n">
        <f aca="false">N3847*$D$8+O3847*$D$9+P3847*$D$10+Q3847*$D$11</f>
        <v>0</v>
      </c>
      <c r="S3847" s="108" t="n">
        <f aca="false">SUM(N3847:Q3847)</f>
        <v>0</v>
      </c>
    </row>
    <row r="3848" customFormat="false" ht="15" hidden="false" customHeight="false" outlineLevel="0" collapsed="false">
      <c r="H3848" s="108" t="n">
        <v>3840</v>
      </c>
      <c r="I3848" s="109" t="n">
        <v>0.6209</v>
      </c>
      <c r="J3848" s="109" t="n">
        <v>-0.6924</v>
      </c>
      <c r="K3848" s="109" t="n">
        <v>-0.4493</v>
      </c>
      <c r="L3848" s="109" t="n">
        <v>0.0673</v>
      </c>
      <c r="M3848" s="109" t="n">
        <v>2.6313</v>
      </c>
      <c r="N3848" s="108" t="n">
        <f aca="false">IF(SQRT($B$5)*$I3848+SQRT(1-$B$5)*J3848&lt;$C$8,1,0)</f>
        <v>0</v>
      </c>
      <c r="O3848" s="108" t="n">
        <f aca="false">IF(SQRT($B$5)*$I3848+SQRT(1-$B$5)*K3848&lt;$C$9,1,0)</f>
        <v>0</v>
      </c>
      <c r="P3848" s="108" t="n">
        <f aca="false">IF(SQRT($B$5)*$I3848+SQRT(1-$B$5)*L3848&lt;$C$10,1,0)</f>
        <v>0</v>
      </c>
      <c r="Q3848" s="108" t="n">
        <f aca="false">IF(SQRT($B$5)*$I3848+SQRT(1-$B$5)*M3848&lt;$C$11,1,0)</f>
        <v>0</v>
      </c>
      <c r="R3848" s="110" t="n">
        <f aca="false">N3848*$D$8+O3848*$D$9+P3848*$D$10+Q3848*$D$11</f>
        <v>0</v>
      </c>
      <c r="S3848" s="108" t="n">
        <f aca="false">SUM(N3848:Q3848)</f>
        <v>0</v>
      </c>
    </row>
    <row r="3849" customFormat="false" ht="15" hidden="false" customHeight="false" outlineLevel="0" collapsed="false">
      <c r="H3849" s="108" t="n">
        <v>3841</v>
      </c>
      <c r="I3849" s="109" t="n">
        <v>-0.4299</v>
      </c>
      <c r="J3849" s="109" t="n">
        <v>0.1765</v>
      </c>
      <c r="K3849" s="109" t="n">
        <v>-0.8405</v>
      </c>
      <c r="L3849" s="109" t="n">
        <v>0.4586</v>
      </c>
      <c r="M3849" s="109" t="n">
        <v>-0.4934</v>
      </c>
      <c r="N3849" s="108" t="n">
        <f aca="false">IF(SQRT($B$5)*$I3849+SQRT(1-$B$5)*J3849&lt;$C$8,1,0)</f>
        <v>0</v>
      </c>
      <c r="O3849" s="108" t="n">
        <f aca="false">IF(SQRT($B$5)*$I3849+SQRT(1-$B$5)*K3849&lt;$C$9,1,0)</f>
        <v>0</v>
      </c>
      <c r="P3849" s="108" t="n">
        <f aca="false">IF(SQRT($B$5)*$I3849+SQRT(1-$B$5)*L3849&lt;$C$10,1,0)</f>
        <v>0</v>
      </c>
      <c r="Q3849" s="108" t="n">
        <f aca="false">IF(SQRT($B$5)*$I3849+SQRT(1-$B$5)*M3849&lt;$C$11,1,0)</f>
        <v>0</v>
      </c>
      <c r="R3849" s="110" t="n">
        <f aca="false">N3849*$D$8+O3849*$D$9+P3849*$D$10+Q3849*$D$11</f>
        <v>0</v>
      </c>
      <c r="S3849" s="108" t="n">
        <f aca="false">SUM(N3849:Q3849)</f>
        <v>0</v>
      </c>
    </row>
    <row r="3850" customFormat="false" ht="15" hidden="false" customHeight="false" outlineLevel="0" collapsed="false">
      <c r="H3850" s="108" t="n">
        <v>3842</v>
      </c>
      <c r="I3850" s="109" t="n">
        <v>-0.8984</v>
      </c>
      <c r="J3850" s="109" t="n">
        <v>0.1717</v>
      </c>
      <c r="K3850" s="109" t="n">
        <v>-0.9517</v>
      </c>
      <c r="L3850" s="109" t="n">
        <v>-0.9462</v>
      </c>
      <c r="M3850" s="109" t="n">
        <v>1.4344</v>
      </c>
      <c r="N3850" s="108" t="n">
        <f aca="false">IF(SQRT($B$5)*$I3850+SQRT(1-$B$5)*J3850&lt;$C$8,1,0)</f>
        <v>0</v>
      </c>
      <c r="O3850" s="108" t="n">
        <f aca="false">IF(SQRT($B$5)*$I3850+SQRT(1-$B$5)*K3850&lt;$C$9,1,0)</f>
        <v>0</v>
      </c>
      <c r="P3850" s="108" t="n">
        <f aca="false">IF(SQRT($B$5)*$I3850+SQRT(1-$B$5)*L3850&lt;$C$10,1,0)</f>
        <v>0</v>
      </c>
      <c r="Q3850" s="108" t="n">
        <f aca="false">IF(SQRT($B$5)*$I3850+SQRT(1-$B$5)*M3850&lt;$C$11,1,0)</f>
        <v>0</v>
      </c>
      <c r="R3850" s="110" t="n">
        <f aca="false">N3850*$D$8+O3850*$D$9+P3850*$D$10+Q3850*$D$11</f>
        <v>0</v>
      </c>
      <c r="S3850" s="108" t="n">
        <f aca="false">SUM(N3850:Q3850)</f>
        <v>0</v>
      </c>
    </row>
    <row r="3851" customFormat="false" ht="15" hidden="false" customHeight="false" outlineLevel="0" collapsed="false">
      <c r="H3851" s="108" t="n">
        <v>3843</v>
      </c>
      <c r="I3851" s="109" t="n">
        <v>-0.2307</v>
      </c>
      <c r="J3851" s="109" t="n">
        <v>0.7603</v>
      </c>
      <c r="K3851" s="109" t="n">
        <v>1.2615</v>
      </c>
      <c r="L3851" s="109" t="n">
        <v>1.2061</v>
      </c>
      <c r="M3851" s="109" t="n">
        <v>-3.1621</v>
      </c>
      <c r="N3851" s="108" t="n">
        <f aca="false">IF(SQRT($B$5)*$I3851+SQRT(1-$B$5)*J3851&lt;$C$8,1,0)</f>
        <v>0</v>
      </c>
      <c r="O3851" s="108" t="n">
        <f aca="false">IF(SQRT($B$5)*$I3851+SQRT(1-$B$5)*K3851&lt;$C$9,1,0)</f>
        <v>0</v>
      </c>
      <c r="P3851" s="108" t="n">
        <f aca="false">IF(SQRT($B$5)*$I3851+SQRT(1-$B$5)*L3851&lt;$C$10,1,0)</f>
        <v>0</v>
      </c>
      <c r="Q3851" s="108" t="n">
        <f aca="false">IF(SQRT($B$5)*$I3851+SQRT(1-$B$5)*M3851&lt;$C$11,1,0)</f>
        <v>1</v>
      </c>
      <c r="R3851" s="110" t="n">
        <f aca="false">N3851*$D$8+O3851*$D$9+P3851*$D$10+Q3851*$D$11</f>
        <v>17.5</v>
      </c>
      <c r="S3851" s="108" t="n">
        <f aca="false">SUM(N3851:Q3851)</f>
        <v>1</v>
      </c>
    </row>
    <row r="3852" customFormat="false" ht="15" hidden="false" customHeight="false" outlineLevel="0" collapsed="false">
      <c r="H3852" s="108" t="n">
        <v>3844</v>
      </c>
      <c r="I3852" s="109" t="n">
        <v>0.1947</v>
      </c>
      <c r="J3852" s="109" t="n">
        <v>-0.8087</v>
      </c>
      <c r="K3852" s="109" t="n">
        <v>-1.0972</v>
      </c>
      <c r="L3852" s="109" t="n">
        <v>-0.1655</v>
      </c>
      <c r="M3852" s="109" t="n">
        <v>-0.3669</v>
      </c>
      <c r="N3852" s="108" t="n">
        <f aca="false">IF(SQRT($B$5)*$I3852+SQRT(1-$B$5)*J3852&lt;$C$8,1,0)</f>
        <v>0</v>
      </c>
      <c r="O3852" s="108" t="n">
        <f aca="false">IF(SQRT($B$5)*$I3852+SQRT(1-$B$5)*K3852&lt;$C$9,1,0)</f>
        <v>0</v>
      </c>
      <c r="P3852" s="108" t="n">
        <f aca="false">IF(SQRT($B$5)*$I3852+SQRT(1-$B$5)*L3852&lt;$C$10,1,0)</f>
        <v>0</v>
      </c>
      <c r="Q3852" s="108" t="n">
        <f aca="false">IF(SQRT($B$5)*$I3852+SQRT(1-$B$5)*M3852&lt;$C$11,1,0)</f>
        <v>0</v>
      </c>
      <c r="R3852" s="110" t="n">
        <f aca="false">N3852*$D$8+O3852*$D$9+P3852*$D$10+Q3852*$D$11</f>
        <v>0</v>
      </c>
      <c r="S3852" s="108" t="n">
        <f aca="false">SUM(N3852:Q3852)</f>
        <v>0</v>
      </c>
    </row>
    <row r="3853" customFormat="false" ht="15" hidden="false" customHeight="false" outlineLevel="0" collapsed="false">
      <c r="H3853" s="108" t="n">
        <v>3845</v>
      </c>
      <c r="I3853" s="109" t="n">
        <v>1.5209</v>
      </c>
      <c r="J3853" s="109" t="n">
        <v>0.075</v>
      </c>
      <c r="K3853" s="109" t="n">
        <v>-1.305</v>
      </c>
      <c r="L3853" s="109" t="n">
        <v>-0.7712</v>
      </c>
      <c r="M3853" s="109" t="n">
        <v>0.438</v>
      </c>
      <c r="N3853" s="108" t="n">
        <f aca="false">IF(SQRT($B$5)*$I3853+SQRT(1-$B$5)*J3853&lt;$C$8,1,0)</f>
        <v>0</v>
      </c>
      <c r="O3853" s="108" t="n">
        <f aca="false">IF(SQRT($B$5)*$I3853+SQRT(1-$B$5)*K3853&lt;$C$9,1,0)</f>
        <v>0</v>
      </c>
      <c r="P3853" s="108" t="n">
        <f aca="false">IF(SQRT($B$5)*$I3853+SQRT(1-$B$5)*L3853&lt;$C$10,1,0)</f>
        <v>0</v>
      </c>
      <c r="Q3853" s="108" t="n">
        <f aca="false">IF(SQRT($B$5)*$I3853+SQRT(1-$B$5)*M3853&lt;$C$11,1,0)</f>
        <v>0</v>
      </c>
      <c r="R3853" s="110" t="n">
        <f aca="false">N3853*$D$8+O3853*$D$9+P3853*$D$10+Q3853*$D$11</f>
        <v>0</v>
      </c>
      <c r="S3853" s="108" t="n">
        <f aca="false">SUM(N3853:Q3853)</f>
        <v>0</v>
      </c>
    </row>
    <row r="3854" customFormat="false" ht="15" hidden="false" customHeight="false" outlineLevel="0" collapsed="false">
      <c r="H3854" s="108" t="n">
        <v>3846</v>
      </c>
      <c r="I3854" s="109" t="n">
        <v>1.4695</v>
      </c>
      <c r="J3854" s="109" t="n">
        <v>-0.9146</v>
      </c>
      <c r="K3854" s="109" t="n">
        <v>-0.8671</v>
      </c>
      <c r="L3854" s="109" t="n">
        <v>0.4988</v>
      </c>
      <c r="M3854" s="109" t="n">
        <v>0.7179</v>
      </c>
      <c r="N3854" s="108" t="n">
        <f aca="false">IF(SQRT($B$5)*$I3854+SQRT(1-$B$5)*J3854&lt;$C$8,1,0)</f>
        <v>0</v>
      </c>
      <c r="O3854" s="108" t="n">
        <f aca="false">IF(SQRT($B$5)*$I3854+SQRT(1-$B$5)*K3854&lt;$C$9,1,0)</f>
        <v>0</v>
      </c>
      <c r="P3854" s="108" t="n">
        <f aca="false">IF(SQRT($B$5)*$I3854+SQRT(1-$B$5)*L3854&lt;$C$10,1,0)</f>
        <v>0</v>
      </c>
      <c r="Q3854" s="108" t="n">
        <f aca="false">IF(SQRT($B$5)*$I3854+SQRT(1-$B$5)*M3854&lt;$C$11,1,0)</f>
        <v>0</v>
      </c>
      <c r="R3854" s="110" t="n">
        <f aca="false">N3854*$D$8+O3854*$D$9+P3854*$D$10+Q3854*$D$11</f>
        <v>0</v>
      </c>
      <c r="S3854" s="108" t="n">
        <f aca="false">SUM(N3854:Q3854)</f>
        <v>0</v>
      </c>
    </row>
    <row r="3855" customFormat="false" ht="15" hidden="false" customHeight="false" outlineLevel="0" collapsed="false">
      <c r="H3855" s="108" t="n">
        <v>3847</v>
      </c>
      <c r="I3855" s="109" t="n">
        <v>0.5855</v>
      </c>
      <c r="J3855" s="109" t="n">
        <v>0.1513</v>
      </c>
      <c r="K3855" s="109" t="n">
        <v>0.8205</v>
      </c>
      <c r="L3855" s="109" t="n">
        <v>-0.51</v>
      </c>
      <c r="M3855" s="109" t="n">
        <v>0.7103</v>
      </c>
      <c r="N3855" s="108" t="n">
        <f aca="false">IF(SQRT($B$5)*$I3855+SQRT(1-$B$5)*J3855&lt;$C$8,1,0)</f>
        <v>0</v>
      </c>
      <c r="O3855" s="108" t="n">
        <f aca="false">IF(SQRT($B$5)*$I3855+SQRT(1-$B$5)*K3855&lt;$C$9,1,0)</f>
        <v>0</v>
      </c>
      <c r="P3855" s="108" t="n">
        <f aca="false">IF(SQRT($B$5)*$I3855+SQRT(1-$B$5)*L3855&lt;$C$10,1,0)</f>
        <v>0</v>
      </c>
      <c r="Q3855" s="108" t="n">
        <f aca="false">IF(SQRT($B$5)*$I3855+SQRT(1-$B$5)*M3855&lt;$C$11,1,0)</f>
        <v>0</v>
      </c>
      <c r="R3855" s="110" t="n">
        <f aca="false">N3855*$D$8+O3855*$D$9+P3855*$D$10+Q3855*$D$11</f>
        <v>0</v>
      </c>
      <c r="S3855" s="108" t="n">
        <f aca="false">SUM(N3855:Q3855)</f>
        <v>0</v>
      </c>
    </row>
    <row r="3856" customFormat="false" ht="15" hidden="false" customHeight="false" outlineLevel="0" collapsed="false">
      <c r="H3856" s="108" t="n">
        <v>3848</v>
      </c>
      <c r="I3856" s="109" t="n">
        <v>-1.0136</v>
      </c>
      <c r="J3856" s="109" t="n">
        <v>1.4523</v>
      </c>
      <c r="K3856" s="109" t="n">
        <v>0.7556</v>
      </c>
      <c r="L3856" s="109" t="n">
        <v>0.9239</v>
      </c>
      <c r="M3856" s="109" t="n">
        <v>-0.2524</v>
      </c>
      <c r="N3856" s="108" t="n">
        <f aca="false">IF(SQRT($B$5)*$I3856+SQRT(1-$B$5)*J3856&lt;$C$8,1,0)</f>
        <v>0</v>
      </c>
      <c r="O3856" s="108" t="n">
        <f aca="false">IF(SQRT($B$5)*$I3856+SQRT(1-$B$5)*K3856&lt;$C$9,1,0)</f>
        <v>0</v>
      </c>
      <c r="P3856" s="108" t="n">
        <f aca="false">IF(SQRT($B$5)*$I3856+SQRT(1-$B$5)*L3856&lt;$C$10,1,0)</f>
        <v>0</v>
      </c>
      <c r="Q3856" s="108" t="n">
        <f aca="false">IF(SQRT($B$5)*$I3856+SQRT(1-$B$5)*M3856&lt;$C$11,1,0)</f>
        <v>0</v>
      </c>
      <c r="R3856" s="110" t="n">
        <f aca="false">N3856*$D$8+O3856*$D$9+P3856*$D$10+Q3856*$D$11</f>
        <v>0</v>
      </c>
      <c r="S3856" s="108" t="n">
        <f aca="false">SUM(N3856:Q3856)</f>
        <v>0</v>
      </c>
    </row>
    <row r="3857" customFormat="false" ht="15" hidden="false" customHeight="false" outlineLevel="0" collapsed="false">
      <c r="H3857" s="108" t="n">
        <v>3849</v>
      </c>
      <c r="I3857" s="109" t="n">
        <v>1.0846</v>
      </c>
      <c r="J3857" s="109" t="n">
        <v>-0.6791</v>
      </c>
      <c r="K3857" s="109" t="n">
        <v>-0.5723</v>
      </c>
      <c r="L3857" s="109" t="n">
        <v>0.1594</v>
      </c>
      <c r="M3857" s="109" t="n">
        <v>-0.0368</v>
      </c>
      <c r="N3857" s="108" t="n">
        <f aca="false">IF(SQRT($B$5)*$I3857+SQRT(1-$B$5)*J3857&lt;$C$8,1,0)</f>
        <v>0</v>
      </c>
      <c r="O3857" s="108" t="n">
        <f aca="false">IF(SQRT($B$5)*$I3857+SQRT(1-$B$5)*K3857&lt;$C$9,1,0)</f>
        <v>0</v>
      </c>
      <c r="P3857" s="108" t="n">
        <f aca="false">IF(SQRT($B$5)*$I3857+SQRT(1-$B$5)*L3857&lt;$C$10,1,0)</f>
        <v>0</v>
      </c>
      <c r="Q3857" s="108" t="n">
        <f aca="false">IF(SQRT($B$5)*$I3857+SQRT(1-$B$5)*M3857&lt;$C$11,1,0)</f>
        <v>0</v>
      </c>
      <c r="R3857" s="110" t="n">
        <f aca="false">N3857*$D$8+O3857*$D$9+P3857*$D$10+Q3857*$D$11</f>
        <v>0</v>
      </c>
      <c r="S3857" s="108" t="n">
        <f aca="false">SUM(N3857:Q3857)</f>
        <v>0</v>
      </c>
    </row>
    <row r="3858" customFormat="false" ht="15" hidden="false" customHeight="false" outlineLevel="0" collapsed="false">
      <c r="H3858" s="108" t="n">
        <v>3850</v>
      </c>
      <c r="I3858" s="109" t="n">
        <v>1.0121</v>
      </c>
      <c r="J3858" s="109" t="n">
        <v>0.2446</v>
      </c>
      <c r="K3858" s="109" t="n">
        <v>0.9708</v>
      </c>
      <c r="L3858" s="109" t="n">
        <v>0.3869</v>
      </c>
      <c r="M3858" s="109" t="n">
        <v>0.0659</v>
      </c>
      <c r="N3858" s="108" t="n">
        <f aca="false">IF(SQRT($B$5)*$I3858+SQRT(1-$B$5)*J3858&lt;$C$8,1,0)</f>
        <v>0</v>
      </c>
      <c r="O3858" s="108" t="n">
        <f aca="false">IF(SQRT($B$5)*$I3858+SQRT(1-$B$5)*K3858&lt;$C$9,1,0)</f>
        <v>0</v>
      </c>
      <c r="P3858" s="108" t="n">
        <f aca="false">IF(SQRT($B$5)*$I3858+SQRT(1-$B$5)*L3858&lt;$C$10,1,0)</f>
        <v>0</v>
      </c>
      <c r="Q3858" s="108" t="n">
        <f aca="false">IF(SQRT($B$5)*$I3858+SQRT(1-$B$5)*M3858&lt;$C$11,1,0)</f>
        <v>0</v>
      </c>
      <c r="R3858" s="110" t="n">
        <f aca="false">N3858*$D$8+O3858*$D$9+P3858*$D$10+Q3858*$D$11</f>
        <v>0</v>
      </c>
      <c r="S3858" s="108" t="n">
        <f aca="false">SUM(N3858:Q3858)</f>
        <v>0</v>
      </c>
    </row>
    <row r="3859" customFormat="false" ht="15" hidden="false" customHeight="false" outlineLevel="0" collapsed="false">
      <c r="H3859" s="108" t="n">
        <v>3851</v>
      </c>
      <c r="I3859" s="109" t="n">
        <v>0.2685</v>
      </c>
      <c r="J3859" s="109" t="n">
        <v>-0.5605</v>
      </c>
      <c r="K3859" s="109" t="n">
        <v>0.6792</v>
      </c>
      <c r="L3859" s="109" t="n">
        <v>-0.1918</v>
      </c>
      <c r="M3859" s="109" t="n">
        <v>-1.0026</v>
      </c>
      <c r="N3859" s="108" t="n">
        <f aca="false">IF(SQRT($B$5)*$I3859+SQRT(1-$B$5)*J3859&lt;$C$8,1,0)</f>
        <v>0</v>
      </c>
      <c r="O3859" s="108" t="n">
        <f aca="false">IF(SQRT($B$5)*$I3859+SQRT(1-$B$5)*K3859&lt;$C$9,1,0)</f>
        <v>0</v>
      </c>
      <c r="P3859" s="108" t="n">
        <f aca="false">IF(SQRT($B$5)*$I3859+SQRT(1-$B$5)*L3859&lt;$C$10,1,0)</f>
        <v>0</v>
      </c>
      <c r="Q3859" s="108" t="n">
        <f aca="false">IF(SQRT($B$5)*$I3859+SQRT(1-$B$5)*M3859&lt;$C$11,1,0)</f>
        <v>0</v>
      </c>
      <c r="R3859" s="110" t="n">
        <f aca="false">N3859*$D$8+O3859*$D$9+P3859*$D$10+Q3859*$D$11</f>
        <v>0</v>
      </c>
      <c r="S3859" s="108" t="n">
        <f aca="false">SUM(N3859:Q3859)</f>
        <v>0</v>
      </c>
    </row>
    <row r="3860" customFormat="false" ht="15" hidden="false" customHeight="false" outlineLevel="0" collapsed="false">
      <c r="H3860" s="108" t="n">
        <v>3852</v>
      </c>
      <c r="I3860" s="109" t="n">
        <v>0.5708</v>
      </c>
      <c r="J3860" s="109" t="n">
        <v>0.3549</v>
      </c>
      <c r="K3860" s="109" t="n">
        <v>1.0032</v>
      </c>
      <c r="L3860" s="109" t="n">
        <v>-0.1763</v>
      </c>
      <c r="M3860" s="109" t="n">
        <v>-1.8241</v>
      </c>
      <c r="N3860" s="108" t="n">
        <f aca="false">IF(SQRT($B$5)*$I3860+SQRT(1-$B$5)*J3860&lt;$C$8,1,0)</f>
        <v>0</v>
      </c>
      <c r="O3860" s="108" t="n">
        <f aca="false">IF(SQRT($B$5)*$I3860+SQRT(1-$B$5)*K3860&lt;$C$9,1,0)</f>
        <v>0</v>
      </c>
      <c r="P3860" s="108" t="n">
        <f aca="false">IF(SQRT($B$5)*$I3860+SQRT(1-$B$5)*L3860&lt;$C$10,1,0)</f>
        <v>0</v>
      </c>
      <c r="Q3860" s="108" t="n">
        <f aca="false">IF(SQRT($B$5)*$I3860+SQRT(1-$B$5)*M3860&lt;$C$11,1,0)</f>
        <v>0</v>
      </c>
      <c r="R3860" s="110" t="n">
        <f aca="false">N3860*$D$8+O3860*$D$9+P3860*$D$10+Q3860*$D$11</f>
        <v>0</v>
      </c>
      <c r="S3860" s="108" t="n">
        <f aca="false">SUM(N3860:Q3860)</f>
        <v>0</v>
      </c>
    </row>
    <row r="3861" customFormat="false" ht="15" hidden="false" customHeight="false" outlineLevel="0" collapsed="false">
      <c r="H3861" s="108" t="n">
        <v>3853</v>
      </c>
      <c r="I3861" s="109" t="n">
        <v>0.6005</v>
      </c>
      <c r="J3861" s="109" t="n">
        <v>-1.9211</v>
      </c>
      <c r="K3861" s="109" t="n">
        <v>0.9925</v>
      </c>
      <c r="L3861" s="109" t="n">
        <v>-1.0228</v>
      </c>
      <c r="M3861" s="109" t="n">
        <v>-1.1574</v>
      </c>
      <c r="N3861" s="108" t="n">
        <f aca="false">IF(SQRT($B$5)*$I3861+SQRT(1-$B$5)*J3861&lt;$C$8,1,0)</f>
        <v>0</v>
      </c>
      <c r="O3861" s="108" t="n">
        <f aca="false">IF(SQRT($B$5)*$I3861+SQRT(1-$B$5)*K3861&lt;$C$9,1,0)</f>
        <v>0</v>
      </c>
      <c r="P3861" s="108" t="n">
        <f aca="false">IF(SQRT($B$5)*$I3861+SQRT(1-$B$5)*L3861&lt;$C$10,1,0)</f>
        <v>0</v>
      </c>
      <c r="Q3861" s="108" t="n">
        <f aca="false">IF(SQRT($B$5)*$I3861+SQRT(1-$B$5)*M3861&lt;$C$11,1,0)</f>
        <v>0</v>
      </c>
      <c r="R3861" s="110" t="n">
        <f aca="false">N3861*$D$8+O3861*$D$9+P3861*$D$10+Q3861*$D$11</f>
        <v>0</v>
      </c>
      <c r="S3861" s="108" t="n">
        <f aca="false">SUM(N3861:Q3861)</f>
        <v>0</v>
      </c>
    </row>
    <row r="3862" customFormat="false" ht="15" hidden="false" customHeight="false" outlineLevel="0" collapsed="false">
      <c r="H3862" s="108" t="n">
        <v>3854</v>
      </c>
      <c r="I3862" s="109" t="n">
        <v>0.7705</v>
      </c>
      <c r="J3862" s="109" t="n">
        <v>1.3605</v>
      </c>
      <c r="K3862" s="109" t="n">
        <v>0.223</v>
      </c>
      <c r="L3862" s="109" t="n">
        <v>-0.5693</v>
      </c>
      <c r="M3862" s="109" t="n">
        <v>0.1164</v>
      </c>
      <c r="N3862" s="108" t="n">
        <f aca="false">IF(SQRT($B$5)*$I3862+SQRT(1-$B$5)*J3862&lt;$C$8,1,0)</f>
        <v>0</v>
      </c>
      <c r="O3862" s="108" t="n">
        <f aca="false">IF(SQRT($B$5)*$I3862+SQRT(1-$B$5)*K3862&lt;$C$9,1,0)</f>
        <v>0</v>
      </c>
      <c r="P3862" s="108" t="n">
        <f aca="false">IF(SQRT($B$5)*$I3862+SQRT(1-$B$5)*L3862&lt;$C$10,1,0)</f>
        <v>0</v>
      </c>
      <c r="Q3862" s="108" t="n">
        <f aca="false">IF(SQRT($B$5)*$I3862+SQRT(1-$B$5)*M3862&lt;$C$11,1,0)</f>
        <v>0</v>
      </c>
      <c r="R3862" s="110" t="n">
        <f aca="false">N3862*$D$8+O3862*$D$9+P3862*$D$10+Q3862*$D$11</f>
        <v>0</v>
      </c>
      <c r="S3862" s="108" t="n">
        <f aca="false">SUM(N3862:Q3862)</f>
        <v>0</v>
      </c>
    </row>
    <row r="3863" customFormat="false" ht="15" hidden="false" customHeight="false" outlineLevel="0" collapsed="false">
      <c r="H3863" s="108" t="n">
        <v>3855</v>
      </c>
      <c r="I3863" s="109" t="n">
        <v>0.6242</v>
      </c>
      <c r="J3863" s="109" t="n">
        <v>2.4893</v>
      </c>
      <c r="K3863" s="109" t="n">
        <v>-1.0274</v>
      </c>
      <c r="L3863" s="109" t="n">
        <v>-0.0329</v>
      </c>
      <c r="M3863" s="109" t="n">
        <v>0.2034</v>
      </c>
      <c r="N3863" s="108" t="n">
        <f aca="false">IF(SQRT($B$5)*$I3863+SQRT(1-$B$5)*J3863&lt;$C$8,1,0)</f>
        <v>0</v>
      </c>
      <c r="O3863" s="108" t="n">
        <f aca="false">IF(SQRT($B$5)*$I3863+SQRT(1-$B$5)*K3863&lt;$C$9,1,0)</f>
        <v>0</v>
      </c>
      <c r="P3863" s="108" t="n">
        <f aca="false">IF(SQRT($B$5)*$I3863+SQRT(1-$B$5)*L3863&lt;$C$10,1,0)</f>
        <v>0</v>
      </c>
      <c r="Q3863" s="108" t="n">
        <f aca="false">IF(SQRT($B$5)*$I3863+SQRT(1-$B$5)*M3863&lt;$C$11,1,0)</f>
        <v>0</v>
      </c>
      <c r="R3863" s="110" t="n">
        <f aca="false">N3863*$D$8+O3863*$D$9+P3863*$D$10+Q3863*$D$11</f>
        <v>0</v>
      </c>
      <c r="S3863" s="108" t="n">
        <f aca="false">SUM(N3863:Q3863)</f>
        <v>0</v>
      </c>
    </row>
    <row r="3864" customFormat="false" ht="15" hidden="false" customHeight="false" outlineLevel="0" collapsed="false">
      <c r="H3864" s="108" t="n">
        <v>3856</v>
      </c>
      <c r="I3864" s="109" t="n">
        <v>-0.348</v>
      </c>
      <c r="J3864" s="109" t="n">
        <v>0.5912</v>
      </c>
      <c r="K3864" s="109" t="n">
        <v>1.6633</v>
      </c>
      <c r="L3864" s="109" t="n">
        <v>-0.3321</v>
      </c>
      <c r="M3864" s="109" t="n">
        <v>0.1132</v>
      </c>
      <c r="N3864" s="108" t="n">
        <f aca="false">IF(SQRT($B$5)*$I3864+SQRT(1-$B$5)*J3864&lt;$C$8,1,0)</f>
        <v>0</v>
      </c>
      <c r="O3864" s="108" t="n">
        <f aca="false">IF(SQRT($B$5)*$I3864+SQRT(1-$B$5)*K3864&lt;$C$9,1,0)</f>
        <v>0</v>
      </c>
      <c r="P3864" s="108" t="n">
        <f aca="false">IF(SQRT($B$5)*$I3864+SQRT(1-$B$5)*L3864&lt;$C$10,1,0)</f>
        <v>0</v>
      </c>
      <c r="Q3864" s="108" t="n">
        <f aca="false">IF(SQRT($B$5)*$I3864+SQRT(1-$B$5)*M3864&lt;$C$11,1,0)</f>
        <v>0</v>
      </c>
      <c r="R3864" s="110" t="n">
        <f aca="false">N3864*$D$8+O3864*$D$9+P3864*$D$10+Q3864*$D$11</f>
        <v>0</v>
      </c>
      <c r="S3864" s="108" t="n">
        <f aca="false">SUM(N3864:Q3864)</f>
        <v>0</v>
      </c>
    </row>
    <row r="3865" customFormat="false" ht="15" hidden="false" customHeight="false" outlineLevel="0" collapsed="false">
      <c r="H3865" s="108" t="n">
        <v>3857</v>
      </c>
      <c r="I3865" s="109" t="n">
        <v>0.077</v>
      </c>
      <c r="J3865" s="109" t="n">
        <v>0.8032</v>
      </c>
      <c r="K3865" s="109" t="n">
        <v>-1.4862</v>
      </c>
      <c r="L3865" s="109" t="n">
        <v>-1.2016</v>
      </c>
      <c r="M3865" s="109" t="n">
        <v>0.7091</v>
      </c>
      <c r="N3865" s="108" t="n">
        <f aca="false">IF(SQRT($B$5)*$I3865+SQRT(1-$B$5)*J3865&lt;$C$8,1,0)</f>
        <v>0</v>
      </c>
      <c r="O3865" s="108" t="n">
        <f aca="false">IF(SQRT($B$5)*$I3865+SQRT(1-$B$5)*K3865&lt;$C$9,1,0)</f>
        <v>0</v>
      </c>
      <c r="P3865" s="108" t="n">
        <f aca="false">IF(SQRT($B$5)*$I3865+SQRT(1-$B$5)*L3865&lt;$C$10,1,0)</f>
        <v>0</v>
      </c>
      <c r="Q3865" s="108" t="n">
        <f aca="false">IF(SQRT($B$5)*$I3865+SQRT(1-$B$5)*M3865&lt;$C$11,1,0)</f>
        <v>0</v>
      </c>
      <c r="R3865" s="110" t="n">
        <f aca="false">N3865*$D$8+O3865*$D$9+P3865*$D$10+Q3865*$D$11</f>
        <v>0</v>
      </c>
      <c r="S3865" s="108" t="n">
        <f aca="false">SUM(N3865:Q3865)</f>
        <v>0</v>
      </c>
    </row>
    <row r="3866" customFormat="false" ht="15" hidden="false" customHeight="false" outlineLevel="0" collapsed="false">
      <c r="H3866" s="108" t="n">
        <v>3858</v>
      </c>
      <c r="I3866" s="109" t="n">
        <v>0.4067</v>
      </c>
      <c r="J3866" s="109" t="n">
        <v>0.1852</v>
      </c>
      <c r="K3866" s="109" t="n">
        <v>0.7585</v>
      </c>
      <c r="L3866" s="109" t="n">
        <v>1.1988</v>
      </c>
      <c r="M3866" s="109" t="n">
        <v>0.2237</v>
      </c>
      <c r="N3866" s="108" t="n">
        <f aca="false">IF(SQRT($B$5)*$I3866+SQRT(1-$B$5)*J3866&lt;$C$8,1,0)</f>
        <v>0</v>
      </c>
      <c r="O3866" s="108" t="n">
        <f aca="false">IF(SQRT($B$5)*$I3866+SQRT(1-$B$5)*K3866&lt;$C$9,1,0)</f>
        <v>0</v>
      </c>
      <c r="P3866" s="108" t="n">
        <f aca="false">IF(SQRT($B$5)*$I3866+SQRT(1-$B$5)*L3866&lt;$C$10,1,0)</f>
        <v>0</v>
      </c>
      <c r="Q3866" s="108" t="n">
        <f aca="false">IF(SQRT($B$5)*$I3866+SQRT(1-$B$5)*M3866&lt;$C$11,1,0)</f>
        <v>0</v>
      </c>
      <c r="R3866" s="110" t="n">
        <f aca="false">N3866*$D$8+O3866*$D$9+P3866*$D$10+Q3866*$D$11</f>
        <v>0</v>
      </c>
      <c r="S3866" s="108" t="n">
        <f aca="false">SUM(N3866:Q3866)</f>
        <v>0</v>
      </c>
    </row>
    <row r="3867" customFormat="false" ht="15" hidden="false" customHeight="false" outlineLevel="0" collapsed="false">
      <c r="H3867" s="108" t="n">
        <v>3859</v>
      </c>
      <c r="I3867" s="109" t="n">
        <v>-0.9463</v>
      </c>
      <c r="J3867" s="109" t="n">
        <v>-0.6666</v>
      </c>
      <c r="K3867" s="109" t="n">
        <v>1.0478</v>
      </c>
      <c r="L3867" s="109" t="n">
        <v>-0.1176</v>
      </c>
      <c r="M3867" s="109" t="n">
        <v>0.0761</v>
      </c>
      <c r="N3867" s="108" t="n">
        <f aca="false">IF(SQRT($B$5)*$I3867+SQRT(1-$B$5)*J3867&lt;$C$8,1,0)</f>
        <v>0</v>
      </c>
      <c r="O3867" s="108" t="n">
        <f aca="false">IF(SQRT($B$5)*$I3867+SQRT(1-$B$5)*K3867&lt;$C$9,1,0)</f>
        <v>0</v>
      </c>
      <c r="P3867" s="108" t="n">
        <f aca="false">IF(SQRT($B$5)*$I3867+SQRT(1-$B$5)*L3867&lt;$C$10,1,0)</f>
        <v>0</v>
      </c>
      <c r="Q3867" s="108" t="n">
        <f aca="false">IF(SQRT($B$5)*$I3867+SQRT(1-$B$5)*M3867&lt;$C$11,1,0)</f>
        <v>0</v>
      </c>
      <c r="R3867" s="110" t="n">
        <f aca="false">N3867*$D$8+O3867*$D$9+P3867*$D$10+Q3867*$D$11</f>
        <v>0</v>
      </c>
      <c r="S3867" s="108" t="n">
        <f aca="false">SUM(N3867:Q3867)</f>
        <v>0</v>
      </c>
    </row>
    <row r="3868" customFormat="false" ht="15" hidden="false" customHeight="false" outlineLevel="0" collapsed="false">
      <c r="H3868" s="108" t="n">
        <v>3860</v>
      </c>
      <c r="I3868" s="109" t="n">
        <v>-0.3229</v>
      </c>
      <c r="J3868" s="109" t="n">
        <v>-0.0666</v>
      </c>
      <c r="K3868" s="109" t="n">
        <v>-0.6444</v>
      </c>
      <c r="L3868" s="109" t="n">
        <v>-1.2403</v>
      </c>
      <c r="M3868" s="109" t="n">
        <v>-0.5392</v>
      </c>
      <c r="N3868" s="108" t="n">
        <f aca="false">IF(SQRT($B$5)*$I3868+SQRT(1-$B$5)*J3868&lt;$C$8,1,0)</f>
        <v>0</v>
      </c>
      <c r="O3868" s="108" t="n">
        <f aca="false">IF(SQRT($B$5)*$I3868+SQRT(1-$B$5)*K3868&lt;$C$9,1,0)</f>
        <v>0</v>
      </c>
      <c r="P3868" s="108" t="n">
        <f aca="false">IF(SQRT($B$5)*$I3868+SQRT(1-$B$5)*L3868&lt;$C$10,1,0)</f>
        <v>0</v>
      </c>
      <c r="Q3868" s="108" t="n">
        <f aca="false">IF(SQRT($B$5)*$I3868+SQRT(1-$B$5)*M3868&lt;$C$11,1,0)</f>
        <v>0</v>
      </c>
      <c r="R3868" s="110" t="n">
        <f aca="false">N3868*$D$8+O3868*$D$9+P3868*$D$10+Q3868*$D$11</f>
        <v>0</v>
      </c>
      <c r="S3868" s="108" t="n">
        <f aca="false">SUM(N3868:Q3868)</f>
        <v>0</v>
      </c>
    </row>
    <row r="3869" customFormat="false" ht="15" hidden="false" customHeight="false" outlineLevel="0" collapsed="false">
      <c r="H3869" s="108" t="n">
        <v>3861</v>
      </c>
      <c r="I3869" s="109" t="n">
        <v>1.2961</v>
      </c>
      <c r="J3869" s="109" t="n">
        <v>-1.4614</v>
      </c>
      <c r="K3869" s="109" t="n">
        <v>0.9177</v>
      </c>
      <c r="L3869" s="109" t="n">
        <v>1.1483</v>
      </c>
      <c r="M3869" s="109" t="n">
        <v>-0.0667</v>
      </c>
      <c r="N3869" s="108" t="n">
        <f aca="false">IF(SQRT($B$5)*$I3869+SQRT(1-$B$5)*J3869&lt;$C$8,1,0)</f>
        <v>0</v>
      </c>
      <c r="O3869" s="108" t="n">
        <f aca="false">IF(SQRT($B$5)*$I3869+SQRT(1-$B$5)*K3869&lt;$C$9,1,0)</f>
        <v>0</v>
      </c>
      <c r="P3869" s="108" t="n">
        <f aca="false">IF(SQRT($B$5)*$I3869+SQRT(1-$B$5)*L3869&lt;$C$10,1,0)</f>
        <v>0</v>
      </c>
      <c r="Q3869" s="108" t="n">
        <f aca="false">IF(SQRT($B$5)*$I3869+SQRT(1-$B$5)*M3869&lt;$C$11,1,0)</f>
        <v>0</v>
      </c>
      <c r="R3869" s="110" t="n">
        <f aca="false">N3869*$D$8+O3869*$D$9+P3869*$D$10+Q3869*$D$11</f>
        <v>0</v>
      </c>
      <c r="S3869" s="108" t="n">
        <f aca="false">SUM(N3869:Q3869)</f>
        <v>0</v>
      </c>
    </row>
    <row r="3870" customFormat="false" ht="15" hidden="false" customHeight="false" outlineLevel="0" collapsed="false">
      <c r="H3870" s="108" t="n">
        <v>3862</v>
      </c>
      <c r="I3870" s="109" t="n">
        <v>1.6715</v>
      </c>
      <c r="J3870" s="109" t="n">
        <v>-1.6545</v>
      </c>
      <c r="K3870" s="109" t="n">
        <v>0.4641</v>
      </c>
      <c r="L3870" s="109" t="n">
        <v>0.858</v>
      </c>
      <c r="M3870" s="109" t="n">
        <v>-0.9413</v>
      </c>
      <c r="N3870" s="108" t="n">
        <f aca="false">IF(SQRT($B$5)*$I3870+SQRT(1-$B$5)*J3870&lt;$C$8,1,0)</f>
        <v>0</v>
      </c>
      <c r="O3870" s="108" t="n">
        <f aca="false">IF(SQRT($B$5)*$I3870+SQRT(1-$B$5)*K3870&lt;$C$9,1,0)</f>
        <v>0</v>
      </c>
      <c r="P3870" s="108" t="n">
        <f aca="false">IF(SQRT($B$5)*$I3870+SQRT(1-$B$5)*L3870&lt;$C$10,1,0)</f>
        <v>0</v>
      </c>
      <c r="Q3870" s="108" t="n">
        <f aca="false">IF(SQRT($B$5)*$I3870+SQRT(1-$B$5)*M3870&lt;$C$11,1,0)</f>
        <v>0</v>
      </c>
      <c r="R3870" s="110" t="n">
        <f aca="false">N3870*$D$8+O3870*$D$9+P3870*$D$10+Q3870*$D$11</f>
        <v>0</v>
      </c>
      <c r="S3870" s="108" t="n">
        <f aca="false">SUM(N3870:Q3870)</f>
        <v>0</v>
      </c>
    </row>
    <row r="3871" customFormat="false" ht="15" hidden="false" customHeight="false" outlineLevel="0" collapsed="false">
      <c r="H3871" s="108" t="n">
        <v>3863</v>
      </c>
      <c r="I3871" s="109" t="n">
        <v>-0.6137</v>
      </c>
      <c r="J3871" s="109" t="n">
        <v>0.0838</v>
      </c>
      <c r="K3871" s="109" t="n">
        <v>2.4603</v>
      </c>
      <c r="L3871" s="109" t="n">
        <v>1.3554</v>
      </c>
      <c r="M3871" s="109" t="n">
        <v>-0.5921</v>
      </c>
      <c r="N3871" s="108" t="n">
        <f aca="false">IF(SQRT($B$5)*$I3871+SQRT(1-$B$5)*J3871&lt;$C$8,1,0)</f>
        <v>0</v>
      </c>
      <c r="O3871" s="108" t="n">
        <f aca="false">IF(SQRT($B$5)*$I3871+SQRT(1-$B$5)*K3871&lt;$C$9,1,0)</f>
        <v>0</v>
      </c>
      <c r="P3871" s="108" t="n">
        <f aca="false">IF(SQRT($B$5)*$I3871+SQRT(1-$B$5)*L3871&lt;$C$10,1,0)</f>
        <v>0</v>
      </c>
      <c r="Q3871" s="108" t="n">
        <f aca="false">IF(SQRT($B$5)*$I3871+SQRT(1-$B$5)*M3871&lt;$C$11,1,0)</f>
        <v>0</v>
      </c>
      <c r="R3871" s="110" t="n">
        <f aca="false">N3871*$D$8+O3871*$D$9+P3871*$D$10+Q3871*$D$11</f>
        <v>0</v>
      </c>
      <c r="S3871" s="108" t="n">
        <f aca="false">SUM(N3871:Q3871)</f>
        <v>0</v>
      </c>
    </row>
    <row r="3872" customFormat="false" ht="15" hidden="false" customHeight="false" outlineLevel="0" collapsed="false">
      <c r="H3872" s="108" t="n">
        <v>3864</v>
      </c>
      <c r="I3872" s="109" t="n">
        <v>1.5355</v>
      </c>
      <c r="J3872" s="109" t="n">
        <v>-0.609</v>
      </c>
      <c r="K3872" s="109" t="n">
        <v>-0.4215</v>
      </c>
      <c r="L3872" s="109" t="n">
        <v>-1.3939</v>
      </c>
      <c r="M3872" s="109" t="n">
        <v>-0.0221</v>
      </c>
      <c r="N3872" s="108" t="n">
        <f aca="false">IF(SQRT($B$5)*$I3872+SQRT(1-$B$5)*J3872&lt;$C$8,1,0)</f>
        <v>0</v>
      </c>
      <c r="O3872" s="108" t="n">
        <f aca="false">IF(SQRT($B$5)*$I3872+SQRT(1-$B$5)*K3872&lt;$C$9,1,0)</f>
        <v>0</v>
      </c>
      <c r="P3872" s="108" t="n">
        <f aca="false">IF(SQRT($B$5)*$I3872+SQRT(1-$B$5)*L3872&lt;$C$10,1,0)</f>
        <v>0</v>
      </c>
      <c r="Q3872" s="108" t="n">
        <f aca="false">IF(SQRT($B$5)*$I3872+SQRT(1-$B$5)*M3872&lt;$C$11,1,0)</f>
        <v>0</v>
      </c>
      <c r="R3872" s="110" t="n">
        <f aca="false">N3872*$D$8+O3872*$D$9+P3872*$D$10+Q3872*$D$11</f>
        <v>0</v>
      </c>
      <c r="S3872" s="108" t="n">
        <f aca="false">SUM(N3872:Q3872)</f>
        <v>0</v>
      </c>
    </row>
    <row r="3873" customFormat="false" ht="15" hidden="false" customHeight="false" outlineLevel="0" collapsed="false">
      <c r="H3873" s="108" t="n">
        <v>3865</v>
      </c>
      <c r="I3873" s="109" t="n">
        <v>-0.7337</v>
      </c>
      <c r="J3873" s="109" t="n">
        <v>1.5481</v>
      </c>
      <c r="K3873" s="109" t="n">
        <v>1.2268</v>
      </c>
      <c r="L3873" s="109" t="n">
        <v>2.2461</v>
      </c>
      <c r="M3873" s="109" t="n">
        <v>0.3743</v>
      </c>
      <c r="N3873" s="108" t="n">
        <f aca="false">IF(SQRT($B$5)*$I3873+SQRT(1-$B$5)*J3873&lt;$C$8,1,0)</f>
        <v>0</v>
      </c>
      <c r="O3873" s="108" t="n">
        <f aca="false">IF(SQRT($B$5)*$I3873+SQRT(1-$B$5)*K3873&lt;$C$9,1,0)</f>
        <v>0</v>
      </c>
      <c r="P3873" s="108" t="n">
        <f aca="false">IF(SQRT($B$5)*$I3873+SQRT(1-$B$5)*L3873&lt;$C$10,1,0)</f>
        <v>0</v>
      </c>
      <c r="Q3873" s="108" t="n">
        <f aca="false">IF(SQRT($B$5)*$I3873+SQRT(1-$B$5)*M3873&lt;$C$11,1,0)</f>
        <v>0</v>
      </c>
      <c r="R3873" s="110" t="n">
        <f aca="false">N3873*$D$8+O3873*$D$9+P3873*$D$10+Q3873*$D$11</f>
        <v>0</v>
      </c>
      <c r="S3873" s="108" t="n">
        <f aca="false">SUM(N3873:Q3873)</f>
        <v>0</v>
      </c>
    </row>
    <row r="3874" customFormat="false" ht="15" hidden="false" customHeight="false" outlineLevel="0" collapsed="false">
      <c r="H3874" s="108" t="n">
        <v>3866</v>
      </c>
      <c r="I3874" s="109" t="n">
        <v>-0.6274</v>
      </c>
      <c r="J3874" s="109" t="n">
        <v>-0.1804</v>
      </c>
      <c r="K3874" s="109" t="n">
        <v>-0.8072</v>
      </c>
      <c r="L3874" s="109" t="n">
        <v>-0.5525</v>
      </c>
      <c r="M3874" s="109" t="n">
        <v>-1.1941</v>
      </c>
      <c r="N3874" s="108" t="n">
        <f aca="false">IF(SQRT($B$5)*$I3874+SQRT(1-$B$5)*J3874&lt;$C$8,1,0)</f>
        <v>0</v>
      </c>
      <c r="O3874" s="108" t="n">
        <f aca="false">IF(SQRT($B$5)*$I3874+SQRT(1-$B$5)*K3874&lt;$C$9,1,0)</f>
        <v>0</v>
      </c>
      <c r="P3874" s="108" t="n">
        <f aca="false">IF(SQRT($B$5)*$I3874+SQRT(1-$B$5)*L3874&lt;$C$10,1,0)</f>
        <v>0</v>
      </c>
      <c r="Q3874" s="108" t="n">
        <f aca="false">IF(SQRT($B$5)*$I3874+SQRT(1-$B$5)*M3874&lt;$C$11,1,0)</f>
        <v>0</v>
      </c>
      <c r="R3874" s="110" t="n">
        <f aca="false">N3874*$D$8+O3874*$D$9+P3874*$D$10+Q3874*$D$11</f>
        <v>0</v>
      </c>
      <c r="S3874" s="108" t="n">
        <f aca="false">SUM(N3874:Q3874)</f>
        <v>0</v>
      </c>
    </row>
    <row r="3875" customFormat="false" ht="15" hidden="false" customHeight="false" outlineLevel="0" collapsed="false">
      <c r="H3875" s="108" t="n">
        <v>3867</v>
      </c>
      <c r="I3875" s="109" t="n">
        <v>0.2562</v>
      </c>
      <c r="J3875" s="109" t="n">
        <v>-0.6688</v>
      </c>
      <c r="K3875" s="109" t="n">
        <v>-1.8501</v>
      </c>
      <c r="L3875" s="109" t="n">
        <v>0.2496</v>
      </c>
      <c r="M3875" s="109" t="n">
        <v>0.4755</v>
      </c>
      <c r="N3875" s="108" t="n">
        <f aca="false">IF(SQRT($B$5)*$I3875+SQRT(1-$B$5)*J3875&lt;$C$8,1,0)</f>
        <v>0</v>
      </c>
      <c r="O3875" s="108" t="n">
        <f aca="false">IF(SQRT($B$5)*$I3875+SQRT(1-$B$5)*K3875&lt;$C$9,1,0)</f>
        <v>0</v>
      </c>
      <c r="P3875" s="108" t="n">
        <f aca="false">IF(SQRT($B$5)*$I3875+SQRT(1-$B$5)*L3875&lt;$C$10,1,0)</f>
        <v>0</v>
      </c>
      <c r="Q3875" s="108" t="n">
        <f aca="false">IF(SQRT($B$5)*$I3875+SQRT(1-$B$5)*M3875&lt;$C$11,1,0)</f>
        <v>0</v>
      </c>
      <c r="R3875" s="110" t="n">
        <f aca="false">N3875*$D$8+O3875*$D$9+P3875*$D$10+Q3875*$D$11</f>
        <v>0</v>
      </c>
      <c r="S3875" s="108" t="n">
        <f aca="false">SUM(N3875:Q3875)</f>
        <v>0</v>
      </c>
    </row>
    <row r="3876" customFormat="false" ht="15" hidden="false" customHeight="false" outlineLevel="0" collapsed="false">
      <c r="H3876" s="108" t="n">
        <v>3868</v>
      </c>
      <c r="I3876" s="109" t="n">
        <v>-1.6303</v>
      </c>
      <c r="J3876" s="109" t="n">
        <v>0.6446</v>
      </c>
      <c r="K3876" s="109" t="n">
        <v>1.7373</v>
      </c>
      <c r="L3876" s="109" t="n">
        <v>-0.7666</v>
      </c>
      <c r="M3876" s="109" t="n">
        <v>-0.19</v>
      </c>
      <c r="N3876" s="108" t="n">
        <f aca="false">IF(SQRT($B$5)*$I3876+SQRT(1-$B$5)*J3876&lt;$C$8,1,0)</f>
        <v>0</v>
      </c>
      <c r="O3876" s="108" t="n">
        <f aca="false">IF(SQRT($B$5)*$I3876+SQRT(1-$B$5)*K3876&lt;$C$9,1,0)</f>
        <v>0</v>
      </c>
      <c r="P3876" s="108" t="n">
        <f aca="false">IF(SQRT($B$5)*$I3876+SQRT(1-$B$5)*L3876&lt;$C$10,1,0)</f>
        <v>0</v>
      </c>
      <c r="Q3876" s="108" t="n">
        <f aca="false">IF(SQRT($B$5)*$I3876+SQRT(1-$B$5)*M3876&lt;$C$11,1,0)</f>
        <v>0</v>
      </c>
      <c r="R3876" s="110" t="n">
        <f aca="false">N3876*$D$8+O3876*$D$9+P3876*$D$10+Q3876*$D$11</f>
        <v>0</v>
      </c>
      <c r="S3876" s="108" t="n">
        <f aca="false">SUM(N3876:Q3876)</f>
        <v>0</v>
      </c>
    </row>
    <row r="3877" customFormat="false" ht="15" hidden="false" customHeight="false" outlineLevel="0" collapsed="false">
      <c r="H3877" s="108" t="n">
        <v>3869</v>
      </c>
      <c r="I3877" s="109" t="n">
        <v>-1.6317</v>
      </c>
      <c r="J3877" s="109" t="n">
        <v>1.6634</v>
      </c>
      <c r="K3877" s="109" t="n">
        <v>0.0102</v>
      </c>
      <c r="L3877" s="109" t="n">
        <v>0.2414</v>
      </c>
      <c r="M3877" s="109" t="n">
        <v>2.0813</v>
      </c>
      <c r="N3877" s="108" t="n">
        <f aca="false">IF(SQRT($B$5)*$I3877+SQRT(1-$B$5)*J3877&lt;$C$8,1,0)</f>
        <v>0</v>
      </c>
      <c r="O3877" s="108" t="n">
        <f aca="false">IF(SQRT($B$5)*$I3877+SQRT(1-$B$5)*K3877&lt;$C$9,1,0)</f>
        <v>0</v>
      </c>
      <c r="P3877" s="108" t="n">
        <f aca="false">IF(SQRT($B$5)*$I3877+SQRT(1-$B$5)*L3877&lt;$C$10,1,0)</f>
        <v>0</v>
      </c>
      <c r="Q3877" s="108" t="n">
        <f aca="false">IF(SQRT($B$5)*$I3877+SQRT(1-$B$5)*M3877&lt;$C$11,1,0)</f>
        <v>0</v>
      </c>
      <c r="R3877" s="110" t="n">
        <f aca="false">N3877*$D$8+O3877*$D$9+P3877*$D$10+Q3877*$D$11</f>
        <v>0</v>
      </c>
      <c r="S3877" s="108" t="n">
        <f aca="false">SUM(N3877:Q3877)</f>
        <v>0</v>
      </c>
    </row>
    <row r="3878" customFormat="false" ht="15" hidden="false" customHeight="false" outlineLevel="0" collapsed="false">
      <c r="H3878" s="108" t="n">
        <v>3870</v>
      </c>
      <c r="I3878" s="109" t="n">
        <v>0.4125</v>
      </c>
      <c r="J3878" s="109" t="n">
        <v>0.139</v>
      </c>
      <c r="K3878" s="109" t="n">
        <v>-0.7205</v>
      </c>
      <c r="L3878" s="109" t="n">
        <v>-1.4588</v>
      </c>
      <c r="M3878" s="109" t="n">
        <v>1.9195</v>
      </c>
      <c r="N3878" s="108" t="n">
        <f aca="false">IF(SQRT($B$5)*$I3878+SQRT(1-$B$5)*J3878&lt;$C$8,1,0)</f>
        <v>0</v>
      </c>
      <c r="O3878" s="108" t="n">
        <f aca="false">IF(SQRT($B$5)*$I3878+SQRT(1-$B$5)*K3878&lt;$C$9,1,0)</f>
        <v>0</v>
      </c>
      <c r="P3878" s="108" t="n">
        <f aca="false">IF(SQRT($B$5)*$I3878+SQRT(1-$B$5)*L3878&lt;$C$10,1,0)</f>
        <v>0</v>
      </c>
      <c r="Q3878" s="108" t="n">
        <f aca="false">IF(SQRT($B$5)*$I3878+SQRT(1-$B$5)*M3878&lt;$C$11,1,0)</f>
        <v>0</v>
      </c>
      <c r="R3878" s="110" t="n">
        <f aca="false">N3878*$D$8+O3878*$D$9+P3878*$D$10+Q3878*$D$11</f>
        <v>0</v>
      </c>
      <c r="S3878" s="108" t="n">
        <f aca="false">SUM(N3878:Q3878)</f>
        <v>0</v>
      </c>
    </row>
    <row r="3879" customFormat="false" ht="15" hidden="false" customHeight="false" outlineLevel="0" collapsed="false">
      <c r="H3879" s="108" t="n">
        <v>3871</v>
      </c>
      <c r="I3879" s="109" t="n">
        <v>0.8877</v>
      </c>
      <c r="J3879" s="109" t="n">
        <v>0.5347</v>
      </c>
      <c r="K3879" s="109" t="n">
        <v>-1.6285</v>
      </c>
      <c r="L3879" s="109" t="n">
        <v>0.5067</v>
      </c>
      <c r="M3879" s="109" t="n">
        <v>-0.1959</v>
      </c>
      <c r="N3879" s="108" t="n">
        <f aca="false">IF(SQRT($B$5)*$I3879+SQRT(1-$B$5)*J3879&lt;$C$8,1,0)</f>
        <v>0</v>
      </c>
      <c r="O3879" s="108" t="n">
        <f aca="false">IF(SQRT($B$5)*$I3879+SQRT(1-$B$5)*K3879&lt;$C$9,1,0)</f>
        <v>0</v>
      </c>
      <c r="P3879" s="108" t="n">
        <f aca="false">IF(SQRT($B$5)*$I3879+SQRT(1-$B$5)*L3879&lt;$C$10,1,0)</f>
        <v>0</v>
      </c>
      <c r="Q3879" s="108" t="n">
        <f aca="false">IF(SQRT($B$5)*$I3879+SQRT(1-$B$5)*M3879&lt;$C$11,1,0)</f>
        <v>0</v>
      </c>
      <c r="R3879" s="110" t="n">
        <f aca="false">N3879*$D$8+O3879*$D$9+P3879*$D$10+Q3879*$D$11</f>
        <v>0</v>
      </c>
      <c r="S3879" s="108" t="n">
        <f aca="false">SUM(N3879:Q3879)</f>
        <v>0</v>
      </c>
    </row>
    <row r="3880" customFormat="false" ht="15" hidden="false" customHeight="false" outlineLevel="0" collapsed="false">
      <c r="H3880" s="108" t="n">
        <v>3872</v>
      </c>
      <c r="I3880" s="109" t="n">
        <v>-2.541</v>
      </c>
      <c r="J3880" s="109" t="n">
        <v>-0.1338</v>
      </c>
      <c r="K3880" s="109" t="n">
        <v>-0.827</v>
      </c>
      <c r="L3880" s="109" t="n">
        <v>-0.544</v>
      </c>
      <c r="M3880" s="109" t="n">
        <v>0.441</v>
      </c>
      <c r="N3880" s="108" t="n">
        <f aca="false">IF(SQRT($B$5)*$I3880+SQRT(1-$B$5)*J3880&lt;$C$8,1,0)</f>
        <v>0</v>
      </c>
      <c r="O3880" s="108" t="n">
        <f aca="false">IF(SQRT($B$5)*$I3880+SQRT(1-$B$5)*K3880&lt;$C$9,1,0)</f>
        <v>0</v>
      </c>
      <c r="P3880" s="108" t="n">
        <f aca="false">IF(SQRT($B$5)*$I3880+SQRT(1-$B$5)*L3880&lt;$C$10,1,0)</f>
        <v>0</v>
      </c>
      <c r="Q3880" s="108" t="n">
        <f aca="false">IF(SQRT($B$5)*$I3880+SQRT(1-$B$5)*M3880&lt;$C$11,1,0)</f>
        <v>0</v>
      </c>
      <c r="R3880" s="110" t="n">
        <f aca="false">N3880*$D$8+O3880*$D$9+P3880*$D$10+Q3880*$D$11</f>
        <v>0</v>
      </c>
      <c r="S3880" s="108" t="n">
        <f aca="false">SUM(N3880:Q3880)</f>
        <v>0</v>
      </c>
    </row>
    <row r="3881" customFormat="false" ht="15" hidden="false" customHeight="false" outlineLevel="0" collapsed="false">
      <c r="H3881" s="108" t="n">
        <v>3873</v>
      </c>
      <c r="I3881" s="109" t="n">
        <v>-0.4376</v>
      </c>
      <c r="J3881" s="109" t="n">
        <v>1.4303</v>
      </c>
      <c r="K3881" s="109" t="n">
        <v>0.8816</v>
      </c>
      <c r="L3881" s="109" t="n">
        <v>-0.197</v>
      </c>
      <c r="M3881" s="109" t="n">
        <v>-1.1448</v>
      </c>
      <c r="N3881" s="108" t="n">
        <f aca="false">IF(SQRT($B$5)*$I3881+SQRT(1-$B$5)*J3881&lt;$C$8,1,0)</f>
        <v>0</v>
      </c>
      <c r="O3881" s="108" t="n">
        <f aca="false">IF(SQRT($B$5)*$I3881+SQRT(1-$B$5)*K3881&lt;$C$9,1,0)</f>
        <v>0</v>
      </c>
      <c r="P3881" s="108" t="n">
        <f aca="false">IF(SQRT($B$5)*$I3881+SQRT(1-$B$5)*L3881&lt;$C$10,1,0)</f>
        <v>0</v>
      </c>
      <c r="Q3881" s="108" t="n">
        <f aca="false">IF(SQRT($B$5)*$I3881+SQRT(1-$B$5)*M3881&lt;$C$11,1,0)</f>
        <v>0</v>
      </c>
      <c r="R3881" s="110" t="n">
        <f aca="false">N3881*$D$8+O3881*$D$9+P3881*$D$10+Q3881*$D$11</f>
        <v>0</v>
      </c>
      <c r="S3881" s="108" t="n">
        <f aca="false">SUM(N3881:Q3881)</f>
        <v>0</v>
      </c>
    </row>
    <row r="3882" customFormat="false" ht="15" hidden="false" customHeight="false" outlineLevel="0" collapsed="false">
      <c r="H3882" s="108" t="n">
        <v>3874</v>
      </c>
      <c r="I3882" s="109" t="n">
        <v>0.4797</v>
      </c>
      <c r="J3882" s="109" t="n">
        <v>-0.1961</v>
      </c>
      <c r="K3882" s="109" t="n">
        <v>0.4125</v>
      </c>
      <c r="L3882" s="109" t="n">
        <v>1.1681</v>
      </c>
      <c r="M3882" s="109" t="n">
        <v>0.23</v>
      </c>
      <c r="N3882" s="108" t="n">
        <f aca="false">IF(SQRT($B$5)*$I3882+SQRT(1-$B$5)*J3882&lt;$C$8,1,0)</f>
        <v>0</v>
      </c>
      <c r="O3882" s="108" t="n">
        <f aca="false">IF(SQRT($B$5)*$I3882+SQRT(1-$B$5)*K3882&lt;$C$9,1,0)</f>
        <v>0</v>
      </c>
      <c r="P3882" s="108" t="n">
        <f aca="false">IF(SQRT($B$5)*$I3882+SQRT(1-$B$5)*L3882&lt;$C$10,1,0)</f>
        <v>0</v>
      </c>
      <c r="Q3882" s="108" t="n">
        <f aca="false">IF(SQRT($B$5)*$I3882+SQRT(1-$B$5)*M3882&lt;$C$11,1,0)</f>
        <v>0</v>
      </c>
      <c r="R3882" s="110" t="n">
        <f aca="false">N3882*$D$8+O3882*$D$9+P3882*$D$10+Q3882*$D$11</f>
        <v>0</v>
      </c>
      <c r="S3882" s="108" t="n">
        <f aca="false">SUM(N3882:Q3882)</f>
        <v>0</v>
      </c>
    </row>
    <row r="3883" customFormat="false" ht="15" hidden="false" customHeight="false" outlineLevel="0" collapsed="false">
      <c r="H3883" s="108" t="n">
        <v>3875</v>
      </c>
      <c r="I3883" s="109" t="n">
        <v>1.0592</v>
      </c>
      <c r="J3883" s="109" t="n">
        <v>0.7429</v>
      </c>
      <c r="K3883" s="109" t="n">
        <v>-0.2074</v>
      </c>
      <c r="L3883" s="109" t="n">
        <v>0.3247</v>
      </c>
      <c r="M3883" s="109" t="n">
        <v>0.2661</v>
      </c>
      <c r="N3883" s="108" t="n">
        <f aca="false">IF(SQRT($B$5)*$I3883+SQRT(1-$B$5)*J3883&lt;$C$8,1,0)</f>
        <v>0</v>
      </c>
      <c r="O3883" s="108" t="n">
        <f aca="false">IF(SQRT($B$5)*$I3883+SQRT(1-$B$5)*K3883&lt;$C$9,1,0)</f>
        <v>0</v>
      </c>
      <c r="P3883" s="108" t="n">
        <f aca="false">IF(SQRT($B$5)*$I3883+SQRT(1-$B$5)*L3883&lt;$C$10,1,0)</f>
        <v>0</v>
      </c>
      <c r="Q3883" s="108" t="n">
        <f aca="false">IF(SQRT($B$5)*$I3883+SQRT(1-$B$5)*M3883&lt;$C$11,1,0)</f>
        <v>0</v>
      </c>
      <c r="R3883" s="110" t="n">
        <f aca="false">N3883*$D$8+O3883*$D$9+P3883*$D$10+Q3883*$D$11</f>
        <v>0</v>
      </c>
      <c r="S3883" s="108" t="n">
        <f aca="false">SUM(N3883:Q3883)</f>
        <v>0</v>
      </c>
    </row>
    <row r="3884" customFormat="false" ht="15" hidden="false" customHeight="false" outlineLevel="0" collapsed="false">
      <c r="H3884" s="108" t="n">
        <v>3876</v>
      </c>
      <c r="I3884" s="109" t="n">
        <v>-1.5897</v>
      </c>
      <c r="J3884" s="109" t="n">
        <v>0.6907</v>
      </c>
      <c r="K3884" s="109" t="n">
        <v>0.0044</v>
      </c>
      <c r="L3884" s="109" t="n">
        <v>-1.1793</v>
      </c>
      <c r="M3884" s="109" t="n">
        <v>0.5462</v>
      </c>
      <c r="N3884" s="108" t="n">
        <f aca="false">IF(SQRT($B$5)*$I3884+SQRT(1-$B$5)*J3884&lt;$C$8,1,0)</f>
        <v>0</v>
      </c>
      <c r="O3884" s="108" t="n">
        <f aca="false">IF(SQRT($B$5)*$I3884+SQRT(1-$B$5)*K3884&lt;$C$9,1,0)</f>
        <v>0</v>
      </c>
      <c r="P3884" s="108" t="n">
        <f aca="false">IF(SQRT($B$5)*$I3884+SQRT(1-$B$5)*L3884&lt;$C$10,1,0)</f>
        <v>1</v>
      </c>
      <c r="Q3884" s="108" t="n">
        <f aca="false">IF(SQRT($B$5)*$I3884+SQRT(1-$B$5)*M3884&lt;$C$11,1,0)</f>
        <v>0</v>
      </c>
      <c r="R3884" s="110" t="n">
        <f aca="false">N3884*$D$8+O3884*$D$9+P3884*$D$10+Q3884*$D$11</f>
        <v>14</v>
      </c>
      <c r="S3884" s="108" t="n">
        <f aca="false">SUM(N3884:Q3884)</f>
        <v>1</v>
      </c>
    </row>
    <row r="3885" customFormat="false" ht="15" hidden="false" customHeight="false" outlineLevel="0" collapsed="false">
      <c r="H3885" s="108" t="n">
        <v>3877</v>
      </c>
      <c r="I3885" s="109" t="n">
        <v>0.3568</v>
      </c>
      <c r="J3885" s="109" t="n">
        <v>-0.4862</v>
      </c>
      <c r="K3885" s="109" t="n">
        <v>1.0568</v>
      </c>
      <c r="L3885" s="109" t="n">
        <v>0.072</v>
      </c>
      <c r="M3885" s="109" t="n">
        <v>1.6925</v>
      </c>
      <c r="N3885" s="108" t="n">
        <f aca="false">IF(SQRT($B$5)*$I3885+SQRT(1-$B$5)*J3885&lt;$C$8,1,0)</f>
        <v>0</v>
      </c>
      <c r="O3885" s="108" t="n">
        <f aca="false">IF(SQRT($B$5)*$I3885+SQRT(1-$B$5)*K3885&lt;$C$9,1,0)</f>
        <v>0</v>
      </c>
      <c r="P3885" s="108" t="n">
        <f aca="false">IF(SQRT($B$5)*$I3885+SQRT(1-$B$5)*L3885&lt;$C$10,1,0)</f>
        <v>0</v>
      </c>
      <c r="Q3885" s="108" t="n">
        <f aca="false">IF(SQRT($B$5)*$I3885+SQRT(1-$B$5)*M3885&lt;$C$11,1,0)</f>
        <v>0</v>
      </c>
      <c r="R3885" s="110" t="n">
        <f aca="false">N3885*$D$8+O3885*$D$9+P3885*$D$10+Q3885*$D$11</f>
        <v>0</v>
      </c>
      <c r="S3885" s="108" t="n">
        <f aca="false">SUM(N3885:Q3885)</f>
        <v>0</v>
      </c>
    </row>
    <row r="3886" customFormat="false" ht="15" hidden="false" customHeight="false" outlineLevel="0" collapsed="false">
      <c r="H3886" s="108" t="n">
        <v>3878</v>
      </c>
      <c r="I3886" s="109" t="n">
        <v>0.5631</v>
      </c>
      <c r="J3886" s="109" t="n">
        <v>0.4011</v>
      </c>
      <c r="K3886" s="109" t="n">
        <v>1.4489</v>
      </c>
      <c r="L3886" s="109" t="n">
        <v>1.743</v>
      </c>
      <c r="M3886" s="109" t="n">
        <v>-1.5339</v>
      </c>
      <c r="N3886" s="108" t="n">
        <f aca="false">IF(SQRT($B$5)*$I3886+SQRT(1-$B$5)*J3886&lt;$C$8,1,0)</f>
        <v>0</v>
      </c>
      <c r="O3886" s="108" t="n">
        <f aca="false">IF(SQRT($B$5)*$I3886+SQRT(1-$B$5)*K3886&lt;$C$9,1,0)</f>
        <v>0</v>
      </c>
      <c r="P3886" s="108" t="n">
        <f aca="false">IF(SQRT($B$5)*$I3886+SQRT(1-$B$5)*L3886&lt;$C$10,1,0)</f>
        <v>0</v>
      </c>
      <c r="Q3886" s="108" t="n">
        <f aca="false">IF(SQRT($B$5)*$I3886+SQRT(1-$B$5)*M3886&lt;$C$11,1,0)</f>
        <v>0</v>
      </c>
      <c r="R3886" s="110" t="n">
        <f aca="false">N3886*$D$8+O3886*$D$9+P3886*$D$10+Q3886*$D$11</f>
        <v>0</v>
      </c>
      <c r="S3886" s="108" t="n">
        <f aca="false">SUM(N3886:Q3886)</f>
        <v>0</v>
      </c>
    </row>
    <row r="3887" customFormat="false" ht="15" hidden="false" customHeight="false" outlineLevel="0" collapsed="false">
      <c r="H3887" s="108" t="n">
        <v>3879</v>
      </c>
      <c r="I3887" s="109" t="n">
        <v>-0.9972</v>
      </c>
      <c r="J3887" s="109" t="n">
        <v>-0.1756</v>
      </c>
      <c r="K3887" s="109" t="n">
        <v>-1.1983</v>
      </c>
      <c r="L3887" s="109" t="n">
        <v>-0.543</v>
      </c>
      <c r="M3887" s="109" t="n">
        <v>-2.2873</v>
      </c>
      <c r="N3887" s="108" t="n">
        <f aca="false">IF(SQRT($B$5)*$I3887+SQRT(1-$B$5)*J3887&lt;$C$8,1,0)</f>
        <v>0</v>
      </c>
      <c r="O3887" s="108" t="n">
        <f aca="false">IF(SQRT($B$5)*$I3887+SQRT(1-$B$5)*K3887&lt;$C$9,1,0)</f>
        <v>0</v>
      </c>
      <c r="P3887" s="108" t="n">
        <f aca="false">IF(SQRT($B$5)*$I3887+SQRT(1-$B$5)*L3887&lt;$C$10,1,0)</f>
        <v>0</v>
      </c>
      <c r="Q3887" s="108" t="n">
        <f aca="false">IF(SQRT($B$5)*$I3887+SQRT(1-$B$5)*M3887&lt;$C$11,1,0)</f>
        <v>1</v>
      </c>
      <c r="R3887" s="110" t="n">
        <f aca="false">N3887*$D$8+O3887*$D$9+P3887*$D$10+Q3887*$D$11</f>
        <v>17.5</v>
      </c>
      <c r="S3887" s="108" t="n">
        <f aca="false">SUM(N3887:Q3887)</f>
        <v>1</v>
      </c>
    </row>
    <row r="3888" customFormat="false" ht="15" hidden="false" customHeight="false" outlineLevel="0" collapsed="false">
      <c r="H3888" s="108" t="n">
        <v>3880</v>
      </c>
      <c r="I3888" s="109" t="n">
        <v>-0.4869</v>
      </c>
      <c r="J3888" s="109" t="n">
        <v>-1.1031</v>
      </c>
      <c r="K3888" s="109" t="n">
        <v>0.256</v>
      </c>
      <c r="L3888" s="109" t="n">
        <v>0.5044</v>
      </c>
      <c r="M3888" s="109" t="n">
        <v>0.8754</v>
      </c>
      <c r="N3888" s="108" t="n">
        <f aca="false">IF(SQRT($B$5)*$I3888+SQRT(1-$B$5)*J3888&lt;$C$8,1,0)</f>
        <v>0</v>
      </c>
      <c r="O3888" s="108" t="n">
        <f aca="false">IF(SQRT($B$5)*$I3888+SQRT(1-$B$5)*K3888&lt;$C$9,1,0)</f>
        <v>0</v>
      </c>
      <c r="P3888" s="108" t="n">
        <f aca="false">IF(SQRT($B$5)*$I3888+SQRT(1-$B$5)*L3888&lt;$C$10,1,0)</f>
        <v>0</v>
      </c>
      <c r="Q3888" s="108" t="n">
        <f aca="false">IF(SQRT($B$5)*$I3888+SQRT(1-$B$5)*M3888&lt;$C$11,1,0)</f>
        <v>0</v>
      </c>
      <c r="R3888" s="110" t="n">
        <f aca="false">N3888*$D$8+O3888*$D$9+P3888*$D$10+Q3888*$D$11</f>
        <v>0</v>
      </c>
      <c r="S3888" s="108" t="n">
        <f aca="false">SUM(N3888:Q3888)</f>
        <v>0</v>
      </c>
    </row>
    <row r="3889" customFormat="false" ht="15" hidden="false" customHeight="false" outlineLevel="0" collapsed="false">
      <c r="H3889" s="108" t="n">
        <v>3881</v>
      </c>
      <c r="I3889" s="109" t="n">
        <v>-0.451</v>
      </c>
      <c r="J3889" s="109" t="n">
        <v>0.6811</v>
      </c>
      <c r="K3889" s="109" t="n">
        <v>-0.4672</v>
      </c>
      <c r="L3889" s="109" t="n">
        <v>1.5963</v>
      </c>
      <c r="M3889" s="109" t="n">
        <v>0.3014</v>
      </c>
      <c r="N3889" s="108" t="n">
        <f aca="false">IF(SQRT($B$5)*$I3889+SQRT(1-$B$5)*J3889&lt;$C$8,1,0)</f>
        <v>0</v>
      </c>
      <c r="O3889" s="108" t="n">
        <f aca="false">IF(SQRT($B$5)*$I3889+SQRT(1-$B$5)*K3889&lt;$C$9,1,0)</f>
        <v>0</v>
      </c>
      <c r="P3889" s="108" t="n">
        <f aca="false">IF(SQRT($B$5)*$I3889+SQRT(1-$B$5)*L3889&lt;$C$10,1,0)</f>
        <v>0</v>
      </c>
      <c r="Q3889" s="108" t="n">
        <f aca="false">IF(SQRT($B$5)*$I3889+SQRT(1-$B$5)*M3889&lt;$C$11,1,0)</f>
        <v>0</v>
      </c>
      <c r="R3889" s="110" t="n">
        <f aca="false">N3889*$D$8+O3889*$D$9+P3889*$D$10+Q3889*$D$11</f>
        <v>0</v>
      </c>
      <c r="S3889" s="108" t="n">
        <f aca="false">SUM(N3889:Q3889)</f>
        <v>0</v>
      </c>
    </row>
    <row r="3890" customFormat="false" ht="15" hidden="false" customHeight="false" outlineLevel="0" collapsed="false">
      <c r="H3890" s="108" t="n">
        <v>3882</v>
      </c>
      <c r="I3890" s="109" t="n">
        <v>-1.4915</v>
      </c>
      <c r="J3890" s="109" t="n">
        <v>1.0204</v>
      </c>
      <c r="K3890" s="109" t="n">
        <v>-1.6492</v>
      </c>
      <c r="L3890" s="109" t="n">
        <v>-0.816</v>
      </c>
      <c r="M3890" s="109" t="n">
        <v>0.5797</v>
      </c>
      <c r="N3890" s="108" t="n">
        <f aca="false">IF(SQRT($B$5)*$I3890+SQRT(1-$B$5)*J3890&lt;$C$8,1,0)</f>
        <v>0</v>
      </c>
      <c r="O3890" s="108" t="n">
        <f aca="false">IF(SQRT($B$5)*$I3890+SQRT(1-$B$5)*K3890&lt;$C$9,1,0)</f>
        <v>0</v>
      </c>
      <c r="P3890" s="108" t="n">
        <f aca="false">IF(SQRT($B$5)*$I3890+SQRT(1-$B$5)*L3890&lt;$C$10,1,0)</f>
        <v>0</v>
      </c>
      <c r="Q3890" s="108" t="n">
        <f aca="false">IF(SQRT($B$5)*$I3890+SQRT(1-$B$5)*M3890&lt;$C$11,1,0)</f>
        <v>0</v>
      </c>
      <c r="R3890" s="110" t="n">
        <f aca="false">N3890*$D$8+O3890*$D$9+P3890*$D$10+Q3890*$D$11</f>
        <v>0</v>
      </c>
      <c r="S3890" s="108" t="n">
        <f aca="false">SUM(N3890:Q3890)</f>
        <v>0</v>
      </c>
    </row>
    <row r="3891" customFormat="false" ht="15" hidden="false" customHeight="false" outlineLevel="0" collapsed="false">
      <c r="H3891" s="108" t="n">
        <v>3883</v>
      </c>
      <c r="I3891" s="109" t="n">
        <v>1.062</v>
      </c>
      <c r="J3891" s="109" t="n">
        <v>1.5247</v>
      </c>
      <c r="K3891" s="109" t="n">
        <v>0.3942</v>
      </c>
      <c r="L3891" s="109" t="n">
        <v>0.7108</v>
      </c>
      <c r="M3891" s="109" t="n">
        <v>-1.8917</v>
      </c>
      <c r="N3891" s="108" t="n">
        <f aca="false">IF(SQRT($B$5)*$I3891+SQRT(1-$B$5)*J3891&lt;$C$8,1,0)</f>
        <v>0</v>
      </c>
      <c r="O3891" s="108" t="n">
        <f aca="false">IF(SQRT($B$5)*$I3891+SQRT(1-$B$5)*K3891&lt;$C$9,1,0)</f>
        <v>0</v>
      </c>
      <c r="P3891" s="108" t="n">
        <f aca="false">IF(SQRT($B$5)*$I3891+SQRT(1-$B$5)*L3891&lt;$C$10,1,0)</f>
        <v>0</v>
      </c>
      <c r="Q3891" s="108" t="n">
        <f aca="false">IF(SQRT($B$5)*$I3891+SQRT(1-$B$5)*M3891&lt;$C$11,1,0)</f>
        <v>0</v>
      </c>
      <c r="R3891" s="110" t="n">
        <f aca="false">N3891*$D$8+O3891*$D$9+P3891*$D$10+Q3891*$D$11</f>
        <v>0</v>
      </c>
      <c r="S3891" s="108" t="n">
        <f aca="false">SUM(N3891:Q3891)</f>
        <v>0</v>
      </c>
    </row>
    <row r="3892" customFormat="false" ht="15" hidden="false" customHeight="false" outlineLevel="0" collapsed="false">
      <c r="H3892" s="108" t="n">
        <v>3884</v>
      </c>
      <c r="I3892" s="109" t="n">
        <v>-0.3175</v>
      </c>
      <c r="J3892" s="109" t="n">
        <v>-0.8647</v>
      </c>
      <c r="K3892" s="109" t="n">
        <v>-0.3702</v>
      </c>
      <c r="L3892" s="109" t="n">
        <v>-0.0568</v>
      </c>
      <c r="M3892" s="109" t="n">
        <v>-0.0208</v>
      </c>
      <c r="N3892" s="108" t="n">
        <f aca="false">IF(SQRT($B$5)*$I3892+SQRT(1-$B$5)*J3892&lt;$C$8,1,0)</f>
        <v>0</v>
      </c>
      <c r="O3892" s="108" t="n">
        <f aca="false">IF(SQRT($B$5)*$I3892+SQRT(1-$B$5)*K3892&lt;$C$9,1,0)</f>
        <v>0</v>
      </c>
      <c r="P3892" s="108" t="n">
        <f aca="false">IF(SQRT($B$5)*$I3892+SQRT(1-$B$5)*L3892&lt;$C$10,1,0)</f>
        <v>0</v>
      </c>
      <c r="Q3892" s="108" t="n">
        <f aca="false">IF(SQRT($B$5)*$I3892+SQRT(1-$B$5)*M3892&lt;$C$11,1,0)</f>
        <v>0</v>
      </c>
      <c r="R3892" s="110" t="n">
        <f aca="false">N3892*$D$8+O3892*$D$9+P3892*$D$10+Q3892*$D$11</f>
        <v>0</v>
      </c>
      <c r="S3892" s="108" t="n">
        <f aca="false">SUM(N3892:Q3892)</f>
        <v>0</v>
      </c>
    </row>
    <row r="3893" customFormat="false" ht="15" hidden="false" customHeight="false" outlineLevel="0" collapsed="false">
      <c r="H3893" s="108" t="n">
        <v>3885</v>
      </c>
      <c r="I3893" s="109" t="n">
        <v>0.3591</v>
      </c>
      <c r="J3893" s="109" t="n">
        <v>-1.1494</v>
      </c>
      <c r="K3893" s="109" t="n">
        <v>0.4648</v>
      </c>
      <c r="L3893" s="109" t="n">
        <v>0.7405</v>
      </c>
      <c r="M3893" s="109" t="n">
        <v>1.1548</v>
      </c>
      <c r="N3893" s="108" t="n">
        <f aca="false">IF(SQRT($B$5)*$I3893+SQRT(1-$B$5)*J3893&lt;$C$8,1,0)</f>
        <v>0</v>
      </c>
      <c r="O3893" s="108" t="n">
        <f aca="false">IF(SQRT($B$5)*$I3893+SQRT(1-$B$5)*K3893&lt;$C$9,1,0)</f>
        <v>0</v>
      </c>
      <c r="P3893" s="108" t="n">
        <f aca="false">IF(SQRT($B$5)*$I3893+SQRT(1-$B$5)*L3893&lt;$C$10,1,0)</f>
        <v>0</v>
      </c>
      <c r="Q3893" s="108" t="n">
        <f aca="false">IF(SQRT($B$5)*$I3893+SQRT(1-$B$5)*M3893&lt;$C$11,1,0)</f>
        <v>0</v>
      </c>
      <c r="R3893" s="110" t="n">
        <f aca="false">N3893*$D$8+O3893*$D$9+P3893*$D$10+Q3893*$D$11</f>
        <v>0</v>
      </c>
      <c r="S3893" s="108" t="n">
        <f aca="false">SUM(N3893:Q3893)</f>
        <v>0</v>
      </c>
    </row>
    <row r="3894" customFormat="false" ht="15" hidden="false" customHeight="false" outlineLevel="0" collapsed="false">
      <c r="H3894" s="108" t="n">
        <v>3886</v>
      </c>
      <c r="I3894" s="109" t="n">
        <v>0.2361</v>
      </c>
      <c r="J3894" s="109" t="n">
        <v>0.3931</v>
      </c>
      <c r="K3894" s="109" t="n">
        <v>1.8338</v>
      </c>
      <c r="L3894" s="109" t="n">
        <v>1.3252</v>
      </c>
      <c r="M3894" s="109" t="n">
        <v>1.3512</v>
      </c>
      <c r="N3894" s="108" t="n">
        <f aca="false">IF(SQRT($B$5)*$I3894+SQRT(1-$B$5)*J3894&lt;$C$8,1,0)</f>
        <v>0</v>
      </c>
      <c r="O3894" s="108" t="n">
        <f aca="false">IF(SQRT($B$5)*$I3894+SQRT(1-$B$5)*K3894&lt;$C$9,1,0)</f>
        <v>0</v>
      </c>
      <c r="P3894" s="108" t="n">
        <f aca="false">IF(SQRT($B$5)*$I3894+SQRT(1-$B$5)*L3894&lt;$C$10,1,0)</f>
        <v>0</v>
      </c>
      <c r="Q3894" s="108" t="n">
        <f aca="false">IF(SQRT($B$5)*$I3894+SQRT(1-$B$5)*M3894&lt;$C$11,1,0)</f>
        <v>0</v>
      </c>
      <c r="R3894" s="110" t="n">
        <f aca="false">N3894*$D$8+O3894*$D$9+P3894*$D$10+Q3894*$D$11</f>
        <v>0</v>
      </c>
      <c r="S3894" s="108" t="n">
        <f aca="false">SUM(N3894:Q3894)</f>
        <v>0</v>
      </c>
    </row>
    <row r="3895" customFormat="false" ht="15" hidden="false" customHeight="false" outlineLevel="0" collapsed="false">
      <c r="H3895" s="108" t="n">
        <v>3887</v>
      </c>
      <c r="I3895" s="109" t="n">
        <v>-0.1609</v>
      </c>
      <c r="J3895" s="109" t="n">
        <v>0.2084</v>
      </c>
      <c r="K3895" s="109" t="n">
        <v>-0.3918</v>
      </c>
      <c r="L3895" s="109" t="n">
        <v>-1.185</v>
      </c>
      <c r="M3895" s="109" t="n">
        <v>-0.3234</v>
      </c>
      <c r="N3895" s="108" t="n">
        <f aca="false">IF(SQRT($B$5)*$I3895+SQRT(1-$B$5)*J3895&lt;$C$8,1,0)</f>
        <v>0</v>
      </c>
      <c r="O3895" s="108" t="n">
        <f aca="false">IF(SQRT($B$5)*$I3895+SQRT(1-$B$5)*K3895&lt;$C$9,1,0)</f>
        <v>0</v>
      </c>
      <c r="P3895" s="108" t="n">
        <f aca="false">IF(SQRT($B$5)*$I3895+SQRT(1-$B$5)*L3895&lt;$C$10,1,0)</f>
        <v>0</v>
      </c>
      <c r="Q3895" s="108" t="n">
        <f aca="false">IF(SQRT($B$5)*$I3895+SQRT(1-$B$5)*M3895&lt;$C$11,1,0)</f>
        <v>0</v>
      </c>
      <c r="R3895" s="110" t="n">
        <f aca="false">N3895*$D$8+O3895*$D$9+P3895*$D$10+Q3895*$D$11</f>
        <v>0</v>
      </c>
      <c r="S3895" s="108" t="n">
        <f aca="false">SUM(N3895:Q3895)</f>
        <v>0</v>
      </c>
    </row>
    <row r="3896" customFormat="false" ht="15" hidden="false" customHeight="false" outlineLevel="0" collapsed="false">
      <c r="H3896" s="108" t="n">
        <v>3888</v>
      </c>
      <c r="I3896" s="109" t="n">
        <v>-0.5975</v>
      </c>
      <c r="J3896" s="109" t="n">
        <v>-0.3199</v>
      </c>
      <c r="K3896" s="109" t="n">
        <v>-0.8232</v>
      </c>
      <c r="L3896" s="109" t="n">
        <v>0.9806</v>
      </c>
      <c r="M3896" s="109" t="n">
        <v>-1.5704</v>
      </c>
      <c r="N3896" s="108" t="n">
        <f aca="false">IF(SQRT($B$5)*$I3896+SQRT(1-$B$5)*J3896&lt;$C$8,1,0)</f>
        <v>0</v>
      </c>
      <c r="O3896" s="108" t="n">
        <f aca="false">IF(SQRT($B$5)*$I3896+SQRT(1-$B$5)*K3896&lt;$C$9,1,0)</f>
        <v>0</v>
      </c>
      <c r="P3896" s="108" t="n">
        <f aca="false">IF(SQRT($B$5)*$I3896+SQRT(1-$B$5)*L3896&lt;$C$10,1,0)</f>
        <v>0</v>
      </c>
      <c r="Q3896" s="108" t="n">
        <f aca="false">IF(SQRT($B$5)*$I3896+SQRT(1-$B$5)*M3896&lt;$C$11,1,0)</f>
        <v>0</v>
      </c>
      <c r="R3896" s="110" t="n">
        <f aca="false">N3896*$D$8+O3896*$D$9+P3896*$D$10+Q3896*$D$11</f>
        <v>0</v>
      </c>
      <c r="S3896" s="108" t="n">
        <f aca="false">SUM(N3896:Q3896)</f>
        <v>0</v>
      </c>
    </row>
    <row r="3897" customFormat="false" ht="15" hidden="false" customHeight="false" outlineLevel="0" collapsed="false">
      <c r="H3897" s="108" t="n">
        <v>3889</v>
      </c>
      <c r="I3897" s="109" t="n">
        <v>0.1104</v>
      </c>
      <c r="J3897" s="109" t="n">
        <v>1.3809</v>
      </c>
      <c r="K3897" s="109" t="n">
        <v>-0.5594</v>
      </c>
      <c r="L3897" s="109" t="n">
        <v>0.2812</v>
      </c>
      <c r="M3897" s="109" t="n">
        <v>0.0505</v>
      </c>
      <c r="N3897" s="108" t="n">
        <f aca="false">IF(SQRT($B$5)*$I3897+SQRT(1-$B$5)*J3897&lt;$C$8,1,0)</f>
        <v>0</v>
      </c>
      <c r="O3897" s="108" t="n">
        <f aca="false">IF(SQRT($B$5)*$I3897+SQRT(1-$B$5)*K3897&lt;$C$9,1,0)</f>
        <v>0</v>
      </c>
      <c r="P3897" s="108" t="n">
        <f aca="false">IF(SQRT($B$5)*$I3897+SQRT(1-$B$5)*L3897&lt;$C$10,1,0)</f>
        <v>0</v>
      </c>
      <c r="Q3897" s="108" t="n">
        <f aca="false">IF(SQRT($B$5)*$I3897+SQRT(1-$B$5)*M3897&lt;$C$11,1,0)</f>
        <v>0</v>
      </c>
      <c r="R3897" s="110" t="n">
        <f aca="false">N3897*$D$8+O3897*$D$9+P3897*$D$10+Q3897*$D$11</f>
        <v>0</v>
      </c>
      <c r="S3897" s="108" t="n">
        <f aca="false">SUM(N3897:Q3897)</f>
        <v>0</v>
      </c>
    </row>
    <row r="3898" customFormat="false" ht="15" hidden="false" customHeight="false" outlineLevel="0" collapsed="false">
      <c r="H3898" s="108" t="n">
        <v>3890</v>
      </c>
      <c r="I3898" s="109" t="n">
        <v>2.4475</v>
      </c>
      <c r="J3898" s="109" t="n">
        <v>-0.2173</v>
      </c>
      <c r="K3898" s="109" t="n">
        <v>-0.5757</v>
      </c>
      <c r="L3898" s="109" t="n">
        <v>-0.9291</v>
      </c>
      <c r="M3898" s="109" t="n">
        <v>0.7088</v>
      </c>
      <c r="N3898" s="108" t="n">
        <f aca="false">IF(SQRT($B$5)*$I3898+SQRT(1-$B$5)*J3898&lt;$C$8,1,0)</f>
        <v>0</v>
      </c>
      <c r="O3898" s="108" t="n">
        <f aca="false">IF(SQRT($B$5)*$I3898+SQRT(1-$B$5)*K3898&lt;$C$9,1,0)</f>
        <v>0</v>
      </c>
      <c r="P3898" s="108" t="n">
        <f aca="false">IF(SQRT($B$5)*$I3898+SQRT(1-$B$5)*L3898&lt;$C$10,1,0)</f>
        <v>0</v>
      </c>
      <c r="Q3898" s="108" t="n">
        <f aca="false">IF(SQRT($B$5)*$I3898+SQRT(1-$B$5)*M3898&lt;$C$11,1,0)</f>
        <v>0</v>
      </c>
      <c r="R3898" s="110" t="n">
        <f aca="false">N3898*$D$8+O3898*$D$9+P3898*$D$10+Q3898*$D$11</f>
        <v>0</v>
      </c>
      <c r="S3898" s="108" t="n">
        <f aca="false">SUM(N3898:Q3898)</f>
        <v>0</v>
      </c>
    </row>
    <row r="3899" customFormat="false" ht="15" hidden="false" customHeight="false" outlineLevel="0" collapsed="false">
      <c r="H3899" s="108" t="n">
        <v>3891</v>
      </c>
      <c r="I3899" s="109" t="n">
        <v>-1.4637</v>
      </c>
      <c r="J3899" s="109" t="n">
        <v>-0.965</v>
      </c>
      <c r="K3899" s="109" t="n">
        <v>0.0367</v>
      </c>
      <c r="L3899" s="109" t="n">
        <v>0.6608</v>
      </c>
      <c r="M3899" s="109" t="n">
        <v>-0.3398</v>
      </c>
      <c r="N3899" s="108" t="n">
        <f aca="false">IF(SQRT($B$5)*$I3899+SQRT(1-$B$5)*J3899&lt;$C$8,1,0)</f>
        <v>0</v>
      </c>
      <c r="O3899" s="108" t="n">
        <f aca="false">IF(SQRT($B$5)*$I3899+SQRT(1-$B$5)*K3899&lt;$C$9,1,0)</f>
        <v>0</v>
      </c>
      <c r="P3899" s="108" t="n">
        <f aca="false">IF(SQRT($B$5)*$I3899+SQRT(1-$B$5)*L3899&lt;$C$10,1,0)</f>
        <v>0</v>
      </c>
      <c r="Q3899" s="108" t="n">
        <f aca="false">IF(SQRT($B$5)*$I3899+SQRT(1-$B$5)*M3899&lt;$C$11,1,0)</f>
        <v>0</v>
      </c>
      <c r="R3899" s="110" t="n">
        <f aca="false">N3899*$D$8+O3899*$D$9+P3899*$D$10+Q3899*$D$11</f>
        <v>0</v>
      </c>
      <c r="S3899" s="108" t="n">
        <f aca="false">SUM(N3899:Q3899)</f>
        <v>0</v>
      </c>
    </row>
    <row r="3900" customFormat="false" ht="15" hidden="false" customHeight="false" outlineLevel="0" collapsed="false">
      <c r="H3900" s="108" t="n">
        <v>3892</v>
      </c>
      <c r="I3900" s="109" t="n">
        <v>2.2915</v>
      </c>
      <c r="J3900" s="109" t="n">
        <v>2.7023</v>
      </c>
      <c r="K3900" s="109" t="n">
        <v>-1.6026</v>
      </c>
      <c r="L3900" s="109" t="n">
        <v>1.1067</v>
      </c>
      <c r="M3900" s="109" t="n">
        <v>-0.57</v>
      </c>
      <c r="N3900" s="108" t="n">
        <f aca="false">IF(SQRT($B$5)*$I3900+SQRT(1-$B$5)*J3900&lt;$C$8,1,0)</f>
        <v>0</v>
      </c>
      <c r="O3900" s="108" t="n">
        <f aca="false">IF(SQRT($B$5)*$I3900+SQRT(1-$B$5)*K3900&lt;$C$9,1,0)</f>
        <v>0</v>
      </c>
      <c r="P3900" s="108" t="n">
        <f aca="false">IF(SQRT($B$5)*$I3900+SQRT(1-$B$5)*L3900&lt;$C$10,1,0)</f>
        <v>0</v>
      </c>
      <c r="Q3900" s="108" t="n">
        <f aca="false">IF(SQRT($B$5)*$I3900+SQRT(1-$B$5)*M3900&lt;$C$11,1,0)</f>
        <v>0</v>
      </c>
      <c r="R3900" s="110" t="n">
        <f aca="false">N3900*$D$8+O3900*$D$9+P3900*$D$10+Q3900*$D$11</f>
        <v>0</v>
      </c>
      <c r="S3900" s="108" t="n">
        <f aca="false">SUM(N3900:Q3900)</f>
        <v>0</v>
      </c>
    </row>
    <row r="3901" customFormat="false" ht="15" hidden="false" customHeight="false" outlineLevel="0" collapsed="false">
      <c r="H3901" s="108" t="n">
        <v>3893</v>
      </c>
      <c r="I3901" s="109" t="n">
        <v>-0.2327</v>
      </c>
      <c r="J3901" s="109" t="n">
        <v>-0.9884</v>
      </c>
      <c r="K3901" s="109" t="n">
        <v>1.0293</v>
      </c>
      <c r="L3901" s="109" t="n">
        <v>0.1084</v>
      </c>
      <c r="M3901" s="109" t="n">
        <v>0.5546</v>
      </c>
      <c r="N3901" s="108" t="n">
        <f aca="false">IF(SQRT($B$5)*$I3901+SQRT(1-$B$5)*J3901&lt;$C$8,1,0)</f>
        <v>0</v>
      </c>
      <c r="O3901" s="108" t="n">
        <f aca="false">IF(SQRT($B$5)*$I3901+SQRT(1-$B$5)*K3901&lt;$C$9,1,0)</f>
        <v>0</v>
      </c>
      <c r="P3901" s="108" t="n">
        <f aca="false">IF(SQRT($B$5)*$I3901+SQRT(1-$B$5)*L3901&lt;$C$10,1,0)</f>
        <v>0</v>
      </c>
      <c r="Q3901" s="108" t="n">
        <f aca="false">IF(SQRT($B$5)*$I3901+SQRT(1-$B$5)*M3901&lt;$C$11,1,0)</f>
        <v>0</v>
      </c>
      <c r="R3901" s="110" t="n">
        <f aca="false">N3901*$D$8+O3901*$D$9+P3901*$D$10+Q3901*$D$11</f>
        <v>0</v>
      </c>
      <c r="S3901" s="108" t="n">
        <f aca="false">SUM(N3901:Q3901)</f>
        <v>0</v>
      </c>
    </row>
    <row r="3902" customFormat="false" ht="15" hidden="false" customHeight="false" outlineLevel="0" collapsed="false">
      <c r="H3902" s="108" t="n">
        <v>3894</v>
      </c>
      <c r="I3902" s="109" t="n">
        <v>0.438</v>
      </c>
      <c r="J3902" s="109" t="n">
        <v>-1.1448</v>
      </c>
      <c r="K3902" s="109" t="n">
        <v>1.1234</v>
      </c>
      <c r="L3902" s="109" t="n">
        <v>1.8308</v>
      </c>
      <c r="M3902" s="109" t="n">
        <v>1.3007</v>
      </c>
      <c r="N3902" s="108" t="n">
        <f aca="false">IF(SQRT($B$5)*$I3902+SQRT(1-$B$5)*J3902&lt;$C$8,1,0)</f>
        <v>0</v>
      </c>
      <c r="O3902" s="108" t="n">
        <f aca="false">IF(SQRT($B$5)*$I3902+SQRT(1-$B$5)*K3902&lt;$C$9,1,0)</f>
        <v>0</v>
      </c>
      <c r="P3902" s="108" t="n">
        <f aca="false">IF(SQRT($B$5)*$I3902+SQRT(1-$B$5)*L3902&lt;$C$10,1,0)</f>
        <v>0</v>
      </c>
      <c r="Q3902" s="108" t="n">
        <f aca="false">IF(SQRT($B$5)*$I3902+SQRT(1-$B$5)*M3902&lt;$C$11,1,0)</f>
        <v>0</v>
      </c>
      <c r="R3902" s="110" t="n">
        <f aca="false">N3902*$D$8+O3902*$D$9+P3902*$D$10+Q3902*$D$11</f>
        <v>0</v>
      </c>
      <c r="S3902" s="108" t="n">
        <f aca="false">SUM(N3902:Q3902)</f>
        <v>0</v>
      </c>
    </row>
    <row r="3903" customFormat="false" ht="15" hidden="false" customHeight="false" outlineLevel="0" collapsed="false">
      <c r="H3903" s="108" t="n">
        <v>3895</v>
      </c>
      <c r="I3903" s="109" t="n">
        <v>-0.6743</v>
      </c>
      <c r="J3903" s="109" t="n">
        <v>-0.4517</v>
      </c>
      <c r="K3903" s="109" t="n">
        <v>1.1853</v>
      </c>
      <c r="L3903" s="109" t="n">
        <v>0.4874</v>
      </c>
      <c r="M3903" s="109" t="n">
        <v>0.2804</v>
      </c>
      <c r="N3903" s="108" t="n">
        <f aca="false">IF(SQRT($B$5)*$I3903+SQRT(1-$B$5)*J3903&lt;$C$8,1,0)</f>
        <v>0</v>
      </c>
      <c r="O3903" s="108" t="n">
        <f aca="false">IF(SQRT($B$5)*$I3903+SQRT(1-$B$5)*K3903&lt;$C$9,1,0)</f>
        <v>0</v>
      </c>
      <c r="P3903" s="108" t="n">
        <f aca="false">IF(SQRT($B$5)*$I3903+SQRT(1-$B$5)*L3903&lt;$C$10,1,0)</f>
        <v>0</v>
      </c>
      <c r="Q3903" s="108" t="n">
        <f aca="false">IF(SQRT($B$5)*$I3903+SQRT(1-$B$5)*M3903&lt;$C$11,1,0)</f>
        <v>0</v>
      </c>
      <c r="R3903" s="110" t="n">
        <f aca="false">N3903*$D$8+O3903*$D$9+P3903*$D$10+Q3903*$D$11</f>
        <v>0</v>
      </c>
      <c r="S3903" s="108" t="n">
        <f aca="false">SUM(N3903:Q3903)</f>
        <v>0</v>
      </c>
    </row>
    <row r="3904" customFormat="false" ht="15" hidden="false" customHeight="false" outlineLevel="0" collapsed="false">
      <c r="H3904" s="108" t="n">
        <v>3896</v>
      </c>
      <c r="I3904" s="109" t="n">
        <v>1.5444</v>
      </c>
      <c r="J3904" s="109" t="n">
        <v>-0.6132</v>
      </c>
      <c r="K3904" s="109" t="n">
        <v>-0.9956</v>
      </c>
      <c r="L3904" s="109" t="n">
        <v>1.2281</v>
      </c>
      <c r="M3904" s="109" t="n">
        <v>-1.1214</v>
      </c>
      <c r="N3904" s="108" t="n">
        <f aca="false">IF(SQRT($B$5)*$I3904+SQRT(1-$B$5)*J3904&lt;$C$8,1,0)</f>
        <v>0</v>
      </c>
      <c r="O3904" s="108" t="n">
        <f aca="false">IF(SQRT($B$5)*$I3904+SQRT(1-$B$5)*K3904&lt;$C$9,1,0)</f>
        <v>0</v>
      </c>
      <c r="P3904" s="108" t="n">
        <f aca="false">IF(SQRT($B$5)*$I3904+SQRT(1-$B$5)*L3904&lt;$C$10,1,0)</f>
        <v>0</v>
      </c>
      <c r="Q3904" s="108" t="n">
        <f aca="false">IF(SQRT($B$5)*$I3904+SQRT(1-$B$5)*M3904&lt;$C$11,1,0)</f>
        <v>0</v>
      </c>
      <c r="R3904" s="110" t="n">
        <f aca="false">N3904*$D$8+O3904*$D$9+P3904*$D$10+Q3904*$D$11</f>
        <v>0</v>
      </c>
      <c r="S3904" s="108" t="n">
        <f aca="false">SUM(N3904:Q3904)</f>
        <v>0</v>
      </c>
    </row>
    <row r="3905" customFormat="false" ht="15" hidden="false" customHeight="false" outlineLevel="0" collapsed="false">
      <c r="H3905" s="108" t="n">
        <v>3897</v>
      </c>
      <c r="I3905" s="109" t="n">
        <v>-0.5972</v>
      </c>
      <c r="J3905" s="109" t="n">
        <v>-0.9604</v>
      </c>
      <c r="K3905" s="109" t="n">
        <v>0.0549</v>
      </c>
      <c r="L3905" s="109" t="n">
        <v>-1.5671</v>
      </c>
      <c r="M3905" s="109" t="n">
        <v>-0.1329</v>
      </c>
      <c r="N3905" s="108" t="n">
        <f aca="false">IF(SQRT($B$5)*$I3905+SQRT(1-$B$5)*J3905&lt;$C$8,1,0)</f>
        <v>0</v>
      </c>
      <c r="O3905" s="108" t="n">
        <f aca="false">IF(SQRT($B$5)*$I3905+SQRT(1-$B$5)*K3905&lt;$C$9,1,0)</f>
        <v>0</v>
      </c>
      <c r="P3905" s="108" t="n">
        <f aca="false">IF(SQRT($B$5)*$I3905+SQRT(1-$B$5)*L3905&lt;$C$10,1,0)</f>
        <v>0</v>
      </c>
      <c r="Q3905" s="108" t="n">
        <f aca="false">IF(SQRT($B$5)*$I3905+SQRT(1-$B$5)*M3905&lt;$C$11,1,0)</f>
        <v>0</v>
      </c>
      <c r="R3905" s="110" t="n">
        <f aca="false">N3905*$D$8+O3905*$D$9+P3905*$D$10+Q3905*$D$11</f>
        <v>0</v>
      </c>
      <c r="S3905" s="108" t="n">
        <f aca="false">SUM(N3905:Q3905)</f>
        <v>0</v>
      </c>
    </row>
    <row r="3906" customFormat="false" ht="15" hidden="false" customHeight="false" outlineLevel="0" collapsed="false">
      <c r="H3906" s="108" t="n">
        <v>3898</v>
      </c>
      <c r="I3906" s="109" t="n">
        <v>0.8012</v>
      </c>
      <c r="J3906" s="109" t="n">
        <v>-1.8549</v>
      </c>
      <c r="K3906" s="109" t="n">
        <v>-0.382</v>
      </c>
      <c r="L3906" s="109" t="n">
        <v>0.3749</v>
      </c>
      <c r="M3906" s="109" t="n">
        <v>1.3424</v>
      </c>
      <c r="N3906" s="108" t="n">
        <f aca="false">IF(SQRT($B$5)*$I3906+SQRT(1-$B$5)*J3906&lt;$C$8,1,0)</f>
        <v>0</v>
      </c>
      <c r="O3906" s="108" t="n">
        <f aca="false">IF(SQRT($B$5)*$I3906+SQRT(1-$B$5)*K3906&lt;$C$9,1,0)</f>
        <v>0</v>
      </c>
      <c r="P3906" s="108" t="n">
        <f aca="false">IF(SQRT($B$5)*$I3906+SQRT(1-$B$5)*L3906&lt;$C$10,1,0)</f>
        <v>0</v>
      </c>
      <c r="Q3906" s="108" t="n">
        <f aca="false">IF(SQRT($B$5)*$I3906+SQRT(1-$B$5)*M3906&lt;$C$11,1,0)</f>
        <v>0</v>
      </c>
      <c r="R3906" s="110" t="n">
        <f aca="false">N3906*$D$8+O3906*$D$9+P3906*$D$10+Q3906*$D$11</f>
        <v>0</v>
      </c>
      <c r="S3906" s="108" t="n">
        <f aca="false">SUM(N3906:Q3906)</f>
        <v>0</v>
      </c>
    </row>
    <row r="3907" customFormat="false" ht="15" hidden="false" customHeight="false" outlineLevel="0" collapsed="false">
      <c r="H3907" s="108" t="n">
        <v>3899</v>
      </c>
      <c r="I3907" s="109" t="n">
        <v>-0.4978</v>
      </c>
      <c r="J3907" s="109" t="n">
        <v>-0.1166</v>
      </c>
      <c r="K3907" s="109" t="n">
        <v>1.9579</v>
      </c>
      <c r="L3907" s="109" t="n">
        <v>0.8318</v>
      </c>
      <c r="M3907" s="109" t="n">
        <v>0.4448</v>
      </c>
      <c r="N3907" s="108" t="n">
        <f aca="false">IF(SQRT($B$5)*$I3907+SQRT(1-$B$5)*J3907&lt;$C$8,1,0)</f>
        <v>0</v>
      </c>
      <c r="O3907" s="108" t="n">
        <f aca="false">IF(SQRT($B$5)*$I3907+SQRT(1-$B$5)*K3907&lt;$C$9,1,0)</f>
        <v>0</v>
      </c>
      <c r="P3907" s="108" t="n">
        <f aca="false">IF(SQRT($B$5)*$I3907+SQRT(1-$B$5)*L3907&lt;$C$10,1,0)</f>
        <v>0</v>
      </c>
      <c r="Q3907" s="108" t="n">
        <f aca="false">IF(SQRT($B$5)*$I3907+SQRT(1-$B$5)*M3907&lt;$C$11,1,0)</f>
        <v>0</v>
      </c>
      <c r="R3907" s="110" t="n">
        <f aca="false">N3907*$D$8+O3907*$D$9+P3907*$D$10+Q3907*$D$11</f>
        <v>0</v>
      </c>
      <c r="S3907" s="108" t="n">
        <f aca="false">SUM(N3907:Q3907)</f>
        <v>0</v>
      </c>
    </row>
    <row r="3908" customFormat="false" ht="15" hidden="false" customHeight="false" outlineLevel="0" collapsed="false">
      <c r="H3908" s="108" t="n">
        <v>3900</v>
      </c>
      <c r="I3908" s="109" t="n">
        <v>0.3328</v>
      </c>
      <c r="J3908" s="109" t="n">
        <v>-1.4892</v>
      </c>
      <c r="K3908" s="109" t="n">
        <v>-1.1705</v>
      </c>
      <c r="L3908" s="109" t="n">
        <v>1.2173</v>
      </c>
      <c r="M3908" s="109" t="n">
        <v>0.1606</v>
      </c>
      <c r="N3908" s="108" t="n">
        <f aca="false">IF(SQRT($B$5)*$I3908+SQRT(1-$B$5)*J3908&lt;$C$8,1,0)</f>
        <v>0</v>
      </c>
      <c r="O3908" s="108" t="n">
        <f aca="false">IF(SQRT($B$5)*$I3908+SQRT(1-$B$5)*K3908&lt;$C$9,1,0)</f>
        <v>0</v>
      </c>
      <c r="P3908" s="108" t="n">
        <f aca="false">IF(SQRT($B$5)*$I3908+SQRT(1-$B$5)*L3908&lt;$C$10,1,0)</f>
        <v>0</v>
      </c>
      <c r="Q3908" s="108" t="n">
        <f aca="false">IF(SQRT($B$5)*$I3908+SQRT(1-$B$5)*M3908&lt;$C$11,1,0)</f>
        <v>0</v>
      </c>
      <c r="R3908" s="110" t="n">
        <f aca="false">N3908*$D$8+O3908*$D$9+P3908*$D$10+Q3908*$D$11</f>
        <v>0</v>
      </c>
      <c r="S3908" s="108" t="n">
        <f aca="false">SUM(N3908:Q3908)</f>
        <v>0</v>
      </c>
    </row>
    <row r="3909" customFormat="false" ht="15" hidden="false" customHeight="false" outlineLevel="0" collapsed="false">
      <c r="H3909" s="108" t="n">
        <v>3901</v>
      </c>
      <c r="I3909" s="109" t="n">
        <v>-0.3549</v>
      </c>
      <c r="J3909" s="109" t="n">
        <v>-1.2475</v>
      </c>
      <c r="K3909" s="109" t="n">
        <v>0.5775</v>
      </c>
      <c r="L3909" s="109" t="n">
        <v>0.2606</v>
      </c>
      <c r="M3909" s="109" t="n">
        <v>-0.1561</v>
      </c>
      <c r="N3909" s="108" t="n">
        <f aca="false">IF(SQRT($B$5)*$I3909+SQRT(1-$B$5)*J3909&lt;$C$8,1,0)</f>
        <v>0</v>
      </c>
      <c r="O3909" s="108" t="n">
        <f aca="false">IF(SQRT($B$5)*$I3909+SQRT(1-$B$5)*K3909&lt;$C$9,1,0)</f>
        <v>0</v>
      </c>
      <c r="P3909" s="108" t="n">
        <f aca="false">IF(SQRT($B$5)*$I3909+SQRT(1-$B$5)*L3909&lt;$C$10,1,0)</f>
        <v>0</v>
      </c>
      <c r="Q3909" s="108" t="n">
        <f aca="false">IF(SQRT($B$5)*$I3909+SQRT(1-$B$5)*M3909&lt;$C$11,1,0)</f>
        <v>0</v>
      </c>
      <c r="R3909" s="110" t="n">
        <f aca="false">N3909*$D$8+O3909*$D$9+P3909*$D$10+Q3909*$D$11</f>
        <v>0</v>
      </c>
      <c r="S3909" s="108" t="n">
        <f aca="false">SUM(N3909:Q3909)</f>
        <v>0</v>
      </c>
    </row>
    <row r="3910" customFormat="false" ht="15" hidden="false" customHeight="false" outlineLevel="0" collapsed="false">
      <c r="H3910" s="108" t="n">
        <v>3902</v>
      </c>
      <c r="I3910" s="109" t="n">
        <v>-0.4701</v>
      </c>
      <c r="J3910" s="109" t="n">
        <v>-0.5583</v>
      </c>
      <c r="K3910" s="109" t="n">
        <v>0.1538</v>
      </c>
      <c r="L3910" s="109" t="n">
        <v>0.1704</v>
      </c>
      <c r="M3910" s="109" t="n">
        <v>0.6544</v>
      </c>
      <c r="N3910" s="108" t="n">
        <f aca="false">IF(SQRT($B$5)*$I3910+SQRT(1-$B$5)*J3910&lt;$C$8,1,0)</f>
        <v>0</v>
      </c>
      <c r="O3910" s="108" t="n">
        <f aca="false">IF(SQRT($B$5)*$I3910+SQRT(1-$B$5)*K3910&lt;$C$9,1,0)</f>
        <v>0</v>
      </c>
      <c r="P3910" s="108" t="n">
        <f aca="false">IF(SQRT($B$5)*$I3910+SQRT(1-$B$5)*L3910&lt;$C$10,1,0)</f>
        <v>0</v>
      </c>
      <c r="Q3910" s="108" t="n">
        <f aca="false">IF(SQRT($B$5)*$I3910+SQRT(1-$B$5)*M3910&lt;$C$11,1,0)</f>
        <v>0</v>
      </c>
      <c r="R3910" s="110" t="n">
        <f aca="false">N3910*$D$8+O3910*$D$9+P3910*$D$10+Q3910*$D$11</f>
        <v>0</v>
      </c>
      <c r="S3910" s="108" t="n">
        <f aca="false">SUM(N3910:Q3910)</f>
        <v>0</v>
      </c>
    </row>
    <row r="3911" customFormat="false" ht="15" hidden="false" customHeight="false" outlineLevel="0" collapsed="false">
      <c r="H3911" s="108" t="n">
        <v>3903</v>
      </c>
      <c r="I3911" s="109" t="n">
        <v>-1.7201</v>
      </c>
      <c r="J3911" s="109" t="n">
        <v>-0.545</v>
      </c>
      <c r="K3911" s="109" t="n">
        <v>-2.0913</v>
      </c>
      <c r="L3911" s="109" t="n">
        <v>0.6919</v>
      </c>
      <c r="M3911" s="109" t="n">
        <v>-0.2555</v>
      </c>
      <c r="N3911" s="108" t="n">
        <f aca="false">IF(SQRT($B$5)*$I3911+SQRT(1-$B$5)*J3911&lt;$C$8,1,0)</f>
        <v>0</v>
      </c>
      <c r="O3911" s="108" t="n">
        <f aca="false">IF(SQRT($B$5)*$I3911+SQRT(1-$B$5)*K3911&lt;$C$9,1,0)</f>
        <v>1</v>
      </c>
      <c r="P3911" s="108" t="n">
        <f aca="false">IF(SQRT($B$5)*$I3911+SQRT(1-$B$5)*L3911&lt;$C$10,1,0)</f>
        <v>0</v>
      </c>
      <c r="Q3911" s="108" t="n">
        <f aca="false">IF(SQRT($B$5)*$I3911+SQRT(1-$B$5)*M3911&lt;$C$11,1,0)</f>
        <v>0</v>
      </c>
      <c r="R3911" s="110" t="n">
        <f aca="false">N3911*$D$8+O3911*$D$9+P3911*$D$10+Q3911*$D$11</f>
        <v>40</v>
      </c>
      <c r="S3911" s="108" t="n">
        <f aca="false">SUM(N3911:Q3911)</f>
        <v>1</v>
      </c>
    </row>
    <row r="3912" customFormat="false" ht="15" hidden="false" customHeight="false" outlineLevel="0" collapsed="false">
      <c r="H3912" s="108" t="n">
        <v>3904</v>
      </c>
      <c r="I3912" s="109" t="n">
        <v>0.8645</v>
      </c>
      <c r="J3912" s="109" t="n">
        <v>-0.2246</v>
      </c>
      <c r="K3912" s="109" t="n">
        <v>0.4277</v>
      </c>
      <c r="L3912" s="109" t="n">
        <v>0.9934</v>
      </c>
      <c r="M3912" s="109" t="n">
        <v>0.9023</v>
      </c>
      <c r="N3912" s="108" t="n">
        <f aca="false">IF(SQRT($B$5)*$I3912+SQRT(1-$B$5)*J3912&lt;$C$8,1,0)</f>
        <v>0</v>
      </c>
      <c r="O3912" s="108" t="n">
        <f aca="false">IF(SQRT($B$5)*$I3912+SQRT(1-$B$5)*K3912&lt;$C$9,1,0)</f>
        <v>0</v>
      </c>
      <c r="P3912" s="108" t="n">
        <f aca="false">IF(SQRT($B$5)*$I3912+SQRT(1-$B$5)*L3912&lt;$C$10,1,0)</f>
        <v>0</v>
      </c>
      <c r="Q3912" s="108" t="n">
        <f aca="false">IF(SQRT($B$5)*$I3912+SQRT(1-$B$5)*M3912&lt;$C$11,1,0)</f>
        <v>0</v>
      </c>
      <c r="R3912" s="110" t="n">
        <f aca="false">N3912*$D$8+O3912*$D$9+P3912*$D$10+Q3912*$D$11</f>
        <v>0</v>
      </c>
      <c r="S3912" s="108" t="n">
        <f aca="false">SUM(N3912:Q3912)</f>
        <v>0</v>
      </c>
    </row>
    <row r="3913" customFormat="false" ht="15" hidden="false" customHeight="false" outlineLevel="0" collapsed="false">
      <c r="H3913" s="108" t="n">
        <v>3905</v>
      </c>
      <c r="I3913" s="109" t="n">
        <v>-0.7527</v>
      </c>
      <c r="J3913" s="109" t="n">
        <v>0.3842</v>
      </c>
      <c r="K3913" s="109" t="n">
        <v>0.5453</v>
      </c>
      <c r="L3913" s="109" t="n">
        <v>-0.0615</v>
      </c>
      <c r="M3913" s="109" t="n">
        <v>-1.2308</v>
      </c>
      <c r="N3913" s="108" t="n">
        <f aca="false">IF(SQRT($B$5)*$I3913+SQRT(1-$B$5)*J3913&lt;$C$8,1,0)</f>
        <v>0</v>
      </c>
      <c r="O3913" s="108" t="n">
        <f aca="false">IF(SQRT($B$5)*$I3913+SQRT(1-$B$5)*K3913&lt;$C$9,1,0)</f>
        <v>0</v>
      </c>
      <c r="P3913" s="108" t="n">
        <f aca="false">IF(SQRT($B$5)*$I3913+SQRT(1-$B$5)*L3913&lt;$C$10,1,0)</f>
        <v>0</v>
      </c>
      <c r="Q3913" s="108" t="n">
        <f aca="false">IF(SQRT($B$5)*$I3913+SQRT(1-$B$5)*M3913&lt;$C$11,1,0)</f>
        <v>0</v>
      </c>
      <c r="R3913" s="110" t="n">
        <f aca="false">N3913*$D$8+O3913*$D$9+P3913*$D$10+Q3913*$D$11</f>
        <v>0</v>
      </c>
      <c r="S3913" s="108" t="n">
        <f aca="false">SUM(N3913:Q3913)</f>
        <v>0</v>
      </c>
    </row>
    <row r="3914" customFormat="false" ht="15" hidden="false" customHeight="false" outlineLevel="0" collapsed="false">
      <c r="H3914" s="108" t="n">
        <v>3906</v>
      </c>
      <c r="I3914" s="109" t="n">
        <v>0.3447</v>
      </c>
      <c r="J3914" s="109" t="n">
        <v>-1.7474</v>
      </c>
      <c r="K3914" s="109" t="n">
        <v>-0.4752</v>
      </c>
      <c r="L3914" s="109" t="n">
        <v>-0.5386</v>
      </c>
      <c r="M3914" s="109" t="n">
        <v>0.0606</v>
      </c>
      <c r="N3914" s="108" t="n">
        <f aca="false">IF(SQRT($B$5)*$I3914+SQRT(1-$B$5)*J3914&lt;$C$8,1,0)</f>
        <v>0</v>
      </c>
      <c r="O3914" s="108" t="n">
        <f aca="false">IF(SQRT($B$5)*$I3914+SQRT(1-$B$5)*K3914&lt;$C$9,1,0)</f>
        <v>0</v>
      </c>
      <c r="P3914" s="108" t="n">
        <f aca="false">IF(SQRT($B$5)*$I3914+SQRT(1-$B$5)*L3914&lt;$C$10,1,0)</f>
        <v>0</v>
      </c>
      <c r="Q3914" s="108" t="n">
        <f aca="false">IF(SQRT($B$5)*$I3914+SQRT(1-$B$5)*M3914&lt;$C$11,1,0)</f>
        <v>0</v>
      </c>
      <c r="R3914" s="110" t="n">
        <f aca="false">N3914*$D$8+O3914*$D$9+P3914*$D$10+Q3914*$D$11</f>
        <v>0</v>
      </c>
      <c r="S3914" s="108" t="n">
        <f aca="false">SUM(N3914:Q3914)</f>
        <v>0</v>
      </c>
    </row>
    <row r="3915" customFormat="false" ht="15" hidden="false" customHeight="false" outlineLevel="0" collapsed="false">
      <c r="H3915" s="108" t="n">
        <v>3907</v>
      </c>
      <c r="I3915" s="109" t="n">
        <v>0.2763</v>
      </c>
      <c r="J3915" s="109" t="n">
        <v>1.0178</v>
      </c>
      <c r="K3915" s="109" t="n">
        <v>1.3714</v>
      </c>
      <c r="L3915" s="109" t="n">
        <v>0.6299</v>
      </c>
      <c r="M3915" s="109" t="n">
        <v>1.1885</v>
      </c>
      <c r="N3915" s="108" t="n">
        <f aca="false">IF(SQRT($B$5)*$I3915+SQRT(1-$B$5)*J3915&lt;$C$8,1,0)</f>
        <v>0</v>
      </c>
      <c r="O3915" s="108" t="n">
        <f aca="false">IF(SQRT($B$5)*$I3915+SQRT(1-$B$5)*K3915&lt;$C$9,1,0)</f>
        <v>0</v>
      </c>
      <c r="P3915" s="108" t="n">
        <f aca="false">IF(SQRT($B$5)*$I3915+SQRT(1-$B$5)*L3915&lt;$C$10,1,0)</f>
        <v>0</v>
      </c>
      <c r="Q3915" s="108" t="n">
        <f aca="false">IF(SQRT($B$5)*$I3915+SQRT(1-$B$5)*M3915&lt;$C$11,1,0)</f>
        <v>0</v>
      </c>
      <c r="R3915" s="110" t="n">
        <f aca="false">N3915*$D$8+O3915*$D$9+P3915*$D$10+Q3915*$D$11</f>
        <v>0</v>
      </c>
      <c r="S3915" s="108" t="n">
        <f aca="false">SUM(N3915:Q3915)</f>
        <v>0</v>
      </c>
    </row>
    <row r="3916" customFormat="false" ht="15" hidden="false" customHeight="false" outlineLevel="0" collapsed="false">
      <c r="H3916" s="108" t="n">
        <v>3908</v>
      </c>
      <c r="I3916" s="109" t="n">
        <v>-2.0967</v>
      </c>
      <c r="J3916" s="109" t="n">
        <v>-0.3327</v>
      </c>
      <c r="K3916" s="109" t="n">
        <v>0.2221</v>
      </c>
      <c r="L3916" s="109" t="n">
        <v>1.1904</v>
      </c>
      <c r="M3916" s="109" t="n">
        <v>-0.5943</v>
      </c>
      <c r="N3916" s="108" t="n">
        <f aca="false">IF(SQRT($B$5)*$I3916+SQRT(1-$B$5)*J3916&lt;$C$8,1,0)</f>
        <v>0</v>
      </c>
      <c r="O3916" s="108" t="n">
        <f aca="false">IF(SQRT($B$5)*$I3916+SQRT(1-$B$5)*K3916&lt;$C$9,1,0)</f>
        <v>0</v>
      </c>
      <c r="P3916" s="108" t="n">
        <f aca="false">IF(SQRT($B$5)*$I3916+SQRT(1-$B$5)*L3916&lt;$C$10,1,0)</f>
        <v>0</v>
      </c>
      <c r="Q3916" s="108" t="n">
        <f aca="false">IF(SQRT($B$5)*$I3916+SQRT(1-$B$5)*M3916&lt;$C$11,1,0)</f>
        <v>0</v>
      </c>
      <c r="R3916" s="110" t="n">
        <f aca="false">N3916*$D$8+O3916*$D$9+P3916*$D$10+Q3916*$D$11</f>
        <v>0</v>
      </c>
      <c r="S3916" s="108" t="n">
        <f aca="false">SUM(N3916:Q3916)</f>
        <v>0</v>
      </c>
    </row>
    <row r="3917" customFormat="false" ht="15" hidden="false" customHeight="false" outlineLevel="0" collapsed="false">
      <c r="H3917" s="108" t="n">
        <v>3909</v>
      </c>
      <c r="I3917" s="109" t="n">
        <v>0.359</v>
      </c>
      <c r="J3917" s="109" t="n">
        <v>-1.4452</v>
      </c>
      <c r="K3917" s="109" t="n">
        <v>-1.2823</v>
      </c>
      <c r="L3917" s="109" t="n">
        <v>-0.5211</v>
      </c>
      <c r="M3917" s="109" t="n">
        <v>-0.5454</v>
      </c>
      <c r="N3917" s="108" t="n">
        <f aca="false">IF(SQRT($B$5)*$I3917+SQRT(1-$B$5)*J3917&lt;$C$8,1,0)</f>
        <v>0</v>
      </c>
      <c r="O3917" s="108" t="n">
        <f aca="false">IF(SQRT($B$5)*$I3917+SQRT(1-$B$5)*K3917&lt;$C$9,1,0)</f>
        <v>0</v>
      </c>
      <c r="P3917" s="108" t="n">
        <f aca="false">IF(SQRT($B$5)*$I3917+SQRT(1-$B$5)*L3917&lt;$C$10,1,0)</f>
        <v>0</v>
      </c>
      <c r="Q3917" s="108" t="n">
        <f aca="false">IF(SQRT($B$5)*$I3917+SQRT(1-$B$5)*M3917&lt;$C$11,1,0)</f>
        <v>0</v>
      </c>
      <c r="R3917" s="110" t="n">
        <f aca="false">N3917*$D$8+O3917*$D$9+P3917*$D$10+Q3917*$D$11</f>
        <v>0</v>
      </c>
      <c r="S3917" s="108" t="n">
        <f aca="false">SUM(N3917:Q3917)</f>
        <v>0</v>
      </c>
    </row>
    <row r="3918" customFormat="false" ht="15" hidden="false" customHeight="false" outlineLevel="0" collapsed="false">
      <c r="H3918" s="108" t="n">
        <v>3910</v>
      </c>
      <c r="I3918" s="109" t="n">
        <v>-0.2615</v>
      </c>
      <c r="J3918" s="109" t="n">
        <v>1.1549</v>
      </c>
      <c r="K3918" s="109" t="n">
        <v>0.3823</v>
      </c>
      <c r="L3918" s="109" t="n">
        <v>-0.0232</v>
      </c>
      <c r="M3918" s="109" t="n">
        <v>0.9331</v>
      </c>
      <c r="N3918" s="108" t="n">
        <f aca="false">IF(SQRT($B$5)*$I3918+SQRT(1-$B$5)*J3918&lt;$C$8,1,0)</f>
        <v>0</v>
      </c>
      <c r="O3918" s="108" t="n">
        <f aca="false">IF(SQRT($B$5)*$I3918+SQRT(1-$B$5)*K3918&lt;$C$9,1,0)</f>
        <v>0</v>
      </c>
      <c r="P3918" s="108" t="n">
        <f aca="false">IF(SQRT($B$5)*$I3918+SQRT(1-$B$5)*L3918&lt;$C$10,1,0)</f>
        <v>0</v>
      </c>
      <c r="Q3918" s="108" t="n">
        <f aca="false">IF(SQRT($B$5)*$I3918+SQRT(1-$B$5)*M3918&lt;$C$11,1,0)</f>
        <v>0</v>
      </c>
      <c r="R3918" s="110" t="n">
        <f aca="false">N3918*$D$8+O3918*$D$9+P3918*$D$10+Q3918*$D$11</f>
        <v>0</v>
      </c>
      <c r="S3918" s="108" t="n">
        <f aca="false">SUM(N3918:Q3918)</f>
        <v>0</v>
      </c>
    </row>
    <row r="3919" customFormat="false" ht="15" hidden="false" customHeight="false" outlineLevel="0" collapsed="false">
      <c r="H3919" s="108" t="n">
        <v>3911</v>
      </c>
      <c r="I3919" s="109" t="n">
        <v>0.3036</v>
      </c>
      <c r="J3919" s="109" t="n">
        <v>-0.3617</v>
      </c>
      <c r="K3919" s="109" t="n">
        <v>-0.5455</v>
      </c>
      <c r="L3919" s="109" t="n">
        <v>-0.9086</v>
      </c>
      <c r="M3919" s="109" t="n">
        <v>-0.4237</v>
      </c>
      <c r="N3919" s="108" t="n">
        <f aca="false">IF(SQRT($B$5)*$I3919+SQRT(1-$B$5)*J3919&lt;$C$8,1,0)</f>
        <v>0</v>
      </c>
      <c r="O3919" s="108" t="n">
        <f aca="false">IF(SQRT($B$5)*$I3919+SQRT(1-$B$5)*K3919&lt;$C$9,1,0)</f>
        <v>0</v>
      </c>
      <c r="P3919" s="108" t="n">
        <f aca="false">IF(SQRT($B$5)*$I3919+SQRT(1-$B$5)*L3919&lt;$C$10,1,0)</f>
        <v>0</v>
      </c>
      <c r="Q3919" s="108" t="n">
        <f aca="false">IF(SQRT($B$5)*$I3919+SQRT(1-$B$5)*M3919&lt;$C$11,1,0)</f>
        <v>0</v>
      </c>
      <c r="R3919" s="110" t="n">
        <f aca="false">N3919*$D$8+O3919*$D$9+P3919*$D$10+Q3919*$D$11</f>
        <v>0</v>
      </c>
      <c r="S3919" s="108" t="n">
        <f aca="false">SUM(N3919:Q3919)</f>
        <v>0</v>
      </c>
    </row>
    <row r="3920" customFormat="false" ht="15" hidden="false" customHeight="false" outlineLevel="0" collapsed="false">
      <c r="H3920" s="108" t="n">
        <v>3912</v>
      </c>
      <c r="I3920" s="109" t="n">
        <v>-0.275</v>
      </c>
      <c r="J3920" s="109" t="n">
        <v>-0.1937</v>
      </c>
      <c r="K3920" s="109" t="n">
        <v>-0.7519</v>
      </c>
      <c r="L3920" s="109" t="n">
        <v>1.1828</v>
      </c>
      <c r="M3920" s="109" t="n">
        <v>0.7832</v>
      </c>
      <c r="N3920" s="108" t="n">
        <f aca="false">IF(SQRT($B$5)*$I3920+SQRT(1-$B$5)*J3920&lt;$C$8,1,0)</f>
        <v>0</v>
      </c>
      <c r="O3920" s="108" t="n">
        <f aca="false">IF(SQRT($B$5)*$I3920+SQRT(1-$B$5)*K3920&lt;$C$9,1,0)</f>
        <v>0</v>
      </c>
      <c r="P3920" s="108" t="n">
        <f aca="false">IF(SQRT($B$5)*$I3920+SQRT(1-$B$5)*L3920&lt;$C$10,1,0)</f>
        <v>0</v>
      </c>
      <c r="Q3920" s="108" t="n">
        <f aca="false">IF(SQRT($B$5)*$I3920+SQRT(1-$B$5)*M3920&lt;$C$11,1,0)</f>
        <v>0</v>
      </c>
      <c r="R3920" s="110" t="n">
        <f aca="false">N3920*$D$8+O3920*$D$9+P3920*$D$10+Q3920*$D$11</f>
        <v>0</v>
      </c>
      <c r="S3920" s="108" t="n">
        <f aca="false">SUM(N3920:Q3920)</f>
        <v>0</v>
      </c>
    </row>
    <row r="3921" customFormat="false" ht="15" hidden="false" customHeight="false" outlineLevel="0" collapsed="false">
      <c r="H3921" s="108" t="n">
        <v>3913</v>
      </c>
      <c r="I3921" s="109" t="n">
        <v>-1.0902</v>
      </c>
      <c r="J3921" s="109" t="n">
        <v>-0.2676</v>
      </c>
      <c r="K3921" s="109" t="n">
        <v>1.7605</v>
      </c>
      <c r="L3921" s="109" t="n">
        <v>0.7837</v>
      </c>
      <c r="M3921" s="109" t="n">
        <v>-0.983</v>
      </c>
      <c r="N3921" s="108" t="n">
        <f aca="false">IF(SQRT($B$5)*$I3921+SQRT(1-$B$5)*J3921&lt;$C$8,1,0)</f>
        <v>0</v>
      </c>
      <c r="O3921" s="108" t="n">
        <f aca="false">IF(SQRT($B$5)*$I3921+SQRT(1-$B$5)*K3921&lt;$C$9,1,0)</f>
        <v>0</v>
      </c>
      <c r="P3921" s="108" t="n">
        <f aca="false">IF(SQRT($B$5)*$I3921+SQRT(1-$B$5)*L3921&lt;$C$10,1,0)</f>
        <v>0</v>
      </c>
      <c r="Q3921" s="108" t="n">
        <f aca="false">IF(SQRT($B$5)*$I3921+SQRT(1-$B$5)*M3921&lt;$C$11,1,0)</f>
        <v>0</v>
      </c>
      <c r="R3921" s="110" t="n">
        <f aca="false">N3921*$D$8+O3921*$D$9+P3921*$D$10+Q3921*$D$11</f>
        <v>0</v>
      </c>
      <c r="S3921" s="108" t="n">
        <f aca="false">SUM(N3921:Q3921)</f>
        <v>0</v>
      </c>
    </row>
    <row r="3922" customFormat="false" ht="15" hidden="false" customHeight="false" outlineLevel="0" collapsed="false">
      <c r="H3922" s="108" t="n">
        <v>3914</v>
      </c>
      <c r="I3922" s="109" t="n">
        <v>-0.6934</v>
      </c>
      <c r="J3922" s="109" t="n">
        <v>1.1926</v>
      </c>
      <c r="K3922" s="109" t="n">
        <v>-0.4556</v>
      </c>
      <c r="L3922" s="109" t="n">
        <v>-0.7505</v>
      </c>
      <c r="M3922" s="109" t="n">
        <v>-1.0228</v>
      </c>
      <c r="N3922" s="108" t="n">
        <f aca="false">IF(SQRT($B$5)*$I3922+SQRT(1-$B$5)*J3922&lt;$C$8,1,0)</f>
        <v>0</v>
      </c>
      <c r="O3922" s="108" t="n">
        <f aca="false">IF(SQRT($B$5)*$I3922+SQRT(1-$B$5)*K3922&lt;$C$9,1,0)</f>
        <v>0</v>
      </c>
      <c r="P3922" s="108" t="n">
        <f aca="false">IF(SQRT($B$5)*$I3922+SQRT(1-$B$5)*L3922&lt;$C$10,1,0)</f>
        <v>0</v>
      </c>
      <c r="Q3922" s="108" t="n">
        <f aca="false">IF(SQRT($B$5)*$I3922+SQRT(1-$B$5)*M3922&lt;$C$11,1,0)</f>
        <v>0</v>
      </c>
      <c r="R3922" s="110" t="n">
        <f aca="false">N3922*$D$8+O3922*$D$9+P3922*$D$10+Q3922*$D$11</f>
        <v>0</v>
      </c>
      <c r="S3922" s="108" t="n">
        <f aca="false">SUM(N3922:Q3922)</f>
        <v>0</v>
      </c>
    </row>
    <row r="3923" customFormat="false" ht="15" hidden="false" customHeight="false" outlineLevel="0" collapsed="false">
      <c r="H3923" s="108" t="n">
        <v>3915</v>
      </c>
      <c r="I3923" s="109" t="n">
        <v>1.1862</v>
      </c>
      <c r="J3923" s="109" t="n">
        <v>0.3485</v>
      </c>
      <c r="K3923" s="109" t="n">
        <v>-0.6979</v>
      </c>
      <c r="L3923" s="109" t="n">
        <v>-1.3357</v>
      </c>
      <c r="M3923" s="109" t="n">
        <v>0.8134</v>
      </c>
      <c r="N3923" s="108" t="n">
        <f aca="false">IF(SQRT($B$5)*$I3923+SQRT(1-$B$5)*J3923&lt;$C$8,1,0)</f>
        <v>0</v>
      </c>
      <c r="O3923" s="108" t="n">
        <f aca="false">IF(SQRT($B$5)*$I3923+SQRT(1-$B$5)*K3923&lt;$C$9,1,0)</f>
        <v>0</v>
      </c>
      <c r="P3923" s="108" t="n">
        <f aca="false">IF(SQRT($B$5)*$I3923+SQRT(1-$B$5)*L3923&lt;$C$10,1,0)</f>
        <v>0</v>
      </c>
      <c r="Q3923" s="108" t="n">
        <f aca="false">IF(SQRT($B$5)*$I3923+SQRT(1-$B$5)*M3923&lt;$C$11,1,0)</f>
        <v>0</v>
      </c>
      <c r="R3923" s="110" t="n">
        <f aca="false">N3923*$D$8+O3923*$D$9+P3923*$D$10+Q3923*$D$11</f>
        <v>0</v>
      </c>
      <c r="S3923" s="108" t="n">
        <f aca="false">SUM(N3923:Q3923)</f>
        <v>0</v>
      </c>
    </row>
    <row r="3924" customFormat="false" ht="15" hidden="false" customHeight="false" outlineLevel="0" collapsed="false">
      <c r="H3924" s="108" t="n">
        <v>3916</v>
      </c>
      <c r="I3924" s="109" t="n">
        <v>-0.2038</v>
      </c>
      <c r="J3924" s="109" t="n">
        <v>0.6659</v>
      </c>
      <c r="K3924" s="109" t="n">
        <v>0.4906</v>
      </c>
      <c r="L3924" s="109" t="n">
        <v>0.7813</v>
      </c>
      <c r="M3924" s="109" t="n">
        <v>1.2782</v>
      </c>
      <c r="N3924" s="108" t="n">
        <f aca="false">IF(SQRT($B$5)*$I3924+SQRT(1-$B$5)*J3924&lt;$C$8,1,0)</f>
        <v>0</v>
      </c>
      <c r="O3924" s="108" t="n">
        <f aca="false">IF(SQRT($B$5)*$I3924+SQRT(1-$B$5)*K3924&lt;$C$9,1,0)</f>
        <v>0</v>
      </c>
      <c r="P3924" s="108" t="n">
        <f aca="false">IF(SQRT($B$5)*$I3924+SQRT(1-$B$5)*L3924&lt;$C$10,1,0)</f>
        <v>0</v>
      </c>
      <c r="Q3924" s="108" t="n">
        <f aca="false">IF(SQRT($B$5)*$I3924+SQRT(1-$B$5)*M3924&lt;$C$11,1,0)</f>
        <v>0</v>
      </c>
      <c r="R3924" s="110" t="n">
        <f aca="false">N3924*$D$8+O3924*$D$9+P3924*$D$10+Q3924*$D$11</f>
        <v>0</v>
      </c>
      <c r="S3924" s="108" t="n">
        <f aca="false">SUM(N3924:Q3924)</f>
        <v>0</v>
      </c>
    </row>
    <row r="3925" customFormat="false" ht="15" hidden="false" customHeight="false" outlineLevel="0" collapsed="false">
      <c r="H3925" s="108" t="n">
        <v>3917</v>
      </c>
      <c r="I3925" s="109" t="n">
        <v>0.4858</v>
      </c>
      <c r="J3925" s="109" t="n">
        <v>-0.3226</v>
      </c>
      <c r="K3925" s="109" t="n">
        <v>0.6798</v>
      </c>
      <c r="L3925" s="109" t="n">
        <v>-0.9013</v>
      </c>
      <c r="M3925" s="109" t="n">
        <v>0.4356</v>
      </c>
      <c r="N3925" s="108" t="n">
        <f aca="false">IF(SQRT($B$5)*$I3925+SQRT(1-$B$5)*J3925&lt;$C$8,1,0)</f>
        <v>0</v>
      </c>
      <c r="O3925" s="108" t="n">
        <f aca="false">IF(SQRT($B$5)*$I3925+SQRT(1-$B$5)*K3925&lt;$C$9,1,0)</f>
        <v>0</v>
      </c>
      <c r="P3925" s="108" t="n">
        <f aca="false">IF(SQRT($B$5)*$I3925+SQRT(1-$B$5)*L3925&lt;$C$10,1,0)</f>
        <v>0</v>
      </c>
      <c r="Q3925" s="108" t="n">
        <f aca="false">IF(SQRT($B$5)*$I3925+SQRT(1-$B$5)*M3925&lt;$C$11,1,0)</f>
        <v>0</v>
      </c>
      <c r="R3925" s="110" t="n">
        <f aca="false">N3925*$D$8+O3925*$D$9+P3925*$D$10+Q3925*$D$11</f>
        <v>0</v>
      </c>
      <c r="S3925" s="108" t="n">
        <f aca="false">SUM(N3925:Q3925)</f>
        <v>0</v>
      </c>
    </row>
    <row r="3926" customFormat="false" ht="15" hidden="false" customHeight="false" outlineLevel="0" collapsed="false">
      <c r="H3926" s="108" t="n">
        <v>3918</v>
      </c>
      <c r="I3926" s="109" t="n">
        <v>3.527</v>
      </c>
      <c r="J3926" s="109" t="n">
        <v>-0.0263</v>
      </c>
      <c r="K3926" s="109" t="n">
        <v>0.291</v>
      </c>
      <c r="L3926" s="109" t="n">
        <v>-0.6869</v>
      </c>
      <c r="M3926" s="109" t="n">
        <v>1.5946</v>
      </c>
      <c r="N3926" s="108" t="n">
        <f aca="false">IF(SQRT($B$5)*$I3926+SQRT(1-$B$5)*J3926&lt;$C$8,1,0)</f>
        <v>0</v>
      </c>
      <c r="O3926" s="108" t="n">
        <f aca="false">IF(SQRT($B$5)*$I3926+SQRT(1-$B$5)*K3926&lt;$C$9,1,0)</f>
        <v>0</v>
      </c>
      <c r="P3926" s="108" t="n">
        <f aca="false">IF(SQRT($B$5)*$I3926+SQRT(1-$B$5)*L3926&lt;$C$10,1,0)</f>
        <v>0</v>
      </c>
      <c r="Q3926" s="108" t="n">
        <f aca="false">IF(SQRT($B$5)*$I3926+SQRT(1-$B$5)*M3926&lt;$C$11,1,0)</f>
        <v>0</v>
      </c>
      <c r="R3926" s="110" t="n">
        <f aca="false">N3926*$D$8+O3926*$D$9+P3926*$D$10+Q3926*$D$11</f>
        <v>0</v>
      </c>
      <c r="S3926" s="108" t="n">
        <f aca="false">SUM(N3926:Q3926)</f>
        <v>0</v>
      </c>
    </row>
    <row r="3927" customFormat="false" ht="15" hidden="false" customHeight="false" outlineLevel="0" collapsed="false">
      <c r="H3927" s="108" t="n">
        <v>3919</v>
      </c>
      <c r="I3927" s="109" t="n">
        <v>0.1979</v>
      </c>
      <c r="J3927" s="109" t="n">
        <v>2.1757</v>
      </c>
      <c r="K3927" s="109" t="n">
        <v>0.8946</v>
      </c>
      <c r="L3927" s="109" t="n">
        <v>-2.0364</v>
      </c>
      <c r="M3927" s="109" t="n">
        <v>-0.1755</v>
      </c>
      <c r="N3927" s="108" t="n">
        <f aca="false">IF(SQRT($B$5)*$I3927+SQRT(1-$B$5)*J3927&lt;$C$8,1,0)</f>
        <v>0</v>
      </c>
      <c r="O3927" s="108" t="n">
        <f aca="false">IF(SQRT($B$5)*$I3927+SQRT(1-$B$5)*K3927&lt;$C$9,1,0)</f>
        <v>0</v>
      </c>
      <c r="P3927" s="108" t="n">
        <f aca="false">IF(SQRT($B$5)*$I3927+SQRT(1-$B$5)*L3927&lt;$C$10,1,0)</f>
        <v>0</v>
      </c>
      <c r="Q3927" s="108" t="n">
        <f aca="false">IF(SQRT($B$5)*$I3927+SQRT(1-$B$5)*M3927&lt;$C$11,1,0)</f>
        <v>0</v>
      </c>
      <c r="R3927" s="110" t="n">
        <f aca="false">N3927*$D$8+O3927*$D$9+P3927*$D$10+Q3927*$D$11</f>
        <v>0</v>
      </c>
      <c r="S3927" s="108" t="n">
        <f aca="false">SUM(N3927:Q3927)</f>
        <v>0</v>
      </c>
    </row>
    <row r="3928" customFormat="false" ht="15" hidden="false" customHeight="false" outlineLevel="0" collapsed="false">
      <c r="H3928" s="108" t="n">
        <v>3920</v>
      </c>
      <c r="I3928" s="109" t="n">
        <v>0.9728</v>
      </c>
      <c r="J3928" s="109" t="n">
        <v>0.0563</v>
      </c>
      <c r="K3928" s="109" t="n">
        <v>-1.1982</v>
      </c>
      <c r="L3928" s="109" t="n">
        <v>-2.4919</v>
      </c>
      <c r="M3928" s="109" t="n">
        <v>-1.0088</v>
      </c>
      <c r="N3928" s="108" t="n">
        <f aca="false">IF(SQRT($B$5)*$I3928+SQRT(1-$B$5)*J3928&lt;$C$8,1,0)</f>
        <v>0</v>
      </c>
      <c r="O3928" s="108" t="n">
        <f aca="false">IF(SQRT($B$5)*$I3928+SQRT(1-$B$5)*K3928&lt;$C$9,1,0)</f>
        <v>0</v>
      </c>
      <c r="P3928" s="108" t="n">
        <f aca="false">IF(SQRT($B$5)*$I3928+SQRT(1-$B$5)*L3928&lt;$C$10,1,0)</f>
        <v>1</v>
      </c>
      <c r="Q3928" s="108" t="n">
        <f aca="false">IF(SQRT($B$5)*$I3928+SQRT(1-$B$5)*M3928&lt;$C$11,1,0)</f>
        <v>0</v>
      </c>
      <c r="R3928" s="110" t="n">
        <f aca="false">N3928*$D$8+O3928*$D$9+P3928*$D$10+Q3928*$D$11</f>
        <v>14</v>
      </c>
      <c r="S3928" s="108" t="n">
        <f aca="false">SUM(N3928:Q3928)</f>
        <v>1</v>
      </c>
    </row>
    <row r="3929" customFormat="false" ht="15" hidden="false" customHeight="false" outlineLevel="0" collapsed="false">
      <c r="H3929" s="108" t="n">
        <v>3921</v>
      </c>
      <c r="I3929" s="109" t="n">
        <v>-0.967</v>
      </c>
      <c r="J3929" s="109" t="n">
        <v>-1.4645</v>
      </c>
      <c r="K3929" s="109" t="n">
        <v>0.5012</v>
      </c>
      <c r="L3929" s="109" t="n">
        <v>-0.1356</v>
      </c>
      <c r="M3929" s="109" t="n">
        <v>-1.1458</v>
      </c>
      <c r="N3929" s="108" t="n">
        <f aca="false">IF(SQRT($B$5)*$I3929+SQRT(1-$B$5)*J3929&lt;$C$8,1,0)</f>
        <v>0</v>
      </c>
      <c r="O3929" s="108" t="n">
        <f aca="false">IF(SQRT($B$5)*$I3929+SQRT(1-$B$5)*K3929&lt;$C$9,1,0)</f>
        <v>0</v>
      </c>
      <c r="P3929" s="108" t="n">
        <f aca="false">IF(SQRT($B$5)*$I3929+SQRT(1-$B$5)*L3929&lt;$C$10,1,0)</f>
        <v>0</v>
      </c>
      <c r="Q3929" s="108" t="n">
        <f aca="false">IF(SQRT($B$5)*$I3929+SQRT(1-$B$5)*M3929&lt;$C$11,1,0)</f>
        <v>0</v>
      </c>
      <c r="R3929" s="110" t="n">
        <f aca="false">N3929*$D$8+O3929*$D$9+P3929*$D$10+Q3929*$D$11</f>
        <v>0</v>
      </c>
      <c r="S3929" s="108" t="n">
        <f aca="false">SUM(N3929:Q3929)</f>
        <v>0</v>
      </c>
    </row>
    <row r="3930" customFormat="false" ht="15" hidden="false" customHeight="false" outlineLevel="0" collapsed="false">
      <c r="H3930" s="108" t="n">
        <v>3922</v>
      </c>
      <c r="I3930" s="109" t="n">
        <v>0.6921</v>
      </c>
      <c r="J3930" s="109" t="n">
        <v>-0.6093</v>
      </c>
      <c r="K3930" s="109" t="n">
        <v>0.9554</v>
      </c>
      <c r="L3930" s="109" t="n">
        <v>-0.0314</v>
      </c>
      <c r="M3930" s="109" t="n">
        <v>0.7786</v>
      </c>
      <c r="N3930" s="108" t="n">
        <f aca="false">IF(SQRT($B$5)*$I3930+SQRT(1-$B$5)*J3930&lt;$C$8,1,0)</f>
        <v>0</v>
      </c>
      <c r="O3930" s="108" t="n">
        <f aca="false">IF(SQRT($B$5)*$I3930+SQRT(1-$B$5)*K3930&lt;$C$9,1,0)</f>
        <v>0</v>
      </c>
      <c r="P3930" s="108" t="n">
        <f aca="false">IF(SQRT($B$5)*$I3930+SQRT(1-$B$5)*L3930&lt;$C$10,1,0)</f>
        <v>0</v>
      </c>
      <c r="Q3930" s="108" t="n">
        <f aca="false">IF(SQRT($B$5)*$I3930+SQRT(1-$B$5)*M3930&lt;$C$11,1,0)</f>
        <v>0</v>
      </c>
      <c r="R3930" s="110" t="n">
        <f aca="false">N3930*$D$8+O3930*$D$9+P3930*$D$10+Q3930*$D$11</f>
        <v>0</v>
      </c>
      <c r="S3930" s="108" t="n">
        <f aca="false">SUM(N3930:Q3930)</f>
        <v>0</v>
      </c>
    </row>
    <row r="3931" customFormat="false" ht="15" hidden="false" customHeight="false" outlineLevel="0" collapsed="false">
      <c r="H3931" s="108" t="n">
        <v>3923</v>
      </c>
      <c r="I3931" s="109" t="n">
        <v>0.8339</v>
      </c>
      <c r="J3931" s="109" t="n">
        <v>-0.465</v>
      </c>
      <c r="K3931" s="109" t="n">
        <v>0.5705</v>
      </c>
      <c r="L3931" s="109" t="n">
        <v>-0.6892</v>
      </c>
      <c r="M3931" s="109" t="n">
        <v>-0.28</v>
      </c>
      <c r="N3931" s="108" t="n">
        <f aca="false">IF(SQRT($B$5)*$I3931+SQRT(1-$B$5)*J3931&lt;$C$8,1,0)</f>
        <v>0</v>
      </c>
      <c r="O3931" s="108" t="n">
        <f aca="false">IF(SQRT($B$5)*$I3931+SQRT(1-$B$5)*K3931&lt;$C$9,1,0)</f>
        <v>0</v>
      </c>
      <c r="P3931" s="108" t="n">
        <f aca="false">IF(SQRT($B$5)*$I3931+SQRT(1-$B$5)*L3931&lt;$C$10,1,0)</f>
        <v>0</v>
      </c>
      <c r="Q3931" s="108" t="n">
        <f aca="false">IF(SQRT($B$5)*$I3931+SQRT(1-$B$5)*M3931&lt;$C$11,1,0)</f>
        <v>0</v>
      </c>
      <c r="R3931" s="110" t="n">
        <f aca="false">N3931*$D$8+O3931*$D$9+P3931*$D$10+Q3931*$D$11</f>
        <v>0</v>
      </c>
      <c r="S3931" s="108" t="n">
        <f aca="false">SUM(N3931:Q3931)</f>
        <v>0</v>
      </c>
    </row>
    <row r="3932" customFormat="false" ht="15" hidden="false" customHeight="false" outlineLevel="0" collapsed="false">
      <c r="H3932" s="108" t="n">
        <v>3924</v>
      </c>
      <c r="I3932" s="109" t="n">
        <v>-0.2752</v>
      </c>
      <c r="J3932" s="109" t="n">
        <v>-0.2976</v>
      </c>
      <c r="K3932" s="109" t="n">
        <v>-0.4035</v>
      </c>
      <c r="L3932" s="109" t="n">
        <v>0.8062</v>
      </c>
      <c r="M3932" s="109" t="n">
        <v>-2.1951</v>
      </c>
      <c r="N3932" s="108" t="n">
        <f aca="false">IF(SQRT($B$5)*$I3932+SQRT(1-$B$5)*J3932&lt;$C$8,1,0)</f>
        <v>0</v>
      </c>
      <c r="O3932" s="108" t="n">
        <f aca="false">IF(SQRT($B$5)*$I3932+SQRT(1-$B$5)*K3932&lt;$C$9,1,0)</f>
        <v>0</v>
      </c>
      <c r="P3932" s="108" t="n">
        <f aca="false">IF(SQRT($B$5)*$I3932+SQRT(1-$B$5)*L3932&lt;$C$10,1,0)</f>
        <v>0</v>
      </c>
      <c r="Q3932" s="108" t="n">
        <f aca="false">IF(SQRT($B$5)*$I3932+SQRT(1-$B$5)*M3932&lt;$C$11,1,0)</f>
        <v>1</v>
      </c>
      <c r="R3932" s="110" t="n">
        <f aca="false">N3932*$D$8+O3932*$D$9+P3932*$D$10+Q3932*$D$11</f>
        <v>17.5</v>
      </c>
      <c r="S3932" s="108" t="n">
        <f aca="false">SUM(N3932:Q3932)</f>
        <v>1</v>
      </c>
    </row>
    <row r="3933" customFormat="false" ht="15" hidden="false" customHeight="false" outlineLevel="0" collapsed="false">
      <c r="H3933" s="108" t="n">
        <v>3925</v>
      </c>
      <c r="I3933" s="109" t="n">
        <v>-1.2006</v>
      </c>
      <c r="J3933" s="109" t="n">
        <v>0.9763</v>
      </c>
      <c r="K3933" s="109" t="n">
        <v>-0.2977</v>
      </c>
      <c r="L3933" s="109" t="n">
        <v>-0.8465</v>
      </c>
      <c r="M3933" s="109" t="n">
        <v>-2.7519</v>
      </c>
      <c r="N3933" s="108" t="n">
        <f aca="false">IF(SQRT($B$5)*$I3933+SQRT(1-$B$5)*J3933&lt;$C$8,1,0)</f>
        <v>0</v>
      </c>
      <c r="O3933" s="108" t="n">
        <f aca="false">IF(SQRT($B$5)*$I3933+SQRT(1-$B$5)*K3933&lt;$C$9,1,0)</f>
        <v>0</v>
      </c>
      <c r="P3933" s="108" t="n">
        <f aca="false">IF(SQRT($B$5)*$I3933+SQRT(1-$B$5)*L3933&lt;$C$10,1,0)</f>
        <v>0</v>
      </c>
      <c r="Q3933" s="108" t="n">
        <f aca="false">IF(SQRT($B$5)*$I3933+SQRT(1-$B$5)*M3933&lt;$C$11,1,0)</f>
        <v>1</v>
      </c>
      <c r="R3933" s="110" t="n">
        <f aca="false">N3933*$D$8+O3933*$D$9+P3933*$D$10+Q3933*$D$11</f>
        <v>17.5</v>
      </c>
      <c r="S3933" s="108" t="n">
        <f aca="false">SUM(N3933:Q3933)</f>
        <v>1</v>
      </c>
    </row>
    <row r="3934" customFormat="false" ht="15" hidden="false" customHeight="false" outlineLevel="0" collapsed="false">
      <c r="H3934" s="108" t="n">
        <v>3926</v>
      </c>
      <c r="I3934" s="109" t="n">
        <v>1.0035</v>
      </c>
      <c r="J3934" s="109" t="n">
        <v>-1.1165</v>
      </c>
      <c r="K3934" s="109" t="n">
        <v>-1.7827</v>
      </c>
      <c r="L3934" s="109" t="n">
        <v>1.0537</v>
      </c>
      <c r="M3934" s="109" t="n">
        <v>-0.883</v>
      </c>
      <c r="N3934" s="108" t="n">
        <f aca="false">IF(SQRT($B$5)*$I3934+SQRT(1-$B$5)*J3934&lt;$C$8,1,0)</f>
        <v>0</v>
      </c>
      <c r="O3934" s="108" t="n">
        <f aca="false">IF(SQRT($B$5)*$I3934+SQRT(1-$B$5)*K3934&lt;$C$9,1,0)</f>
        <v>0</v>
      </c>
      <c r="P3934" s="108" t="n">
        <f aca="false">IF(SQRT($B$5)*$I3934+SQRT(1-$B$5)*L3934&lt;$C$10,1,0)</f>
        <v>0</v>
      </c>
      <c r="Q3934" s="108" t="n">
        <f aca="false">IF(SQRT($B$5)*$I3934+SQRT(1-$B$5)*M3934&lt;$C$11,1,0)</f>
        <v>0</v>
      </c>
      <c r="R3934" s="110" t="n">
        <f aca="false">N3934*$D$8+O3934*$D$9+P3934*$D$10+Q3934*$D$11</f>
        <v>0</v>
      </c>
      <c r="S3934" s="108" t="n">
        <f aca="false">SUM(N3934:Q3934)</f>
        <v>0</v>
      </c>
    </row>
    <row r="3935" customFormat="false" ht="15" hidden="false" customHeight="false" outlineLevel="0" collapsed="false">
      <c r="H3935" s="108" t="n">
        <v>3927</v>
      </c>
      <c r="I3935" s="109" t="n">
        <v>-1.603</v>
      </c>
      <c r="J3935" s="109" t="n">
        <v>-0.8169</v>
      </c>
      <c r="K3935" s="109" t="n">
        <v>-0.2558</v>
      </c>
      <c r="L3935" s="109" t="n">
        <v>1.7602</v>
      </c>
      <c r="M3935" s="109" t="n">
        <v>-0.6349</v>
      </c>
      <c r="N3935" s="108" t="n">
        <f aca="false">IF(SQRT($B$5)*$I3935+SQRT(1-$B$5)*J3935&lt;$C$8,1,0)</f>
        <v>0</v>
      </c>
      <c r="O3935" s="108" t="n">
        <f aca="false">IF(SQRT($B$5)*$I3935+SQRT(1-$B$5)*K3935&lt;$C$9,1,0)</f>
        <v>0</v>
      </c>
      <c r="P3935" s="108" t="n">
        <f aca="false">IF(SQRT($B$5)*$I3935+SQRT(1-$B$5)*L3935&lt;$C$10,1,0)</f>
        <v>0</v>
      </c>
      <c r="Q3935" s="108" t="n">
        <f aca="false">IF(SQRT($B$5)*$I3935+SQRT(1-$B$5)*M3935&lt;$C$11,1,0)</f>
        <v>0</v>
      </c>
      <c r="R3935" s="110" t="n">
        <f aca="false">N3935*$D$8+O3935*$D$9+P3935*$D$10+Q3935*$D$11</f>
        <v>0</v>
      </c>
      <c r="S3935" s="108" t="n">
        <f aca="false">SUM(N3935:Q3935)</f>
        <v>0</v>
      </c>
    </row>
    <row r="3936" customFormat="false" ht="15" hidden="false" customHeight="false" outlineLevel="0" collapsed="false">
      <c r="H3936" s="108" t="n">
        <v>3928</v>
      </c>
      <c r="I3936" s="109" t="n">
        <v>-0.6785</v>
      </c>
      <c r="J3936" s="109" t="n">
        <v>-1.3836</v>
      </c>
      <c r="K3936" s="109" t="n">
        <v>-0.0511</v>
      </c>
      <c r="L3936" s="109" t="n">
        <v>-1.1988</v>
      </c>
      <c r="M3936" s="109" t="n">
        <v>-0.6076</v>
      </c>
      <c r="N3936" s="108" t="n">
        <f aca="false">IF(SQRT($B$5)*$I3936+SQRT(1-$B$5)*J3936&lt;$C$8,1,0)</f>
        <v>0</v>
      </c>
      <c r="O3936" s="108" t="n">
        <f aca="false">IF(SQRT($B$5)*$I3936+SQRT(1-$B$5)*K3936&lt;$C$9,1,0)</f>
        <v>0</v>
      </c>
      <c r="P3936" s="108" t="n">
        <f aca="false">IF(SQRT($B$5)*$I3936+SQRT(1-$B$5)*L3936&lt;$C$10,1,0)</f>
        <v>0</v>
      </c>
      <c r="Q3936" s="108" t="n">
        <f aca="false">IF(SQRT($B$5)*$I3936+SQRT(1-$B$5)*M3936&lt;$C$11,1,0)</f>
        <v>0</v>
      </c>
      <c r="R3936" s="110" t="n">
        <f aca="false">N3936*$D$8+O3936*$D$9+P3936*$D$10+Q3936*$D$11</f>
        <v>0</v>
      </c>
      <c r="S3936" s="108" t="n">
        <f aca="false">SUM(N3936:Q3936)</f>
        <v>0</v>
      </c>
    </row>
    <row r="3937" customFormat="false" ht="15" hidden="false" customHeight="false" outlineLevel="0" collapsed="false">
      <c r="H3937" s="108" t="n">
        <v>3929</v>
      </c>
      <c r="I3937" s="109" t="n">
        <v>-0.2407</v>
      </c>
      <c r="J3937" s="109" t="n">
        <v>0.717</v>
      </c>
      <c r="K3937" s="109" t="n">
        <v>0.3481</v>
      </c>
      <c r="L3937" s="109" t="n">
        <v>-0.1482</v>
      </c>
      <c r="M3937" s="109" t="n">
        <v>0.0902</v>
      </c>
      <c r="N3937" s="108" t="n">
        <f aca="false">IF(SQRT($B$5)*$I3937+SQRT(1-$B$5)*J3937&lt;$C$8,1,0)</f>
        <v>0</v>
      </c>
      <c r="O3937" s="108" t="n">
        <f aca="false">IF(SQRT($B$5)*$I3937+SQRT(1-$B$5)*K3937&lt;$C$9,1,0)</f>
        <v>0</v>
      </c>
      <c r="P3937" s="108" t="n">
        <f aca="false">IF(SQRT($B$5)*$I3937+SQRT(1-$B$5)*L3937&lt;$C$10,1,0)</f>
        <v>0</v>
      </c>
      <c r="Q3937" s="108" t="n">
        <f aca="false">IF(SQRT($B$5)*$I3937+SQRT(1-$B$5)*M3937&lt;$C$11,1,0)</f>
        <v>0</v>
      </c>
      <c r="R3937" s="110" t="n">
        <f aca="false">N3937*$D$8+O3937*$D$9+P3937*$D$10+Q3937*$D$11</f>
        <v>0</v>
      </c>
      <c r="S3937" s="108" t="n">
        <f aca="false">SUM(N3937:Q3937)</f>
        <v>0</v>
      </c>
    </row>
    <row r="3938" customFormat="false" ht="15" hidden="false" customHeight="false" outlineLevel="0" collapsed="false">
      <c r="H3938" s="108" t="n">
        <v>3930</v>
      </c>
      <c r="I3938" s="109" t="n">
        <v>-0.2818</v>
      </c>
      <c r="J3938" s="109" t="n">
        <v>0.3266</v>
      </c>
      <c r="K3938" s="109" t="n">
        <v>-0.1403</v>
      </c>
      <c r="L3938" s="109" t="n">
        <v>-0.5072</v>
      </c>
      <c r="M3938" s="109" t="n">
        <v>0.1413</v>
      </c>
      <c r="N3938" s="108" t="n">
        <f aca="false">IF(SQRT($B$5)*$I3938+SQRT(1-$B$5)*J3938&lt;$C$8,1,0)</f>
        <v>0</v>
      </c>
      <c r="O3938" s="108" t="n">
        <f aca="false">IF(SQRT($B$5)*$I3938+SQRT(1-$B$5)*K3938&lt;$C$9,1,0)</f>
        <v>0</v>
      </c>
      <c r="P3938" s="108" t="n">
        <f aca="false">IF(SQRT($B$5)*$I3938+SQRT(1-$B$5)*L3938&lt;$C$10,1,0)</f>
        <v>0</v>
      </c>
      <c r="Q3938" s="108" t="n">
        <f aca="false">IF(SQRT($B$5)*$I3938+SQRT(1-$B$5)*M3938&lt;$C$11,1,0)</f>
        <v>0</v>
      </c>
      <c r="R3938" s="110" t="n">
        <f aca="false">N3938*$D$8+O3938*$D$9+P3938*$D$10+Q3938*$D$11</f>
        <v>0</v>
      </c>
      <c r="S3938" s="108" t="n">
        <f aca="false">SUM(N3938:Q3938)</f>
        <v>0</v>
      </c>
    </row>
    <row r="3939" customFormat="false" ht="15" hidden="false" customHeight="false" outlineLevel="0" collapsed="false">
      <c r="H3939" s="108" t="n">
        <v>3931</v>
      </c>
      <c r="I3939" s="109" t="n">
        <v>-0.0691</v>
      </c>
      <c r="J3939" s="109" t="n">
        <v>-0.1356</v>
      </c>
      <c r="K3939" s="109" t="n">
        <v>0.7688</v>
      </c>
      <c r="L3939" s="109" t="n">
        <v>-0.2077</v>
      </c>
      <c r="M3939" s="109" t="n">
        <v>-0.4244</v>
      </c>
      <c r="N3939" s="108" t="n">
        <f aca="false">IF(SQRT($B$5)*$I3939+SQRT(1-$B$5)*J3939&lt;$C$8,1,0)</f>
        <v>0</v>
      </c>
      <c r="O3939" s="108" t="n">
        <f aca="false">IF(SQRT($B$5)*$I3939+SQRT(1-$B$5)*K3939&lt;$C$9,1,0)</f>
        <v>0</v>
      </c>
      <c r="P3939" s="108" t="n">
        <f aca="false">IF(SQRT($B$5)*$I3939+SQRT(1-$B$5)*L3939&lt;$C$10,1,0)</f>
        <v>0</v>
      </c>
      <c r="Q3939" s="108" t="n">
        <f aca="false">IF(SQRT($B$5)*$I3939+SQRT(1-$B$5)*M3939&lt;$C$11,1,0)</f>
        <v>0</v>
      </c>
      <c r="R3939" s="110" t="n">
        <f aca="false">N3939*$D$8+O3939*$D$9+P3939*$D$10+Q3939*$D$11</f>
        <v>0</v>
      </c>
      <c r="S3939" s="108" t="n">
        <f aca="false">SUM(N3939:Q3939)</f>
        <v>0</v>
      </c>
    </row>
    <row r="3940" customFormat="false" ht="15" hidden="false" customHeight="false" outlineLevel="0" collapsed="false">
      <c r="H3940" s="108" t="n">
        <v>3932</v>
      </c>
      <c r="I3940" s="109" t="n">
        <v>-1.0297</v>
      </c>
      <c r="J3940" s="109" t="n">
        <v>-0.1145</v>
      </c>
      <c r="K3940" s="109" t="n">
        <v>-0.1001</v>
      </c>
      <c r="L3940" s="109" t="n">
        <v>0.8306</v>
      </c>
      <c r="M3940" s="109" t="n">
        <v>-0.2871</v>
      </c>
      <c r="N3940" s="108" t="n">
        <f aca="false">IF(SQRT($B$5)*$I3940+SQRT(1-$B$5)*J3940&lt;$C$8,1,0)</f>
        <v>0</v>
      </c>
      <c r="O3940" s="108" t="n">
        <f aca="false">IF(SQRT($B$5)*$I3940+SQRT(1-$B$5)*K3940&lt;$C$9,1,0)</f>
        <v>0</v>
      </c>
      <c r="P3940" s="108" t="n">
        <f aca="false">IF(SQRT($B$5)*$I3940+SQRT(1-$B$5)*L3940&lt;$C$10,1,0)</f>
        <v>0</v>
      </c>
      <c r="Q3940" s="108" t="n">
        <f aca="false">IF(SQRT($B$5)*$I3940+SQRT(1-$B$5)*M3940&lt;$C$11,1,0)</f>
        <v>0</v>
      </c>
      <c r="R3940" s="110" t="n">
        <f aca="false">N3940*$D$8+O3940*$D$9+P3940*$D$10+Q3940*$D$11</f>
        <v>0</v>
      </c>
      <c r="S3940" s="108" t="n">
        <f aca="false">SUM(N3940:Q3940)</f>
        <v>0</v>
      </c>
    </row>
    <row r="3941" customFormat="false" ht="15" hidden="false" customHeight="false" outlineLevel="0" collapsed="false">
      <c r="H3941" s="108" t="n">
        <v>3933</v>
      </c>
      <c r="I3941" s="109" t="n">
        <v>0.0672</v>
      </c>
      <c r="J3941" s="109" t="n">
        <v>-0.0028</v>
      </c>
      <c r="K3941" s="109" t="n">
        <v>-0.5115</v>
      </c>
      <c r="L3941" s="109" t="n">
        <v>0.4562</v>
      </c>
      <c r="M3941" s="109" t="n">
        <v>-0.1897</v>
      </c>
      <c r="N3941" s="108" t="n">
        <f aca="false">IF(SQRT($B$5)*$I3941+SQRT(1-$B$5)*J3941&lt;$C$8,1,0)</f>
        <v>0</v>
      </c>
      <c r="O3941" s="108" t="n">
        <f aca="false">IF(SQRT($B$5)*$I3941+SQRT(1-$B$5)*K3941&lt;$C$9,1,0)</f>
        <v>0</v>
      </c>
      <c r="P3941" s="108" t="n">
        <f aca="false">IF(SQRT($B$5)*$I3941+SQRT(1-$B$5)*L3941&lt;$C$10,1,0)</f>
        <v>0</v>
      </c>
      <c r="Q3941" s="108" t="n">
        <f aca="false">IF(SQRT($B$5)*$I3941+SQRT(1-$B$5)*M3941&lt;$C$11,1,0)</f>
        <v>0</v>
      </c>
      <c r="R3941" s="110" t="n">
        <f aca="false">N3941*$D$8+O3941*$D$9+P3941*$D$10+Q3941*$D$11</f>
        <v>0</v>
      </c>
      <c r="S3941" s="108" t="n">
        <f aca="false">SUM(N3941:Q3941)</f>
        <v>0</v>
      </c>
    </row>
    <row r="3942" customFormat="false" ht="15" hidden="false" customHeight="false" outlineLevel="0" collapsed="false">
      <c r="H3942" s="108" t="n">
        <v>3934</v>
      </c>
      <c r="I3942" s="109" t="n">
        <v>-0.0799</v>
      </c>
      <c r="J3942" s="109" t="n">
        <v>0.9736</v>
      </c>
      <c r="K3942" s="109" t="n">
        <v>-1.0819</v>
      </c>
      <c r="L3942" s="109" t="n">
        <v>-0.3554</v>
      </c>
      <c r="M3942" s="109" t="n">
        <v>2.1393</v>
      </c>
      <c r="N3942" s="108" t="n">
        <f aca="false">IF(SQRT($B$5)*$I3942+SQRT(1-$B$5)*J3942&lt;$C$8,1,0)</f>
        <v>0</v>
      </c>
      <c r="O3942" s="108" t="n">
        <f aca="false">IF(SQRT($B$5)*$I3942+SQRT(1-$B$5)*K3942&lt;$C$9,1,0)</f>
        <v>0</v>
      </c>
      <c r="P3942" s="108" t="n">
        <f aca="false">IF(SQRT($B$5)*$I3942+SQRT(1-$B$5)*L3942&lt;$C$10,1,0)</f>
        <v>0</v>
      </c>
      <c r="Q3942" s="108" t="n">
        <f aca="false">IF(SQRT($B$5)*$I3942+SQRT(1-$B$5)*M3942&lt;$C$11,1,0)</f>
        <v>0</v>
      </c>
      <c r="R3942" s="110" t="n">
        <f aca="false">N3942*$D$8+O3942*$D$9+P3942*$D$10+Q3942*$D$11</f>
        <v>0</v>
      </c>
      <c r="S3942" s="108" t="n">
        <f aca="false">SUM(N3942:Q3942)</f>
        <v>0</v>
      </c>
    </row>
    <row r="3943" customFormat="false" ht="15" hidden="false" customHeight="false" outlineLevel="0" collapsed="false">
      <c r="H3943" s="108" t="n">
        <v>3935</v>
      </c>
      <c r="I3943" s="109" t="n">
        <v>1.8033</v>
      </c>
      <c r="J3943" s="109" t="n">
        <v>2.2732</v>
      </c>
      <c r="K3943" s="109" t="n">
        <v>1.1702</v>
      </c>
      <c r="L3943" s="109" t="n">
        <v>-0.7765</v>
      </c>
      <c r="M3943" s="109" t="n">
        <v>0.0185</v>
      </c>
      <c r="N3943" s="108" t="n">
        <f aca="false">IF(SQRT($B$5)*$I3943+SQRT(1-$B$5)*J3943&lt;$C$8,1,0)</f>
        <v>0</v>
      </c>
      <c r="O3943" s="108" t="n">
        <f aca="false">IF(SQRT($B$5)*$I3943+SQRT(1-$B$5)*K3943&lt;$C$9,1,0)</f>
        <v>0</v>
      </c>
      <c r="P3943" s="108" t="n">
        <f aca="false">IF(SQRT($B$5)*$I3943+SQRT(1-$B$5)*L3943&lt;$C$10,1,0)</f>
        <v>0</v>
      </c>
      <c r="Q3943" s="108" t="n">
        <f aca="false">IF(SQRT($B$5)*$I3943+SQRT(1-$B$5)*M3943&lt;$C$11,1,0)</f>
        <v>0</v>
      </c>
      <c r="R3943" s="110" t="n">
        <f aca="false">N3943*$D$8+O3943*$D$9+P3943*$D$10+Q3943*$D$11</f>
        <v>0</v>
      </c>
      <c r="S3943" s="108" t="n">
        <f aca="false">SUM(N3943:Q3943)</f>
        <v>0</v>
      </c>
    </row>
    <row r="3944" customFormat="false" ht="15" hidden="false" customHeight="false" outlineLevel="0" collapsed="false">
      <c r="H3944" s="108" t="n">
        <v>3936</v>
      </c>
      <c r="I3944" s="109" t="n">
        <v>1.3508</v>
      </c>
      <c r="J3944" s="109" t="n">
        <v>-0.7143</v>
      </c>
      <c r="K3944" s="109" t="n">
        <v>0.5983</v>
      </c>
      <c r="L3944" s="109" t="n">
        <v>0.2626</v>
      </c>
      <c r="M3944" s="109" t="n">
        <v>0.1753</v>
      </c>
      <c r="N3944" s="108" t="n">
        <f aca="false">IF(SQRT($B$5)*$I3944+SQRT(1-$B$5)*J3944&lt;$C$8,1,0)</f>
        <v>0</v>
      </c>
      <c r="O3944" s="108" t="n">
        <f aca="false">IF(SQRT($B$5)*$I3944+SQRT(1-$B$5)*K3944&lt;$C$9,1,0)</f>
        <v>0</v>
      </c>
      <c r="P3944" s="108" t="n">
        <f aca="false">IF(SQRT($B$5)*$I3944+SQRT(1-$B$5)*L3944&lt;$C$10,1,0)</f>
        <v>0</v>
      </c>
      <c r="Q3944" s="108" t="n">
        <f aca="false">IF(SQRT($B$5)*$I3944+SQRT(1-$B$5)*M3944&lt;$C$11,1,0)</f>
        <v>0</v>
      </c>
      <c r="R3944" s="110" t="n">
        <f aca="false">N3944*$D$8+O3944*$D$9+P3944*$D$10+Q3944*$D$11</f>
        <v>0</v>
      </c>
      <c r="S3944" s="108" t="n">
        <f aca="false">SUM(N3944:Q3944)</f>
        <v>0</v>
      </c>
    </row>
    <row r="3945" customFormat="false" ht="15" hidden="false" customHeight="false" outlineLevel="0" collapsed="false">
      <c r="H3945" s="108" t="n">
        <v>3937</v>
      </c>
      <c r="I3945" s="109" t="n">
        <v>0.8667</v>
      </c>
      <c r="J3945" s="109" t="n">
        <v>-1.0136</v>
      </c>
      <c r="K3945" s="109" t="n">
        <v>-0.5305</v>
      </c>
      <c r="L3945" s="109" t="n">
        <v>-0.3989</v>
      </c>
      <c r="M3945" s="109" t="n">
        <v>2.026</v>
      </c>
      <c r="N3945" s="108" t="n">
        <f aca="false">IF(SQRT($B$5)*$I3945+SQRT(1-$B$5)*J3945&lt;$C$8,1,0)</f>
        <v>0</v>
      </c>
      <c r="O3945" s="108" t="n">
        <f aca="false">IF(SQRT($B$5)*$I3945+SQRT(1-$B$5)*K3945&lt;$C$9,1,0)</f>
        <v>0</v>
      </c>
      <c r="P3945" s="108" t="n">
        <f aca="false">IF(SQRT($B$5)*$I3945+SQRT(1-$B$5)*L3945&lt;$C$10,1,0)</f>
        <v>0</v>
      </c>
      <c r="Q3945" s="108" t="n">
        <f aca="false">IF(SQRT($B$5)*$I3945+SQRT(1-$B$5)*M3945&lt;$C$11,1,0)</f>
        <v>0</v>
      </c>
      <c r="R3945" s="110" t="n">
        <f aca="false">N3945*$D$8+O3945*$D$9+P3945*$D$10+Q3945*$D$11</f>
        <v>0</v>
      </c>
      <c r="S3945" s="108" t="n">
        <f aca="false">SUM(N3945:Q3945)</f>
        <v>0</v>
      </c>
    </row>
    <row r="3946" customFormat="false" ht="15" hidden="false" customHeight="false" outlineLevel="0" collapsed="false">
      <c r="H3946" s="108" t="n">
        <v>3938</v>
      </c>
      <c r="I3946" s="109" t="n">
        <v>0.8021</v>
      </c>
      <c r="J3946" s="109" t="n">
        <v>-0.6122</v>
      </c>
      <c r="K3946" s="109" t="n">
        <v>-0.944</v>
      </c>
      <c r="L3946" s="109" t="n">
        <v>0.2731</v>
      </c>
      <c r="M3946" s="109" t="n">
        <v>-0.0647</v>
      </c>
      <c r="N3946" s="108" t="n">
        <f aca="false">IF(SQRT($B$5)*$I3946+SQRT(1-$B$5)*J3946&lt;$C$8,1,0)</f>
        <v>0</v>
      </c>
      <c r="O3946" s="108" t="n">
        <f aca="false">IF(SQRT($B$5)*$I3946+SQRT(1-$B$5)*K3946&lt;$C$9,1,0)</f>
        <v>0</v>
      </c>
      <c r="P3946" s="108" t="n">
        <f aca="false">IF(SQRT($B$5)*$I3946+SQRT(1-$B$5)*L3946&lt;$C$10,1,0)</f>
        <v>0</v>
      </c>
      <c r="Q3946" s="108" t="n">
        <f aca="false">IF(SQRT($B$5)*$I3946+SQRT(1-$B$5)*M3946&lt;$C$11,1,0)</f>
        <v>0</v>
      </c>
      <c r="R3946" s="110" t="n">
        <f aca="false">N3946*$D$8+O3946*$D$9+P3946*$D$10+Q3946*$D$11</f>
        <v>0</v>
      </c>
      <c r="S3946" s="108" t="n">
        <f aca="false">SUM(N3946:Q3946)</f>
        <v>0</v>
      </c>
    </row>
    <row r="3947" customFormat="false" ht="15" hidden="false" customHeight="false" outlineLevel="0" collapsed="false">
      <c r="H3947" s="108" t="n">
        <v>3939</v>
      </c>
      <c r="I3947" s="109" t="n">
        <v>0.3584</v>
      </c>
      <c r="J3947" s="109" t="n">
        <v>0.8481</v>
      </c>
      <c r="K3947" s="109" t="n">
        <v>-0.7025</v>
      </c>
      <c r="L3947" s="109" t="n">
        <v>1.5939</v>
      </c>
      <c r="M3947" s="109" t="n">
        <v>-0.3883</v>
      </c>
      <c r="N3947" s="108" t="n">
        <f aca="false">IF(SQRT($B$5)*$I3947+SQRT(1-$B$5)*J3947&lt;$C$8,1,0)</f>
        <v>0</v>
      </c>
      <c r="O3947" s="108" t="n">
        <f aca="false">IF(SQRT($B$5)*$I3947+SQRT(1-$B$5)*K3947&lt;$C$9,1,0)</f>
        <v>0</v>
      </c>
      <c r="P3947" s="108" t="n">
        <f aca="false">IF(SQRT($B$5)*$I3947+SQRT(1-$B$5)*L3947&lt;$C$10,1,0)</f>
        <v>0</v>
      </c>
      <c r="Q3947" s="108" t="n">
        <f aca="false">IF(SQRT($B$5)*$I3947+SQRT(1-$B$5)*M3947&lt;$C$11,1,0)</f>
        <v>0</v>
      </c>
      <c r="R3947" s="110" t="n">
        <f aca="false">N3947*$D$8+O3947*$D$9+P3947*$D$10+Q3947*$D$11</f>
        <v>0</v>
      </c>
      <c r="S3947" s="108" t="n">
        <f aca="false">SUM(N3947:Q3947)</f>
        <v>0</v>
      </c>
    </row>
    <row r="3948" customFormat="false" ht="15" hidden="false" customHeight="false" outlineLevel="0" collapsed="false">
      <c r="H3948" s="108" t="n">
        <v>3940</v>
      </c>
      <c r="I3948" s="109" t="n">
        <v>0.3925</v>
      </c>
      <c r="J3948" s="109" t="n">
        <v>0.1583</v>
      </c>
      <c r="K3948" s="109" t="n">
        <v>0.0828</v>
      </c>
      <c r="L3948" s="109" t="n">
        <v>-0.4943</v>
      </c>
      <c r="M3948" s="109" t="n">
        <v>-0.7774</v>
      </c>
      <c r="N3948" s="108" t="n">
        <f aca="false">IF(SQRT($B$5)*$I3948+SQRT(1-$B$5)*J3948&lt;$C$8,1,0)</f>
        <v>0</v>
      </c>
      <c r="O3948" s="108" t="n">
        <f aca="false">IF(SQRT($B$5)*$I3948+SQRT(1-$B$5)*K3948&lt;$C$9,1,0)</f>
        <v>0</v>
      </c>
      <c r="P3948" s="108" t="n">
        <f aca="false">IF(SQRT($B$5)*$I3948+SQRT(1-$B$5)*L3948&lt;$C$10,1,0)</f>
        <v>0</v>
      </c>
      <c r="Q3948" s="108" t="n">
        <f aca="false">IF(SQRT($B$5)*$I3948+SQRT(1-$B$5)*M3948&lt;$C$11,1,0)</f>
        <v>0</v>
      </c>
      <c r="R3948" s="110" t="n">
        <f aca="false">N3948*$D$8+O3948*$D$9+P3948*$D$10+Q3948*$D$11</f>
        <v>0</v>
      </c>
      <c r="S3948" s="108" t="n">
        <f aca="false">SUM(N3948:Q3948)</f>
        <v>0</v>
      </c>
    </row>
    <row r="3949" customFormat="false" ht="15" hidden="false" customHeight="false" outlineLevel="0" collapsed="false">
      <c r="H3949" s="108" t="n">
        <v>3941</v>
      </c>
      <c r="I3949" s="109" t="n">
        <v>-0.0087</v>
      </c>
      <c r="J3949" s="109" t="n">
        <v>0.7217</v>
      </c>
      <c r="K3949" s="109" t="n">
        <v>1.6975</v>
      </c>
      <c r="L3949" s="109" t="n">
        <v>-0.6142</v>
      </c>
      <c r="M3949" s="109" t="n">
        <v>0.9618</v>
      </c>
      <c r="N3949" s="108" t="n">
        <f aca="false">IF(SQRT($B$5)*$I3949+SQRT(1-$B$5)*J3949&lt;$C$8,1,0)</f>
        <v>0</v>
      </c>
      <c r="O3949" s="108" t="n">
        <f aca="false">IF(SQRT($B$5)*$I3949+SQRT(1-$B$5)*K3949&lt;$C$9,1,0)</f>
        <v>0</v>
      </c>
      <c r="P3949" s="108" t="n">
        <f aca="false">IF(SQRT($B$5)*$I3949+SQRT(1-$B$5)*L3949&lt;$C$10,1,0)</f>
        <v>0</v>
      </c>
      <c r="Q3949" s="108" t="n">
        <f aca="false">IF(SQRT($B$5)*$I3949+SQRT(1-$B$5)*M3949&lt;$C$11,1,0)</f>
        <v>0</v>
      </c>
      <c r="R3949" s="110" t="n">
        <f aca="false">N3949*$D$8+O3949*$D$9+P3949*$D$10+Q3949*$D$11</f>
        <v>0</v>
      </c>
      <c r="S3949" s="108" t="n">
        <f aca="false">SUM(N3949:Q3949)</f>
        <v>0</v>
      </c>
    </row>
    <row r="3950" customFormat="false" ht="15" hidden="false" customHeight="false" outlineLevel="0" collapsed="false">
      <c r="H3950" s="108" t="n">
        <v>3942</v>
      </c>
      <c r="I3950" s="109" t="n">
        <v>1.0134</v>
      </c>
      <c r="J3950" s="109" t="n">
        <v>1.0273</v>
      </c>
      <c r="K3950" s="109" t="n">
        <v>-0.5331</v>
      </c>
      <c r="L3950" s="109" t="n">
        <v>2.1244</v>
      </c>
      <c r="M3950" s="109" t="n">
        <v>0.4194</v>
      </c>
      <c r="N3950" s="108" t="n">
        <f aca="false">IF(SQRT($B$5)*$I3950+SQRT(1-$B$5)*J3950&lt;$C$8,1,0)</f>
        <v>0</v>
      </c>
      <c r="O3950" s="108" t="n">
        <f aca="false">IF(SQRT($B$5)*$I3950+SQRT(1-$B$5)*K3950&lt;$C$9,1,0)</f>
        <v>0</v>
      </c>
      <c r="P3950" s="108" t="n">
        <f aca="false">IF(SQRT($B$5)*$I3950+SQRT(1-$B$5)*L3950&lt;$C$10,1,0)</f>
        <v>0</v>
      </c>
      <c r="Q3950" s="108" t="n">
        <f aca="false">IF(SQRT($B$5)*$I3950+SQRT(1-$B$5)*M3950&lt;$C$11,1,0)</f>
        <v>0</v>
      </c>
      <c r="R3950" s="110" t="n">
        <f aca="false">N3950*$D$8+O3950*$D$9+P3950*$D$10+Q3950*$D$11</f>
        <v>0</v>
      </c>
      <c r="S3950" s="108" t="n">
        <f aca="false">SUM(N3950:Q3950)</f>
        <v>0</v>
      </c>
    </row>
    <row r="3951" customFormat="false" ht="15" hidden="false" customHeight="false" outlineLevel="0" collapsed="false">
      <c r="H3951" s="108" t="n">
        <v>3943</v>
      </c>
      <c r="I3951" s="109" t="n">
        <v>0.516</v>
      </c>
      <c r="J3951" s="109" t="n">
        <v>-1.5725</v>
      </c>
      <c r="K3951" s="109" t="n">
        <v>-1.6362</v>
      </c>
      <c r="L3951" s="109" t="n">
        <v>0.5685</v>
      </c>
      <c r="M3951" s="109" t="n">
        <v>-0.8735</v>
      </c>
      <c r="N3951" s="108" t="n">
        <f aca="false">IF(SQRT($B$5)*$I3951+SQRT(1-$B$5)*J3951&lt;$C$8,1,0)</f>
        <v>0</v>
      </c>
      <c r="O3951" s="108" t="n">
        <f aca="false">IF(SQRT($B$5)*$I3951+SQRT(1-$B$5)*K3951&lt;$C$9,1,0)</f>
        <v>0</v>
      </c>
      <c r="P3951" s="108" t="n">
        <f aca="false">IF(SQRT($B$5)*$I3951+SQRT(1-$B$5)*L3951&lt;$C$10,1,0)</f>
        <v>0</v>
      </c>
      <c r="Q3951" s="108" t="n">
        <f aca="false">IF(SQRT($B$5)*$I3951+SQRT(1-$B$5)*M3951&lt;$C$11,1,0)</f>
        <v>0</v>
      </c>
      <c r="R3951" s="110" t="n">
        <f aca="false">N3951*$D$8+O3951*$D$9+P3951*$D$10+Q3951*$D$11</f>
        <v>0</v>
      </c>
      <c r="S3951" s="108" t="n">
        <f aca="false">SUM(N3951:Q3951)</f>
        <v>0</v>
      </c>
    </row>
    <row r="3952" customFormat="false" ht="15" hidden="false" customHeight="false" outlineLevel="0" collapsed="false">
      <c r="H3952" s="108" t="n">
        <v>3944</v>
      </c>
      <c r="I3952" s="109" t="n">
        <v>-1.4628</v>
      </c>
      <c r="J3952" s="109" t="n">
        <v>-1.6612</v>
      </c>
      <c r="K3952" s="109" t="n">
        <v>-0.6358</v>
      </c>
      <c r="L3952" s="109" t="n">
        <v>2.3766</v>
      </c>
      <c r="M3952" s="109" t="n">
        <v>0.6055</v>
      </c>
      <c r="N3952" s="108" t="n">
        <f aca="false">IF(SQRT($B$5)*$I3952+SQRT(1-$B$5)*J3952&lt;$C$8,1,0)</f>
        <v>0</v>
      </c>
      <c r="O3952" s="108" t="n">
        <f aca="false">IF(SQRT($B$5)*$I3952+SQRT(1-$B$5)*K3952&lt;$C$9,1,0)</f>
        <v>0</v>
      </c>
      <c r="P3952" s="108" t="n">
        <f aca="false">IF(SQRT($B$5)*$I3952+SQRT(1-$B$5)*L3952&lt;$C$10,1,0)</f>
        <v>0</v>
      </c>
      <c r="Q3952" s="108" t="n">
        <f aca="false">IF(SQRT($B$5)*$I3952+SQRT(1-$B$5)*M3952&lt;$C$11,1,0)</f>
        <v>0</v>
      </c>
      <c r="R3952" s="110" t="n">
        <f aca="false">N3952*$D$8+O3952*$D$9+P3952*$D$10+Q3952*$D$11</f>
        <v>0</v>
      </c>
      <c r="S3952" s="108" t="n">
        <f aca="false">SUM(N3952:Q3952)</f>
        <v>0</v>
      </c>
    </row>
    <row r="3953" customFormat="false" ht="15" hidden="false" customHeight="false" outlineLevel="0" collapsed="false">
      <c r="H3953" s="108" t="n">
        <v>3945</v>
      </c>
      <c r="I3953" s="109" t="n">
        <v>-2.4654</v>
      </c>
      <c r="J3953" s="109" t="n">
        <v>-0.2105</v>
      </c>
      <c r="K3953" s="109" t="n">
        <v>-1.5291</v>
      </c>
      <c r="L3953" s="109" t="n">
        <v>0.0793</v>
      </c>
      <c r="M3953" s="109" t="n">
        <v>-1.0361</v>
      </c>
      <c r="N3953" s="108" t="n">
        <f aca="false">IF(SQRT($B$5)*$I3953+SQRT(1-$B$5)*J3953&lt;$C$8,1,0)</f>
        <v>0</v>
      </c>
      <c r="O3953" s="108" t="n">
        <f aca="false">IF(SQRT($B$5)*$I3953+SQRT(1-$B$5)*K3953&lt;$C$9,1,0)</f>
        <v>1</v>
      </c>
      <c r="P3953" s="108" t="n">
        <f aca="false">IF(SQRT($B$5)*$I3953+SQRT(1-$B$5)*L3953&lt;$C$10,1,0)</f>
        <v>0</v>
      </c>
      <c r="Q3953" s="108" t="n">
        <f aca="false">IF(SQRT($B$5)*$I3953+SQRT(1-$B$5)*M3953&lt;$C$11,1,0)</f>
        <v>1</v>
      </c>
      <c r="R3953" s="110" t="n">
        <f aca="false">N3953*$D$8+O3953*$D$9+P3953*$D$10+Q3953*$D$11</f>
        <v>57.5</v>
      </c>
      <c r="S3953" s="108" t="n">
        <f aca="false">SUM(N3953:Q3953)</f>
        <v>2</v>
      </c>
    </row>
    <row r="3954" customFormat="false" ht="15" hidden="false" customHeight="false" outlineLevel="0" collapsed="false">
      <c r="H3954" s="108" t="n">
        <v>3946</v>
      </c>
      <c r="I3954" s="109" t="n">
        <v>0.3018</v>
      </c>
      <c r="J3954" s="109" t="n">
        <v>-1.2276</v>
      </c>
      <c r="K3954" s="109" t="n">
        <v>-1.4035</v>
      </c>
      <c r="L3954" s="109" t="n">
        <v>0.3089</v>
      </c>
      <c r="M3954" s="109" t="n">
        <v>0.0678</v>
      </c>
      <c r="N3954" s="108" t="n">
        <f aca="false">IF(SQRT($B$5)*$I3954+SQRT(1-$B$5)*J3954&lt;$C$8,1,0)</f>
        <v>0</v>
      </c>
      <c r="O3954" s="108" t="n">
        <f aca="false">IF(SQRT($B$5)*$I3954+SQRT(1-$B$5)*K3954&lt;$C$9,1,0)</f>
        <v>0</v>
      </c>
      <c r="P3954" s="108" t="n">
        <f aca="false">IF(SQRT($B$5)*$I3954+SQRT(1-$B$5)*L3954&lt;$C$10,1,0)</f>
        <v>0</v>
      </c>
      <c r="Q3954" s="108" t="n">
        <f aca="false">IF(SQRT($B$5)*$I3954+SQRT(1-$B$5)*M3954&lt;$C$11,1,0)</f>
        <v>0</v>
      </c>
      <c r="R3954" s="110" t="n">
        <f aca="false">N3954*$D$8+O3954*$D$9+P3954*$D$10+Q3954*$D$11</f>
        <v>0</v>
      </c>
      <c r="S3954" s="108" t="n">
        <f aca="false">SUM(N3954:Q3954)</f>
        <v>0</v>
      </c>
    </row>
    <row r="3955" customFormat="false" ht="15" hidden="false" customHeight="false" outlineLevel="0" collapsed="false">
      <c r="H3955" s="108" t="n">
        <v>3947</v>
      </c>
      <c r="I3955" s="109" t="n">
        <v>-0.8773</v>
      </c>
      <c r="J3955" s="109" t="n">
        <v>0.2447</v>
      </c>
      <c r="K3955" s="109" t="n">
        <v>0.3721</v>
      </c>
      <c r="L3955" s="109" t="n">
        <v>2.5876</v>
      </c>
      <c r="M3955" s="109" t="n">
        <v>0.2496</v>
      </c>
      <c r="N3955" s="108" t="n">
        <f aca="false">IF(SQRT($B$5)*$I3955+SQRT(1-$B$5)*J3955&lt;$C$8,1,0)</f>
        <v>0</v>
      </c>
      <c r="O3955" s="108" t="n">
        <f aca="false">IF(SQRT($B$5)*$I3955+SQRT(1-$B$5)*K3955&lt;$C$9,1,0)</f>
        <v>0</v>
      </c>
      <c r="P3955" s="108" t="n">
        <f aca="false">IF(SQRT($B$5)*$I3955+SQRT(1-$B$5)*L3955&lt;$C$10,1,0)</f>
        <v>0</v>
      </c>
      <c r="Q3955" s="108" t="n">
        <f aca="false">IF(SQRT($B$5)*$I3955+SQRT(1-$B$5)*M3955&lt;$C$11,1,0)</f>
        <v>0</v>
      </c>
      <c r="R3955" s="110" t="n">
        <f aca="false">N3955*$D$8+O3955*$D$9+P3955*$D$10+Q3955*$D$11</f>
        <v>0</v>
      </c>
      <c r="S3955" s="108" t="n">
        <f aca="false">SUM(N3955:Q3955)</f>
        <v>0</v>
      </c>
    </row>
    <row r="3956" customFormat="false" ht="15" hidden="false" customHeight="false" outlineLevel="0" collapsed="false">
      <c r="H3956" s="108" t="n">
        <v>3948</v>
      </c>
      <c r="I3956" s="109" t="n">
        <v>1.9493</v>
      </c>
      <c r="J3956" s="109" t="n">
        <v>1.2348</v>
      </c>
      <c r="K3956" s="109" t="n">
        <v>0.8045</v>
      </c>
      <c r="L3956" s="109" t="n">
        <v>1.1105</v>
      </c>
      <c r="M3956" s="109" t="n">
        <v>-0.9034</v>
      </c>
      <c r="N3956" s="108" t="n">
        <f aca="false">IF(SQRT($B$5)*$I3956+SQRT(1-$B$5)*J3956&lt;$C$8,1,0)</f>
        <v>0</v>
      </c>
      <c r="O3956" s="108" t="n">
        <f aca="false">IF(SQRT($B$5)*$I3956+SQRT(1-$B$5)*K3956&lt;$C$9,1,0)</f>
        <v>0</v>
      </c>
      <c r="P3956" s="108" t="n">
        <f aca="false">IF(SQRT($B$5)*$I3956+SQRT(1-$B$5)*L3956&lt;$C$10,1,0)</f>
        <v>0</v>
      </c>
      <c r="Q3956" s="108" t="n">
        <f aca="false">IF(SQRT($B$5)*$I3956+SQRT(1-$B$5)*M3956&lt;$C$11,1,0)</f>
        <v>0</v>
      </c>
      <c r="R3956" s="110" t="n">
        <f aca="false">N3956*$D$8+O3956*$D$9+P3956*$D$10+Q3956*$D$11</f>
        <v>0</v>
      </c>
      <c r="S3956" s="108" t="n">
        <f aca="false">SUM(N3956:Q3956)</f>
        <v>0</v>
      </c>
    </row>
    <row r="3957" customFormat="false" ht="15" hidden="false" customHeight="false" outlineLevel="0" collapsed="false">
      <c r="H3957" s="108" t="n">
        <v>3949</v>
      </c>
      <c r="I3957" s="109" t="n">
        <v>-0.064</v>
      </c>
      <c r="J3957" s="109" t="n">
        <v>0.3782</v>
      </c>
      <c r="K3957" s="109" t="n">
        <v>-1.0311</v>
      </c>
      <c r="L3957" s="109" t="n">
        <v>-0.5904</v>
      </c>
      <c r="M3957" s="109" t="n">
        <v>-1.0138</v>
      </c>
      <c r="N3957" s="108" t="n">
        <f aca="false">IF(SQRT($B$5)*$I3957+SQRT(1-$B$5)*J3957&lt;$C$8,1,0)</f>
        <v>0</v>
      </c>
      <c r="O3957" s="108" t="n">
        <f aca="false">IF(SQRT($B$5)*$I3957+SQRT(1-$B$5)*K3957&lt;$C$9,1,0)</f>
        <v>0</v>
      </c>
      <c r="P3957" s="108" t="n">
        <f aca="false">IF(SQRT($B$5)*$I3957+SQRT(1-$B$5)*L3957&lt;$C$10,1,0)</f>
        <v>0</v>
      </c>
      <c r="Q3957" s="108" t="n">
        <f aca="false">IF(SQRT($B$5)*$I3957+SQRT(1-$B$5)*M3957&lt;$C$11,1,0)</f>
        <v>0</v>
      </c>
      <c r="R3957" s="110" t="n">
        <f aca="false">N3957*$D$8+O3957*$D$9+P3957*$D$10+Q3957*$D$11</f>
        <v>0</v>
      </c>
      <c r="S3957" s="108" t="n">
        <f aca="false">SUM(N3957:Q3957)</f>
        <v>0</v>
      </c>
    </row>
    <row r="3958" customFormat="false" ht="15" hidden="false" customHeight="false" outlineLevel="0" collapsed="false">
      <c r="H3958" s="108" t="n">
        <v>3950</v>
      </c>
      <c r="I3958" s="109" t="n">
        <v>-0.3248</v>
      </c>
      <c r="J3958" s="109" t="n">
        <v>-1.076</v>
      </c>
      <c r="K3958" s="109" t="n">
        <v>0.688</v>
      </c>
      <c r="L3958" s="109" t="n">
        <v>1.0855</v>
      </c>
      <c r="M3958" s="109" t="n">
        <v>1.2184</v>
      </c>
      <c r="N3958" s="108" t="n">
        <f aca="false">IF(SQRT($B$5)*$I3958+SQRT(1-$B$5)*J3958&lt;$C$8,1,0)</f>
        <v>0</v>
      </c>
      <c r="O3958" s="108" t="n">
        <f aca="false">IF(SQRT($B$5)*$I3958+SQRT(1-$B$5)*K3958&lt;$C$9,1,0)</f>
        <v>0</v>
      </c>
      <c r="P3958" s="108" t="n">
        <f aca="false">IF(SQRT($B$5)*$I3958+SQRT(1-$B$5)*L3958&lt;$C$10,1,0)</f>
        <v>0</v>
      </c>
      <c r="Q3958" s="108" t="n">
        <f aca="false">IF(SQRT($B$5)*$I3958+SQRT(1-$B$5)*M3958&lt;$C$11,1,0)</f>
        <v>0</v>
      </c>
      <c r="R3958" s="110" t="n">
        <f aca="false">N3958*$D$8+O3958*$D$9+P3958*$D$10+Q3958*$D$11</f>
        <v>0</v>
      </c>
      <c r="S3958" s="108" t="n">
        <f aca="false">SUM(N3958:Q3958)</f>
        <v>0</v>
      </c>
    </row>
    <row r="3959" customFormat="false" ht="15" hidden="false" customHeight="false" outlineLevel="0" collapsed="false">
      <c r="H3959" s="108" t="n">
        <v>3951</v>
      </c>
      <c r="I3959" s="109" t="n">
        <v>1.999</v>
      </c>
      <c r="J3959" s="109" t="n">
        <v>2.1111</v>
      </c>
      <c r="K3959" s="109" t="n">
        <v>-0.0812</v>
      </c>
      <c r="L3959" s="109" t="n">
        <v>0.2209</v>
      </c>
      <c r="M3959" s="109" t="n">
        <v>0.6853</v>
      </c>
      <c r="N3959" s="108" t="n">
        <f aca="false">IF(SQRT($B$5)*$I3959+SQRT(1-$B$5)*J3959&lt;$C$8,1,0)</f>
        <v>0</v>
      </c>
      <c r="O3959" s="108" t="n">
        <f aca="false">IF(SQRT($B$5)*$I3959+SQRT(1-$B$5)*K3959&lt;$C$9,1,0)</f>
        <v>0</v>
      </c>
      <c r="P3959" s="108" t="n">
        <f aca="false">IF(SQRT($B$5)*$I3959+SQRT(1-$B$5)*L3959&lt;$C$10,1,0)</f>
        <v>0</v>
      </c>
      <c r="Q3959" s="108" t="n">
        <f aca="false">IF(SQRT($B$5)*$I3959+SQRT(1-$B$5)*M3959&lt;$C$11,1,0)</f>
        <v>0</v>
      </c>
      <c r="R3959" s="110" t="n">
        <f aca="false">N3959*$D$8+O3959*$D$9+P3959*$D$10+Q3959*$D$11</f>
        <v>0</v>
      </c>
      <c r="S3959" s="108" t="n">
        <f aca="false">SUM(N3959:Q3959)</f>
        <v>0</v>
      </c>
    </row>
    <row r="3960" customFormat="false" ht="15" hidden="false" customHeight="false" outlineLevel="0" collapsed="false">
      <c r="H3960" s="108" t="n">
        <v>3952</v>
      </c>
      <c r="I3960" s="109" t="n">
        <v>0.8476</v>
      </c>
      <c r="J3960" s="109" t="n">
        <v>-0.6396</v>
      </c>
      <c r="K3960" s="109" t="n">
        <v>-0.3006</v>
      </c>
      <c r="L3960" s="109" t="n">
        <v>-0.6141</v>
      </c>
      <c r="M3960" s="109" t="n">
        <v>-0.726</v>
      </c>
      <c r="N3960" s="108" t="n">
        <f aca="false">IF(SQRT($B$5)*$I3960+SQRT(1-$B$5)*J3960&lt;$C$8,1,0)</f>
        <v>0</v>
      </c>
      <c r="O3960" s="108" t="n">
        <f aca="false">IF(SQRT($B$5)*$I3960+SQRT(1-$B$5)*K3960&lt;$C$9,1,0)</f>
        <v>0</v>
      </c>
      <c r="P3960" s="108" t="n">
        <f aca="false">IF(SQRT($B$5)*$I3960+SQRT(1-$B$5)*L3960&lt;$C$10,1,0)</f>
        <v>0</v>
      </c>
      <c r="Q3960" s="108" t="n">
        <f aca="false">IF(SQRT($B$5)*$I3960+SQRT(1-$B$5)*M3960&lt;$C$11,1,0)</f>
        <v>0</v>
      </c>
      <c r="R3960" s="110" t="n">
        <f aca="false">N3960*$D$8+O3960*$D$9+P3960*$D$10+Q3960*$D$11</f>
        <v>0</v>
      </c>
      <c r="S3960" s="108" t="n">
        <f aca="false">SUM(N3960:Q3960)</f>
        <v>0</v>
      </c>
    </row>
    <row r="3961" customFormat="false" ht="15" hidden="false" customHeight="false" outlineLevel="0" collapsed="false">
      <c r="H3961" s="108" t="n">
        <v>3953</v>
      </c>
      <c r="I3961" s="109" t="n">
        <v>0.2402</v>
      </c>
      <c r="J3961" s="109" t="n">
        <v>0.4722</v>
      </c>
      <c r="K3961" s="109" t="n">
        <v>0.258</v>
      </c>
      <c r="L3961" s="109" t="n">
        <v>-0.6032</v>
      </c>
      <c r="M3961" s="109" t="n">
        <v>0.0453</v>
      </c>
      <c r="N3961" s="108" t="n">
        <f aca="false">IF(SQRT($B$5)*$I3961+SQRT(1-$B$5)*J3961&lt;$C$8,1,0)</f>
        <v>0</v>
      </c>
      <c r="O3961" s="108" t="n">
        <f aca="false">IF(SQRT($B$5)*$I3961+SQRT(1-$B$5)*K3961&lt;$C$9,1,0)</f>
        <v>0</v>
      </c>
      <c r="P3961" s="108" t="n">
        <f aca="false">IF(SQRT($B$5)*$I3961+SQRT(1-$B$5)*L3961&lt;$C$10,1,0)</f>
        <v>0</v>
      </c>
      <c r="Q3961" s="108" t="n">
        <f aca="false">IF(SQRT($B$5)*$I3961+SQRT(1-$B$5)*M3961&lt;$C$11,1,0)</f>
        <v>0</v>
      </c>
      <c r="R3961" s="110" t="n">
        <f aca="false">N3961*$D$8+O3961*$D$9+P3961*$D$10+Q3961*$D$11</f>
        <v>0</v>
      </c>
      <c r="S3961" s="108" t="n">
        <f aca="false">SUM(N3961:Q3961)</f>
        <v>0</v>
      </c>
    </row>
    <row r="3962" customFormat="false" ht="15" hidden="false" customHeight="false" outlineLevel="0" collapsed="false">
      <c r="H3962" s="108" t="n">
        <v>3954</v>
      </c>
      <c r="I3962" s="109" t="n">
        <v>1.4941</v>
      </c>
      <c r="J3962" s="109" t="n">
        <v>0.5404</v>
      </c>
      <c r="K3962" s="109" t="n">
        <v>-1.8932</v>
      </c>
      <c r="L3962" s="109" t="n">
        <v>0.3442</v>
      </c>
      <c r="M3962" s="109" t="n">
        <v>-0.5662</v>
      </c>
      <c r="N3962" s="108" t="n">
        <f aca="false">IF(SQRT($B$5)*$I3962+SQRT(1-$B$5)*J3962&lt;$C$8,1,0)</f>
        <v>0</v>
      </c>
      <c r="O3962" s="108" t="n">
        <f aca="false">IF(SQRT($B$5)*$I3962+SQRT(1-$B$5)*K3962&lt;$C$9,1,0)</f>
        <v>0</v>
      </c>
      <c r="P3962" s="108" t="n">
        <f aca="false">IF(SQRT($B$5)*$I3962+SQRT(1-$B$5)*L3962&lt;$C$10,1,0)</f>
        <v>0</v>
      </c>
      <c r="Q3962" s="108" t="n">
        <f aca="false">IF(SQRT($B$5)*$I3962+SQRT(1-$B$5)*M3962&lt;$C$11,1,0)</f>
        <v>0</v>
      </c>
      <c r="R3962" s="110" t="n">
        <f aca="false">N3962*$D$8+O3962*$D$9+P3962*$D$10+Q3962*$D$11</f>
        <v>0</v>
      </c>
      <c r="S3962" s="108" t="n">
        <f aca="false">SUM(N3962:Q3962)</f>
        <v>0</v>
      </c>
    </row>
    <row r="3963" customFormat="false" ht="15" hidden="false" customHeight="false" outlineLevel="0" collapsed="false">
      <c r="H3963" s="108" t="n">
        <v>3955</v>
      </c>
      <c r="I3963" s="109" t="n">
        <v>1.1186</v>
      </c>
      <c r="J3963" s="109" t="n">
        <v>0.4596</v>
      </c>
      <c r="K3963" s="109" t="n">
        <v>-0.7466</v>
      </c>
      <c r="L3963" s="109" t="n">
        <v>-0.1785</v>
      </c>
      <c r="M3963" s="109" t="n">
        <v>0.0116</v>
      </c>
      <c r="N3963" s="108" t="n">
        <f aca="false">IF(SQRT($B$5)*$I3963+SQRT(1-$B$5)*J3963&lt;$C$8,1,0)</f>
        <v>0</v>
      </c>
      <c r="O3963" s="108" t="n">
        <f aca="false">IF(SQRT($B$5)*$I3963+SQRT(1-$B$5)*K3963&lt;$C$9,1,0)</f>
        <v>0</v>
      </c>
      <c r="P3963" s="108" t="n">
        <f aca="false">IF(SQRT($B$5)*$I3963+SQRT(1-$B$5)*L3963&lt;$C$10,1,0)</f>
        <v>0</v>
      </c>
      <c r="Q3963" s="108" t="n">
        <f aca="false">IF(SQRT($B$5)*$I3963+SQRT(1-$B$5)*M3963&lt;$C$11,1,0)</f>
        <v>0</v>
      </c>
      <c r="R3963" s="110" t="n">
        <f aca="false">N3963*$D$8+O3963*$D$9+P3963*$D$10+Q3963*$D$11</f>
        <v>0</v>
      </c>
      <c r="S3963" s="108" t="n">
        <f aca="false">SUM(N3963:Q3963)</f>
        <v>0</v>
      </c>
    </row>
    <row r="3964" customFormat="false" ht="15" hidden="false" customHeight="false" outlineLevel="0" collapsed="false">
      <c r="H3964" s="108" t="n">
        <v>3956</v>
      </c>
      <c r="I3964" s="109" t="n">
        <v>0.7045</v>
      </c>
      <c r="J3964" s="109" t="n">
        <v>0.3393</v>
      </c>
      <c r="K3964" s="109" t="n">
        <v>0.9867</v>
      </c>
      <c r="L3964" s="109" t="n">
        <v>-0.4553</v>
      </c>
      <c r="M3964" s="109" t="n">
        <v>-0.9526</v>
      </c>
      <c r="N3964" s="108" t="n">
        <f aca="false">IF(SQRT($B$5)*$I3964+SQRT(1-$B$5)*J3964&lt;$C$8,1,0)</f>
        <v>0</v>
      </c>
      <c r="O3964" s="108" t="n">
        <f aca="false">IF(SQRT($B$5)*$I3964+SQRT(1-$B$5)*K3964&lt;$C$9,1,0)</f>
        <v>0</v>
      </c>
      <c r="P3964" s="108" t="n">
        <f aca="false">IF(SQRT($B$5)*$I3964+SQRT(1-$B$5)*L3964&lt;$C$10,1,0)</f>
        <v>0</v>
      </c>
      <c r="Q3964" s="108" t="n">
        <f aca="false">IF(SQRT($B$5)*$I3964+SQRT(1-$B$5)*M3964&lt;$C$11,1,0)</f>
        <v>0</v>
      </c>
      <c r="R3964" s="110" t="n">
        <f aca="false">N3964*$D$8+O3964*$D$9+P3964*$D$10+Q3964*$D$11</f>
        <v>0</v>
      </c>
      <c r="S3964" s="108" t="n">
        <f aca="false">SUM(N3964:Q3964)</f>
        <v>0</v>
      </c>
    </row>
    <row r="3965" customFormat="false" ht="15" hidden="false" customHeight="false" outlineLevel="0" collapsed="false">
      <c r="H3965" s="108" t="n">
        <v>3957</v>
      </c>
      <c r="I3965" s="109" t="n">
        <v>1.2604</v>
      </c>
      <c r="J3965" s="109" t="n">
        <v>1.1758</v>
      </c>
      <c r="K3965" s="109" t="n">
        <v>0.2397</v>
      </c>
      <c r="L3965" s="109" t="n">
        <v>-1.3393</v>
      </c>
      <c r="M3965" s="109" t="n">
        <v>0.8046</v>
      </c>
      <c r="N3965" s="108" t="n">
        <f aca="false">IF(SQRT($B$5)*$I3965+SQRT(1-$B$5)*J3965&lt;$C$8,1,0)</f>
        <v>0</v>
      </c>
      <c r="O3965" s="108" t="n">
        <f aca="false">IF(SQRT($B$5)*$I3965+SQRT(1-$B$5)*K3965&lt;$C$9,1,0)</f>
        <v>0</v>
      </c>
      <c r="P3965" s="108" t="n">
        <f aca="false">IF(SQRT($B$5)*$I3965+SQRT(1-$B$5)*L3965&lt;$C$10,1,0)</f>
        <v>0</v>
      </c>
      <c r="Q3965" s="108" t="n">
        <f aca="false">IF(SQRT($B$5)*$I3965+SQRT(1-$B$5)*M3965&lt;$C$11,1,0)</f>
        <v>0</v>
      </c>
      <c r="R3965" s="110" t="n">
        <f aca="false">N3965*$D$8+O3965*$D$9+P3965*$D$10+Q3965*$D$11</f>
        <v>0</v>
      </c>
      <c r="S3965" s="108" t="n">
        <f aca="false">SUM(N3965:Q3965)</f>
        <v>0</v>
      </c>
    </row>
    <row r="3966" customFormat="false" ht="15" hidden="false" customHeight="false" outlineLevel="0" collapsed="false">
      <c r="H3966" s="108" t="n">
        <v>3958</v>
      </c>
      <c r="I3966" s="109" t="n">
        <v>-1.1676</v>
      </c>
      <c r="J3966" s="109" t="n">
        <v>0.2177</v>
      </c>
      <c r="K3966" s="109" t="n">
        <v>0.7094</v>
      </c>
      <c r="L3966" s="109" t="n">
        <v>-2.1737</v>
      </c>
      <c r="M3966" s="109" t="n">
        <v>-0.7208</v>
      </c>
      <c r="N3966" s="108" t="n">
        <f aca="false">IF(SQRT($B$5)*$I3966+SQRT(1-$B$5)*J3966&lt;$C$8,1,0)</f>
        <v>0</v>
      </c>
      <c r="O3966" s="108" t="n">
        <f aca="false">IF(SQRT($B$5)*$I3966+SQRT(1-$B$5)*K3966&lt;$C$9,1,0)</f>
        <v>0</v>
      </c>
      <c r="P3966" s="108" t="n">
        <f aca="false">IF(SQRT($B$5)*$I3966+SQRT(1-$B$5)*L3966&lt;$C$10,1,0)</f>
        <v>1</v>
      </c>
      <c r="Q3966" s="108" t="n">
        <f aca="false">IF(SQRT($B$5)*$I3966+SQRT(1-$B$5)*M3966&lt;$C$11,1,0)</f>
        <v>0</v>
      </c>
      <c r="R3966" s="110" t="n">
        <f aca="false">N3966*$D$8+O3966*$D$9+P3966*$D$10+Q3966*$D$11</f>
        <v>14</v>
      </c>
      <c r="S3966" s="108" t="n">
        <f aca="false">SUM(N3966:Q3966)</f>
        <v>1</v>
      </c>
    </row>
    <row r="3967" customFormat="false" ht="15" hidden="false" customHeight="false" outlineLevel="0" collapsed="false">
      <c r="H3967" s="108" t="n">
        <v>3959</v>
      </c>
      <c r="I3967" s="109" t="n">
        <v>0.0965</v>
      </c>
      <c r="J3967" s="109" t="n">
        <v>-0.5326</v>
      </c>
      <c r="K3967" s="109" t="n">
        <v>-2.119</v>
      </c>
      <c r="L3967" s="109" t="n">
        <v>1.186</v>
      </c>
      <c r="M3967" s="109" t="n">
        <v>-0.6356</v>
      </c>
      <c r="N3967" s="108" t="n">
        <f aca="false">IF(SQRT($B$5)*$I3967+SQRT(1-$B$5)*J3967&lt;$C$8,1,0)</f>
        <v>0</v>
      </c>
      <c r="O3967" s="108" t="n">
        <f aca="false">IF(SQRT($B$5)*$I3967+SQRT(1-$B$5)*K3967&lt;$C$9,1,0)</f>
        <v>0</v>
      </c>
      <c r="P3967" s="108" t="n">
        <f aca="false">IF(SQRT($B$5)*$I3967+SQRT(1-$B$5)*L3967&lt;$C$10,1,0)</f>
        <v>0</v>
      </c>
      <c r="Q3967" s="108" t="n">
        <f aca="false">IF(SQRT($B$5)*$I3967+SQRT(1-$B$5)*M3967&lt;$C$11,1,0)</f>
        <v>0</v>
      </c>
      <c r="R3967" s="110" t="n">
        <f aca="false">N3967*$D$8+O3967*$D$9+P3967*$D$10+Q3967*$D$11</f>
        <v>0</v>
      </c>
      <c r="S3967" s="108" t="n">
        <f aca="false">SUM(N3967:Q3967)</f>
        <v>0</v>
      </c>
    </row>
    <row r="3968" customFormat="false" ht="15" hidden="false" customHeight="false" outlineLevel="0" collapsed="false">
      <c r="H3968" s="108" t="n">
        <v>3960</v>
      </c>
      <c r="I3968" s="109" t="n">
        <v>-0.1495</v>
      </c>
      <c r="J3968" s="109" t="n">
        <v>-0.6082</v>
      </c>
      <c r="K3968" s="109" t="n">
        <v>1.3428</v>
      </c>
      <c r="L3968" s="109" t="n">
        <v>-1.736</v>
      </c>
      <c r="M3968" s="109" t="n">
        <v>0.279</v>
      </c>
      <c r="N3968" s="108" t="n">
        <f aca="false">IF(SQRT($B$5)*$I3968+SQRT(1-$B$5)*J3968&lt;$C$8,1,0)</f>
        <v>0</v>
      </c>
      <c r="O3968" s="108" t="n">
        <f aca="false">IF(SQRT($B$5)*$I3968+SQRT(1-$B$5)*K3968&lt;$C$9,1,0)</f>
        <v>0</v>
      </c>
      <c r="P3968" s="108" t="n">
        <f aca="false">IF(SQRT($B$5)*$I3968+SQRT(1-$B$5)*L3968&lt;$C$10,1,0)</f>
        <v>0</v>
      </c>
      <c r="Q3968" s="108" t="n">
        <f aca="false">IF(SQRT($B$5)*$I3968+SQRT(1-$B$5)*M3968&lt;$C$11,1,0)</f>
        <v>0</v>
      </c>
      <c r="R3968" s="110" t="n">
        <f aca="false">N3968*$D$8+O3968*$D$9+P3968*$D$10+Q3968*$D$11</f>
        <v>0</v>
      </c>
      <c r="S3968" s="108" t="n">
        <f aca="false">SUM(N3968:Q3968)</f>
        <v>0</v>
      </c>
    </row>
    <row r="3969" customFormat="false" ht="15" hidden="false" customHeight="false" outlineLevel="0" collapsed="false">
      <c r="H3969" s="108" t="n">
        <v>3961</v>
      </c>
      <c r="I3969" s="109" t="n">
        <v>-0.7903</v>
      </c>
      <c r="J3969" s="109" t="n">
        <v>0.914</v>
      </c>
      <c r="K3969" s="109" t="n">
        <v>-0.0382</v>
      </c>
      <c r="L3969" s="109" t="n">
        <v>1.1023</v>
      </c>
      <c r="M3969" s="109" t="n">
        <v>0.5231</v>
      </c>
      <c r="N3969" s="108" t="n">
        <f aca="false">IF(SQRT($B$5)*$I3969+SQRT(1-$B$5)*J3969&lt;$C$8,1,0)</f>
        <v>0</v>
      </c>
      <c r="O3969" s="108" t="n">
        <f aca="false">IF(SQRT($B$5)*$I3969+SQRT(1-$B$5)*K3969&lt;$C$9,1,0)</f>
        <v>0</v>
      </c>
      <c r="P3969" s="108" t="n">
        <f aca="false">IF(SQRT($B$5)*$I3969+SQRT(1-$B$5)*L3969&lt;$C$10,1,0)</f>
        <v>0</v>
      </c>
      <c r="Q3969" s="108" t="n">
        <f aca="false">IF(SQRT($B$5)*$I3969+SQRT(1-$B$5)*M3969&lt;$C$11,1,0)</f>
        <v>0</v>
      </c>
      <c r="R3969" s="110" t="n">
        <f aca="false">N3969*$D$8+O3969*$D$9+P3969*$D$10+Q3969*$D$11</f>
        <v>0</v>
      </c>
      <c r="S3969" s="108" t="n">
        <f aca="false">SUM(N3969:Q3969)</f>
        <v>0</v>
      </c>
    </row>
    <row r="3970" customFormat="false" ht="15" hidden="false" customHeight="false" outlineLevel="0" collapsed="false">
      <c r="H3970" s="108" t="n">
        <v>3962</v>
      </c>
      <c r="I3970" s="109" t="n">
        <v>0.2478</v>
      </c>
      <c r="J3970" s="109" t="n">
        <v>-0.9767</v>
      </c>
      <c r="K3970" s="109" t="n">
        <v>-0.716</v>
      </c>
      <c r="L3970" s="109" t="n">
        <v>0.5595</v>
      </c>
      <c r="M3970" s="109" t="n">
        <v>0.9399</v>
      </c>
      <c r="N3970" s="108" t="n">
        <f aca="false">IF(SQRT($B$5)*$I3970+SQRT(1-$B$5)*J3970&lt;$C$8,1,0)</f>
        <v>0</v>
      </c>
      <c r="O3970" s="108" t="n">
        <f aca="false">IF(SQRT($B$5)*$I3970+SQRT(1-$B$5)*K3970&lt;$C$9,1,0)</f>
        <v>0</v>
      </c>
      <c r="P3970" s="108" t="n">
        <f aca="false">IF(SQRT($B$5)*$I3970+SQRT(1-$B$5)*L3970&lt;$C$10,1,0)</f>
        <v>0</v>
      </c>
      <c r="Q3970" s="108" t="n">
        <f aca="false">IF(SQRT($B$5)*$I3970+SQRT(1-$B$5)*M3970&lt;$C$11,1,0)</f>
        <v>0</v>
      </c>
      <c r="R3970" s="110" t="n">
        <f aca="false">N3970*$D$8+O3970*$D$9+P3970*$D$10+Q3970*$D$11</f>
        <v>0</v>
      </c>
      <c r="S3970" s="108" t="n">
        <f aca="false">SUM(N3970:Q3970)</f>
        <v>0</v>
      </c>
    </row>
    <row r="3971" customFormat="false" ht="15" hidden="false" customHeight="false" outlineLevel="0" collapsed="false">
      <c r="H3971" s="108" t="n">
        <v>3963</v>
      </c>
      <c r="I3971" s="109" t="n">
        <v>-1.8219</v>
      </c>
      <c r="J3971" s="109" t="n">
        <v>0.2038</v>
      </c>
      <c r="K3971" s="109" t="n">
        <v>-1.6223</v>
      </c>
      <c r="L3971" s="109" t="n">
        <v>-1.2408</v>
      </c>
      <c r="M3971" s="109" t="n">
        <v>0.8177</v>
      </c>
      <c r="N3971" s="108" t="n">
        <f aca="false">IF(SQRT($B$5)*$I3971+SQRT(1-$B$5)*J3971&lt;$C$8,1,0)</f>
        <v>0</v>
      </c>
      <c r="O3971" s="108" t="n">
        <f aca="false">IF(SQRT($B$5)*$I3971+SQRT(1-$B$5)*K3971&lt;$C$9,1,0)</f>
        <v>0</v>
      </c>
      <c r="P3971" s="108" t="n">
        <f aca="false">IF(SQRT($B$5)*$I3971+SQRT(1-$B$5)*L3971&lt;$C$10,1,0)</f>
        <v>1</v>
      </c>
      <c r="Q3971" s="108" t="n">
        <f aca="false">IF(SQRT($B$5)*$I3971+SQRT(1-$B$5)*M3971&lt;$C$11,1,0)</f>
        <v>0</v>
      </c>
      <c r="R3971" s="110" t="n">
        <f aca="false">N3971*$D$8+O3971*$D$9+P3971*$D$10+Q3971*$D$11</f>
        <v>14</v>
      </c>
      <c r="S3971" s="108" t="n">
        <f aca="false">SUM(N3971:Q3971)</f>
        <v>1</v>
      </c>
    </row>
    <row r="3972" customFormat="false" ht="15" hidden="false" customHeight="false" outlineLevel="0" collapsed="false">
      <c r="H3972" s="108" t="n">
        <v>3964</v>
      </c>
      <c r="I3972" s="109" t="n">
        <v>1.4142</v>
      </c>
      <c r="J3972" s="109" t="n">
        <v>0.3009</v>
      </c>
      <c r="K3972" s="109" t="n">
        <v>0.4696</v>
      </c>
      <c r="L3972" s="109" t="n">
        <v>0.3608</v>
      </c>
      <c r="M3972" s="109" t="n">
        <v>-1.0003</v>
      </c>
      <c r="N3972" s="108" t="n">
        <f aca="false">IF(SQRT($B$5)*$I3972+SQRT(1-$B$5)*J3972&lt;$C$8,1,0)</f>
        <v>0</v>
      </c>
      <c r="O3972" s="108" t="n">
        <f aca="false">IF(SQRT($B$5)*$I3972+SQRT(1-$B$5)*K3972&lt;$C$9,1,0)</f>
        <v>0</v>
      </c>
      <c r="P3972" s="108" t="n">
        <f aca="false">IF(SQRT($B$5)*$I3972+SQRT(1-$B$5)*L3972&lt;$C$10,1,0)</f>
        <v>0</v>
      </c>
      <c r="Q3972" s="108" t="n">
        <f aca="false">IF(SQRT($B$5)*$I3972+SQRT(1-$B$5)*M3972&lt;$C$11,1,0)</f>
        <v>0</v>
      </c>
      <c r="R3972" s="110" t="n">
        <f aca="false">N3972*$D$8+O3972*$D$9+P3972*$D$10+Q3972*$D$11</f>
        <v>0</v>
      </c>
      <c r="S3972" s="108" t="n">
        <f aca="false">SUM(N3972:Q3972)</f>
        <v>0</v>
      </c>
    </row>
    <row r="3973" customFormat="false" ht="15" hidden="false" customHeight="false" outlineLevel="0" collapsed="false">
      <c r="H3973" s="108" t="n">
        <v>3965</v>
      </c>
      <c r="I3973" s="109" t="n">
        <v>0.5149</v>
      </c>
      <c r="J3973" s="109" t="n">
        <v>-0.7193</v>
      </c>
      <c r="K3973" s="109" t="n">
        <v>-0.5927</v>
      </c>
      <c r="L3973" s="109" t="n">
        <v>-0.1894</v>
      </c>
      <c r="M3973" s="109" t="n">
        <v>-0.8398</v>
      </c>
      <c r="N3973" s="108" t="n">
        <f aca="false">IF(SQRT($B$5)*$I3973+SQRT(1-$B$5)*J3973&lt;$C$8,1,0)</f>
        <v>0</v>
      </c>
      <c r="O3973" s="108" t="n">
        <f aca="false">IF(SQRT($B$5)*$I3973+SQRT(1-$B$5)*K3973&lt;$C$9,1,0)</f>
        <v>0</v>
      </c>
      <c r="P3973" s="108" t="n">
        <f aca="false">IF(SQRT($B$5)*$I3973+SQRT(1-$B$5)*L3973&lt;$C$10,1,0)</f>
        <v>0</v>
      </c>
      <c r="Q3973" s="108" t="n">
        <f aca="false">IF(SQRT($B$5)*$I3973+SQRT(1-$B$5)*M3973&lt;$C$11,1,0)</f>
        <v>0</v>
      </c>
      <c r="R3973" s="110" t="n">
        <f aca="false">N3973*$D$8+O3973*$D$9+P3973*$D$10+Q3973*$D$11</f>
        <v>0</v>
      </c>
      <c r="S3973" s="108" t="n">
        <f aca="false">SUM(N3973:Q3973)</f>
        <v>0</v>
      </c>
    </row>
    <row r="3974" customFormat="false" ht="15" hidden="false" customHeight="false" outlineLevel="0" collapsed="false">
      <c r="H3974" s="108" t="n">
        <v>3966</v>
      </c>
      <c r="I3974" s="109" t="n">
        <v>0.7924</v>
      </c>
      <c r="J3974" s="109" t="n">
        <v>1.6623</v>
      </c>
      <c r="K3974" s="109" t="n">
        <v>-0.2621</v>
      </c>
      <c r="L3974" s="109" t="n">
        <v>-0.794</v>
      </c>
      <c r="M3974" s="109" t="n">
        <v>0.5533</v>
      </c>
      <c r="N3974" s="108" t="n">
        <f aca="false">IF(SQRT($B$5)*$I3974+SQRT(1-$B$5)*J3974&lt;$C$8,1,0)</f>
        <v>0</v>
      </c>
      <c r="O3974" s="108" t="n">
        <f aca="false">IF(SQRT($B$5)*$I3974+SQRT(1-$B$5)*K3974&lt;$C$9,1,0)</f>
        <v>0</v>
      </c>
      <c r="P3974" s="108" t="n">
        <f aca="false">IF(SQRT($B$5)*$I3974+SQRT(1-$B$5)*L3974&lt;$C$10,1,0)</f>
        <v>0</v>
      </c>
      <c r="Q3974" s="108" t="n">
        <f aca="false">IF(SQRT($B$5)*$I3974+SQRT(1-$B$5)*M3974&lt;$C$11,1,0)</f>
        <v>0</v>
      </c>
      <c r="R3974" s="110" t="n">
        <f aca="false">N3974*$D$8+O3974*$D$9+P3974*$D$10+Q3974*$D$11</f>
        <v>0</v>
      </c>
      <c r="S3974" s="108" t="n">
        <f aca="false">SUM(N3974:Q3974)</f>
        <v>0</v>
      </c>
    </row>
    <row r="3975" customFormat="false" ht="15" hidden="false" customHeight="false" outlineLevel="0" collapsed="false">
      <c r="H3975" s="108" t="n">
        <v>3967</v>
      </c>
      <c r="I3975" s="109" t="n">
        <v>-0.6485</v>
      </c>
      <c r="J3975" s="109" t="n">
        <v>-0.755</v>
      </c>
      <c r="K3975" s="109" t="n">
        <v>-0.0057</v>
      </c>
      <c r="L3975" s="109" t="n">
        <v>-0.1024</v>
      </c>
      <c r="M3975" s="109" t="n">
        <v>-0.6456</v>
      </c>
      <c r="N3975" s="108" t="n">
        <f aca="false">IF(SQRT($B$5)*$I3975+SQRT(1-$B$5)*J3975&lt;$C$8,1,0)</f>
        <v>0</v>
      </c>
      <c r="O3975" s="108" t="n">
        <f aca="false">IF(SQRT($B$5)*$I3975+SQRT(1-$B$5)*K3975&lt;$C$9,1,0)</f>
        <v>0</v>
      </c>
      <c r="P3975" s="108" t="n">
        <f aca="false">IF(SQRT($B$5)*$I3975+SQRT(1-$B$5)*L3975&lt;$C$10,1,0)</f>
        <v>0</v>
      </c>
      <c r="Q3975" s="108" t="n">
        <f aca="false">IF(SQRT($B$5)*$I3975+SQRT(1-$B$5)*M3975&lt;$C$11,1,0)</f>
        <v>0</v>
      </c>
      <c r="R3975" s="110" t="n">
        <f aca="false">N3975*$D$8+O3975*$D$9+P3975*$D$10+Q3975*$D$11</f>
        <v>0</v>
      </c>
      <c r="S3975" s="108" t="n">
        <f aca="false">SUM(N3975:Q3975)</f>
        <v>0</v>
      </c>
    </row>
    <row r="3976" customFormat="false" ht="15" hidden="false" customHeight="false" outlineLevel="0" collapsed="false">
      <c r="H3976" s="108" t="n">
        <v>3968</v>
      </c>
      <c r="I3976" s="109" t="n">
        <v>0.3796</v>
      </c>
      <c r="J3976" s="109" t="n">
        <v>-0.7785</v>
      </c>
      <c r="K3976" s="109" t="n">
        <v>-0.6806</v>
      </c>
      <c r="L3976" s="109" t="n">
        <v>0.8121</v>
      </c>
      <c r="M3976" s="109" t="n">
        <v>-0.9416</v>
      </c>
      <c r="N3976" s="108" t="n">
        <f aca="false">IF(SQRT($B$5)*$I3976+SQRT(1-$B$5)*J3976&lt;$C$8,1,0)</f>
        <v>0</v>
      </c>
      <c r="O3976" s="108" t="n">
        <f aca="false">IF(SQRT($B$5)*$I3976+SQRT(1-$B$5)*K3976&lt;$C$9,1,0)</f>
        <v>0</v>
      </c>
      <c r="P3976" s="108" t="n">
        <f aca="false">IF(SQRT($B$5)*$I3976+SQRT(1-$B$5)*L3976&lt;$C$10,1,0)</f>
        <v>0</v>
      </c>
      <c r="Q3976" s="108" t="n">
        <f aca="false">IF(SQRT($B$5)*$I3976+SQRT(1-$B$5)*M3976&lt;$C$11,1,0)</f>
        <v>0</v>
      </c>
      <c r="R3976" s="110" t="n">
        <f aca="false">N3976*$D$8+O3976*$D$9+P3976*$D$10+Q3976*$D$11</f>
        <v>0</v>
      </c>
      <c r="S3976" s="108" t="n">
        <f aca="false">SUM(N3976:Q3976)</f>
        <v>0</v>
      </c>
    </row>
    <row r="3977" customFormat="false" ht="15" hidden="false" customHeight="false" outlineLevel="0" collapsed="false">
      <c r="H3977" s="108" t="n">
        <v>3969</v>
      </c>
      <c r="I3977" s="109" t="n">
        <v>-1.8356</v>
      </c>
      <c r="J3977" s="109" t="n">
        <v>0.7133</v>
      </c>
      <c r="K3977" s="109" t="n">
        <v>0.5117</v>
      </c>
      <c r="L3977" s="109" t="n">
        <v>-1.3751</v>
      </c>
      <c r="M3977" s="109" t="n">
        <v>-1.0957</v>
      </c>
      <c r="N3977" s="108" t="n">
        <f aca="false">IF(SQRT($B$5)*$I3977+SQRT(1-$B$5)*J3977&lt;$C$8,1,0)</f>
        <v>0</v>
      </c>
      <c r="O3977" s="108" t="n">
        <f aca="false">IF(SQRT($B$5)*$I3977+SQRT(1-$B$5)*K3977&lt;$C$9,1,0)</f>
        <v>0</v>
      </c>
      <c r="P3977" s="108" t="n">
        <f aca="false">IF(SQRT($B$5)*$I3977+SQRT(1-$B$5)*L3977&lt;$C$10,1,0)</f>
        <v>1</v>
      </c>
      <c r="Q3977" s="108" t="n">
        <f aca="false">IF(SQRT($B$5)*$I3977+SQRT(1-$B$5)*M3977&lt;$C$11,1,0)</f>
        <v>0</v>
      </c>
      <c r="R3977" s="110" t="n">
        <f aca="false">N3977*$D$8+O3977*$D$9+P3977*$D$10+Q3977*$D$11</f>
        <v>14</v>
      </c>
      <c r="S3977" s="108" t="n">
        <f aca="false">SUM(N3977:Q3977)</f>
        <v>1</v>
      </c>
    </row>
    <row r="3978" customFormat="false" ht="15" hidden="false" customHeight="false" outlineLevel="0" collapsed="false">
      <c r="H3978" s="108" t="n">
        <v>3970</v>
      </c>
      <c r="I3978" s="109" t="n">
        <v>-0.2679</v>
      </c>
      <c r="J3978" s="109" t="n">
        <v>0.5232</v>
      </c>
      <c r="K3978" s="109" t="n">
        <v>0.3701</v>
      </c>
      <c r="L3978" s="109" t="n">
        <v>0.5677</v>
      </c>
      <c r="M3978" s="109" t="n">
        <v>0.2268</v>
      </c>
      <c r="N3978" s="108" t="n">
        <f aca="false">IF(SQRT($B$5)*$I3978+SQRT(1-$B$5)*J3978&lt;$C$8,1,0)</f>
        <v>0</v>
      </c>
      <c r="O3978" s="108" t="n">
        <f aca="false">IF(SQRT($B$5)*$I3978+SQRT(1-$B$5)*K3978&lt;$C$9,1,0)</f>
        <v>0</v>
      </c>
      <c r="P3978" s="108" t="n">
        <f aca="false">IF(SQRT($B$5)*$I3978+SQRT(1-$B$5)*L3978&lt;$C$10,1,0)</f>
        <v>0</v>
      </c>
      <c r="Q3978" s="108" t="n">
        <f aca="false">IF(SQRT($B$5)*$I3978+SQRT(1-$B$5)*M3978&lt;$C$11,1,0)</f>
        <v>0</v>
      </c>
      <c r="R3978" s="110" t="n">
        <f aca="false">N3978*$D$8+O3978*$D$9+P3978*$D$10+Q3978*$D$11</f>
        <v>0</v>
      </c>
      <c r="S3978" s="108" t="n">
        <f aca="false">SUM(N3978:Q3978)</f>
        <v>0</v>
      </c>
    </row>
    <row r="3979" customFormat="false" ht="15" hidden="false" customHeight="false" outlineLevel="0" collapsed="false">
      <c r="H3979" s="108" t="n">
        <v>3971</v>
      </c>
      <c r="I3979" s="109" t="n">
        <v>-0.2532</v>
      </c>
      <c r="J3979" s="109" t="n">
        <v>-0.6302</v>
      </c>
      <c r="K3979" s="109" t="n">
        <v>1.1572</v>
      </c>
      <c r="L3979" s="109" t="n">
        <v>-0.0118</v>
      </c>
      <c r="M3979" s="109" t="n">
        <v>-0.8778</v>
      </c>
      <c r="N3979" s="108" t="n">
        <f aca="false">IF(SQRT($B$5)*$I3979+SQRT(1-$B$5)*J3979&lt;$C$8,1,0)</f>
        <v>0</v>
      </c>
      <c r="O3979" s="108" t="n">
        <f aca="false">IF(SQRT($B$5)*$I3979+SQRT(1-$B$5)*K3979&lt;$C$9,1,0)</f>
        <v>0</v>
      </c>
      <c r="P3979" s="108" t="n">
        <f aca="false">IF(SQRT($B$5)*$I3979+SQRT(1-$B$5)*L3979&lt;$C$10,1,0)</f>
        <v>0</v>
      </c>
      <c r="Q3979" s="108" t="n">
        <f aca="false">IF(SQRT($B$5)*$I3979+SQRT(1-$B$5)*M3979&lt;$C$11,1,0)</f>
        <v>0</v>
      </c>
      <c r="R3979" s="110" t="n">
        <f aca="false">N3979*$D$8+O3979*$D$9+P3979*$D$10+Q3979*$D$11</f>
        <v>0</v>
      </c>
      <c r="S3979" s="108" t="n">
        <f aca="false">SUM(N3979:Q3979)</f>
        <v>0</v>
      </c>
    </row>
    <row r="3980" customFormat="false" ht="15" hidden="false" customHeight="false" outlineLevel="0" collapsed="false">
      <c r="H3980" s="108" t="n">
        <v>3972</v>
      </c>
      <c r="I3980" s="109" t="n">
        <v>-1.219</v>
      </c>
      <c r="J3980" s="109" t="n">
        <v>-0.344</v>
      </c>
      <c r="K3980" s="109" t="n">
        <v>-0.3424</v>
      </c>
      <c r="L3980" s="109" t="n">
        <v>0.6576</v>
      </c>
      <c r="M3980" s="109" t="n">
        <v>0.0719</v>
      </c>
      <c r="N3980" s="108" t="n">
        <f aca="false">IF(SQRT($B$5)*$I3980+SQRT(1-$B$5)*J3980&lt;$C$8,1,0)</f>
        <v>0</v>
      </c>
      <c r="O3980" s="108" t="n">
        <f aca="false">IF(SQRT($B$5)*$I3980+SQRT(1-$B$5)*K3980&lt;$C$9,1,0)</f>
        <v>0</v>
      </c>
      <c r="P3980" s="108" t="n">
        <f aca="false">IF(SQRT($B$5)*$I3980+SQRT(1-$B$5)*L3980&lt;$C$10,1,0)</f>
        <v>0</v>
      </c>
      <c r="Q3980" s="108" t="n">
        <f aca="false">IF(SQRT($B$5)*$I3980+SQRT(1-$B$5)*M3980&lt;$C$11,1,0)</f>
        <v>0</v>
      </c>
      <c r="R3980" s="110" t="n">
        <f aca="false">N3980*$D$8+O3980*$D$9+P3980*$D$10+Q3980*$D$11</f>
        <v>0</v>
      </c>
      <c r="S3980" s="108" t="n">
        <f aca="false">SUM(N3980:Q3980)</f>
        <v>0</v>
      </c>
    </row>
    <row r="3981" customFormat="false" ht="15" hidden="false" customHeight="false" outlineLevel="0" collapsed="false">
      <c r="H3981" s="108" t="n">
        <v>3973</v>
      </c>
      <c r="I3981" s="109" t="n">
        <v>0.7653</v>
      </c>
      <c r="J3981" s="109" t="n">
        <v>0.1571</v>
      </c>
      <c r="K3981" s="109" t="n">
        <v>-0.576</v>
      </c>
      <c r="L3981" s="109" t="n">
        <v>0.3031</v>
      </c>
      <c r="M3981" s="109" t="n">
        <v>-0.8706</v>
      </c>
      <c r="N3981" s="108" t="n">
        <f aca="false">IF(SQRT($B$5)*$I3981+SQRT(1-$B$5)*J3981&lt;$C$8,1,0)</f>
        <v>0</v>
      </c>
      <c r="O3981" s="108" t="n">
        <f aca="false">IF(SQRT($B$5)*$I3981+SQRT(1-$B$5)*K3981&lt;$C$9,1,0)</f>
        <v>0</v>
      </c>
      <c r="P3981" s="108" t="n">
        <f aca="false">IF(SQRT($B$5)*$I3981+SQRT(1-$B$5)*L3981&lt;$C$10,1,0)</f>
        <v>0</v>
      </c>
      <c r="Q3981" s="108" t="n">
        <f aca="false">IF(SQRT($B$5)*$I3981+SQRT(1-$B$5)*M3981&lt;$C$11,1,0)</f>
        <v>0</v>
      </c>
      <c r="R3981" s="110" t="n">
        <f aca="false">N3981*$D$8+O3981*$D$9+P3981*$D$10+Q3981*$D$11</f>
        <v>0</v>
      </c>
      <c r="S3981" s="108" t="n">
        <f aca="false">SUM(N3981:Q3981)</f>
        <v>0</v>
      </c>
    </row>
    <row r="3982" customFormat="false" ht="15" hidden="false" customHeight="false" outlineLevel="0" collapsed="false">
      <c r="H3982" s="108" t="n">
        <v>3974</v>
      </c>
      <c r="I3982" s="109" t="n">
        <v>-1.6719</v>
      </c>
      <c r="J3982" s="109" t="n">
        <v>0.2839</v>
      </c>
      <c r="K3982" s="109" t="n">
        <v>0.112</v>
      </c>
      <c r="L3982" s="109" t="n">
        <v>-0.6933</v>
      </c>
      <c r="M3982" s="109" t="n">
        <v>-1.1446</v>
      </c>
      <c r="N3982" s="108" t="n">
        <f aca="false">IF(SQRT($B$5)*$I3982+SQRT(1-$B$5)*J3982&lt;$C$8,1,0)</f>
        <v>0</v>
      </c>
      <c r="O3982" s="108" t="n">
        <f aca="false">IF(SQRT($B$5)*$I3982+SQRT(1-$B$5)*K3982&lt;$C$9,1,0)</f>
        <v>0</v>
      </c>
      <c r="P3982" s="108" t="n">
        <f aca="false">IF(SQRT($B$5)*$I3982+SQRT(1-$B$5)*L3982&lt;$C$10,1,0)</f>
        <v>0</v>
      </c>
      <c r="Q3982" s="108" t="n">
        <f aca="false">IF(SQRT($B$5)*$I3982+SQRT(1-$B$5)*M3982&lt;$C$11,1,0)</f>
        <v>0</v>
      </c>
      <c r="R3982" s="110" t="n">
        <f aca="false">N3982*$D$8+O3982*$D$9+P3982*$D$10+Q3982*$D$11</f>
        <v>0</v>
      </c>
      <c r="S3982" s="108" t="n">
        <f aca="false">SUM(N3982:Q3982)</f>
        <v>0</v>
      </c>
    </row>
    <row r="3983" customFormat="false" ht="15" hidden="false" customHeight="false" outlineLevel="0" collapsed="false">
      <c r="H3983" s="108" t="n">
        <v>3975</v>
      </c>
      <c r="I3983" s="109" t="n">
        <v>-1.3599</v>
      </c>
      <c r="J3983" s="109" t="n">
        <v>-0.0109</v>
      </c>
      <c r="K3983" s="109" t="n">
        <v>-1.0749</v>
      </c>
      <c r="L3983" s="109" t="n">
        <v>0.5597</v>
      </c>
      <c r="M3983" s="109" t="n">
        <v>0.876</v>
      </c>
      <c r="N3983" s="108" t="n">
        <f aca="false">IF(SQRT($B$5)*$I3983+SQRT(1-$B$5)*J3983&lt;$C$8,1,0)</f>
        <v>0</v>
      </c>
      <c r="O3983" s="108" t="n">
        <f aca="false">IF(SQRT($B$5)*$I3983+SQRT(1-$B$5)*K3983&lt;$C$9,1,0)</f>
        <v>0</v>
      </c>
      <c r="P3983" s="108" t="n">
        <f aca="false">IF(SQRT($B$5)*$I3983+SQRT(1-$B$5)*L3983&lt;$C$10,1,0)</f>
        <v>0</v>
      </c>
      <c r="Q3983" s="108" t="n">
        <f aca="false">IF(SQRT($B$5)*$I3983+SQRT(1-$B$5)*M3983&lt;$C$11,1,0)</f>
        <v>0</v>
      </c>
      <c r="R3983" s="110" t="n">
        <f aca="false">N3983*$D$8+O3983*$D$9+P3983*$D$10+Q3983*$D$11</f>
        <v>0</v>
      </c>
      <c r="S3983" s="108" t="n">
        <f aca="false">SUM(N3983:Q3983)</f>
        <v>0</v>
      </c>
    </row>
    <row r="3984" customFormat="false" ht="15" hidden="false" customHeight="false" outlineLevel="0" collapsed="false">
      <c r="H3984" s="108" t="n">
        <v>3976</v>
      </c>
      <c r="I3984" s="109" t="n">
        <v>0.9405</v>
      </c>
      <c r="J3984" s="109" t="n">
        <v>1.7298</v>
      </c>
      <c r="K3984" s="109" t="n">
        <v>0.592</v>
      </c>
      <c r="L3984" s="109" t="n">
        <v>-1.408</v>
      </c>
      <c r="M3984" s="109" t="n">
        <v>-0.7429</v>
      </c>
      <c r="N3984" s="108" t="n">
        <f aca="false">IF(SQRT($B$5)*$I3984+SQRT(1-$B$5)*J3984&lt;$C$8,1,0)</f>
        <v>0</v>
      </c>
      <c r="O3984" s="108" t="n">
        <f aca="false">IF(SQRT($B$5)*$I3984+SQRT(1-$B$5)*K3984&lt;$C$9,1,0)</f>
        <v>0</v>
      </c>
      <c r="P3984" s="108" t="n">
        <f aca="false">IF(SQRT($B$5)*$I3984+SQRT(1-$B$5)*L3984&lt;$C$10,1,0)</f>
        <v>0</v>
      </c>
      <c r="Q3984" s="108" t="n">
        <f aca="false">IF(SQRT($B$5)*$I3984+SQRT(1-$B$5)*M3984&lt;$C$11,1,0)</f>
        <v>0</v>
      </c>
      <c r="R3984" s="110" t="n">
        <f aca="false">N3984*$D$8+O3984*$D$9+P3984*$D$10+Q3984*$D$11</f>
        <v>0</v>
      </c>
      <c r="S3984" s="108" t="n">
        <f aca="false">SUM(N3984:Q3984)</f>
        <v>0</v>
      </c>
    </row>
    <row r="3985" customFormat="false" ht="15" hidden="false" customHeight="false" outlineLevel="0" collapsed="false">
      <c r="H3985" s="108" t="n">
        <v>3977</v>
      </c>
      <c r="I3985" s="109" t="n">
        <v>1.03</v>
      </c>
      <c r="J3985" s="109" t="n">
        <v>-0.492</v>
      </c>
      <c r="K3985" s="109" t="n">
        <v>-2.0273</v>
      </c>
      <c r="L3985" s="109" t="n">
        <v>-0.3255</v>
      </c>
      <c r="M3985" s="109" t="n">
        <v>-0.9761</v>
      </c>
      <c r="N3985" s="108" t="n">
        <f aca="false">IF(SQRT($B$5)*$I3985+SQRT(1-$B$5)*J3985&lt;$C$8,1,0)</f>
        <v>0</v>
      </c>
      <c r="O3985" s="108" t="n">
        <f aca="false">IF(SQRT($B$5)*$I3985+SQRT(1-$B$5)*K3985&lt;$C$9,1,0)</f>
        <v>0</v>
      </c>
      <c r="P3985" s="108" t="n">
        <f aca="false">IF(SQRT($B$5)*$I3985+SQRT(1-$B$5)*L3985&lt;$C$10,1,0)</f>
        <v>0</v>
      </c>
      <c r="Q3985" s="108" t="n">
        <f aca="false">IF(SQRT($B$5)*$I3985+SQRT(1-$B$5)*M3985&lt;$C$11,1,0)</f>
        <v>0</v>
      </c>
      <c r="R3985" s="110" t="n">
        <f aca="false">N3985*$D$8+O3985*$D$9+P3985*$D$10+Q3985*$D$11</f>
        <v>0</v>
      </c>
      <c r="S3985" s="108" t="n">
        <f aca="false">SUM(N3985:Q3985)</f>
        <v>0</v>
      </c>
    </row>
    <row r="3986" customFormat="false" ht="15" hidden="false" customHeight="false" outlineLevel="0" collapsed="false">
      <c r="H3986" s="108" t="n">
        <v>3978</v>
      </c>
      <c r="I3986" s="109" t="n">
        <v>-1.8591</v>
      </c>
      <c r="J3986" s="109" t="n">
        <v>1.3759</v>
      </c>
      <c r="K3986" s="109" t="n">
        <v>0.5217</v>
      </c>
      <c r="L3986" s="109" t="n">
        <v>-1.0378</v>
      </c>
      <c r="M3986" s="109" t="n">
        <v>0.3822</v>
      </c>
      <c r="N3986" s="108" t="n">
        <f aca="false">IF(SQRT($B$5)*$I3986+SQRT(1-$B$5)*J3986&lt;$C$8,1,0)</f>
        <v>0</v>
      </c>
      <c r="O3986" s="108" t="n">
        <f aca="false">IF(SQRT($B$5)*$I3986+SQRT(1-$B$5)*K3986&lt;$C$9,1,0)</f>
        <v>0</v>
      </c>
      <c r="P3986" s="108" t="n">
        <f aca="false">IF(SQRT($B$5)*$I3986+SQRT(1-$B$5)*L3986&lt;$C$10,1,0)</f>
        <v>1</v>
      </c>
      <c r="Q3986" s="108" t="n">
        <f aca="false">IF(SQRT($B$5)*$I3986+SQRT(1-$B$5)*M3986&lt;$C$11,1,0)</f>
        <v>0</v>
      </c>
      <c r="R3986" s="110" t="n">
        <f aca="false">N3986*$D$8+O3986*$D$9+P3986*$D$10+Q3986*$D$11</f>
        <v>14</v>
      </c>
      <c r="S3986" s="108" t="n">
        <f aca="false">SUM(N3986:Q3986)</f>
        <v>1</v>
      </c>
    </row>
    <row r="3987" customFormat="false" ht="15" hidden="false" customHeight="false" outlineLevel="0" collapsed="false">
      <c r="H3987" s="108" t="n">
        <v>3979</v>
      </c>
      <c r="I3987" s="109" t="n">
        <v>-1.8858</v>
      </c>
      <c r="J3987" s="109" t="n">
        <v>0.335</v>
      </c>
      <c r="K3987" s="109" t="n">
        <v>1.0821</v>
      </c>
      <c r="L3987" s="109" t="n">
        <v>0.0113</v>
      </c>
      <c r="M3987" s="109" t="n">
        <v>-0.1271</v>
      </c>
      <c r="N3987" s="108" t="n">
        <f aca="false">IF(SQRT($B$5)*$I3987+SQRT(1-$B$5)*J3987&lt;$C$8,1,0)</f>
        <v>0</v>
      </c>
      <c r="O3987" s="108" t="n">
        <f aca="false">IF(SQRT($B$5)*$I3987+SQRT(1-$B$5)*K3987&lt;$C$9,1,0)</f>
        <v>0</v>
      </c>
      <c r="P3987" s="108" t="n">
        <f aca="false">IF(SQRT($B$5)*$I3987+SQRT(1-$B$5)*L3987&lt;$C$10,1,0)</f>
        <v>0</v>
      </c>
      <c r="Q3987" s="108" t="n">
        <f aca="false">IF(SQRT($B$5)*$I3987+SQRT(1-$B$5)*M3987&lt;$C$11,1,0)</f>
        <v>0</v>
      </c>
      <c r="R3987" s="110" t="n">
        <f aca="false">N3987*$D$8+O3987*$D$9+P3987*$D$10+Q3987*$D$11</f>
        <v>0</v>
      </c>
      <c r="S3987" s="108" t="n">
        <f aca="false">SUM(N3987:Q3987)</f>
        <v>0</v>
      </c>
    </row>
    <row r="3988" customFormat="false" ht="15" hidden="false" customHeight="false" outlineLevel="0" collapsed="false">
      <c r="H3988" s="108" t="n">
        <v>3980</v>
      </c>
      <c r="I3988" s="109" t="n">
        <v>-1.3726</v>
      </c>
      <c r="J3988" s="109" t="n">
        <v>-0.5761</v>
      </c>
      <c r="K3988" s="109" t="n">
        <v>-0.4036</v>
      </c>
      <c r="L3988" s="109" t="n">
        <v>1.3975</v>
      </c>
      <c r="M3988" s="109" t="n">
        <v>0.846</v>
      </c>
      <c r="N3988" s="108" t="n">
        <f aca="false">IF(SQRT($B$5)*$I3988+SQRT(1-$B$5)*J3988&lt;$C$8,1,0)</f>
        <v>0</v>
      </c>
      <c r="O3988" s="108" t="n">
        <f aca="false">IF(SQRT($B$5)*$I3988+SQRT(1-$B$5)*K3988&lt;$C$9,1,0)</f>
        <v>0</v>
      </c>
      <c r="P3988" s="108" t="n">
        <f aca="false">IF(SQRT($B$5)*$I3988+SQRT(1-$B$5)*L3988&lt;$C$10,1,0)</f>
        <v>0</v>
      </c>
      <c r="Q3988" s="108" t="n">
        <f aca="false">IF(SQRT($B$5)*$I3988+SQRT(1-$B$5)*M3988&lt;$C$11,1,0)</f>
        <v>0</v>
      </c>
      <c r="R3988" s="110" t="n">
        <f aca="false">N3988*$D$8+O3988*$D$9+P3988*$D$10+Q3988*$D$11</f>
        <v>0</v>
      </c>
      <c r="S3988" s="108" t="n">
        <f aca="false">SUM(N3988:Q3988)</f>
        <v>0</v>
      </c>
    </row>
    <row r="3989" customFormat="false" ht="15" hidden="false" customHeight="false" outlineLevel="0" collapsed="false">
      <c r="H3989" s="108" t="n">
        <v>3981</v>
      </c>
      <c r="I3989" s="109" t="n">
        <v>0.0266</v>
      </c>
      <c r="J3989" s="109" t="n">
        <v>1.886</v>
      </c>
      <c r="K3989" s="109" t="n">
        <v>0.9832</v>
      </c>
      <c r="L3989" s="109" t="n">
        <v>-1.1823</v>
      </c>
      <c r="M3989" s="109" t="n">
        <v>1.246</v>
      </c>
      <c r="N3989" s="108" t="n">
        <f aca="false">IF(SQRT($B$5)*$I3989+SQRT(1-$B$5)*J3989&lt;$C$8,1,0)</f>
        <v>0</v>
      </c>
      <c r="O3989" s="108" t="n">
        <f aca="false">IF(SQRT($B$5)*$I3989+SQRT(1-$B$5)*K3989&lt;$C$9,1,0)</f>
        <v>0</v>
      </c>
      <c r="P3989" s="108" t="n">
        <f aca="false">IF(SQRT($B$5)*$I3989+SQRT(1-$B$5)*L3989&lt;$C$10,1,0)</f>
        <v>0</v>
      </c>
      <c r="Q3989" s="108" t="n">
        <f aca="false">IF(SQRT($B$5)*$I3989+SQRT(1-$B$5)*M3989&lt;$C$11,1,0)</f>
        <v>0</v>
      </c>
      <c r="R3989" s="110" t="n">
        <f aca="false">N3989*$D$8+O3989*$D$9+P3989*$D$10+Q3989*$D$11</f>
        <v>0</v>
      </c>
      <c r="S3989" s="108" t="n">
        <f aca="false">SUM(N3989:Q3989)</f>
        <v>0</v>
      </c>
    </row>
    <row r="3990" customFormat="false" ht="15" hidden="false" customHeight="false" outlineLevel="0" collapsed="false">
      <c r="H3990" s="108" t="n">
        <v>3982</v>
      </c>
      <c r="I3990" s="109" t="n">
        <v>1.3319</v>
      </c>
      <c r="J3990" s="109" t="n">
        <v>-0.9324</v>
      </c>
      <c r="K3990" s="109" t="n">
        <v>-0.2106</v>
      </c>
      <c r="L3990" s="109" t="n">
        <v>1.3132</v>
      </c>
      <c r="M3990" s="109" t="n">
        <v>-1.6441</v>
      </c>
      <c r="N3990" s="108" t="n">
        <f aca="false">IF(SQRT($B$5)*$I3990+SQRT(1-$B$5)*J3990&lt;$C$8,1,0)</f>
        <v>0</v>
      </c>
      <c r="O3990" s="108" t="n">
        <f aca="false">IF(SQRT($B$5)*$I3990+SQRT(1-$B$5)*K3990&lt;$C$9,1,0)</f>
        <v>0</v>
      </c>
      <c r="P3990" s="108" t="n">
        <f aca="false">IF(SQRT($B$5)*$I3990+SQRT(1-$B$5)*L3990&lt;$C$10,1,0)</f>
        <v>0</v>
      </c>
      <c r="Q3990" s="108" t="n">
        <f aca="false">IF(SQRT($B$5)*$I3990+SQRT(1-$B$5)*M3990&lt;$C$11,1,0)</f>
        <v>0</v>
      </c>
      <c r="R3990" s="110" t="n">
        <f aca="false">N3990*$D$8+O3990*$D$9+P3990*$D$10+Q3990*$D$11</f>
        <v>0</v>
      </c>
      <c r="S3990" s="108" t="n">
        <f aca="false">SUM(N3990:Q3990)</f>
        <v>0</v>
      </c>
    </row>
    <row r="3991" customFormat="false" ht="15" hidden="false" customHeight="false" outlineLevel="0" collapsed="false">
      <c r="H3991" s="108" t="n">
        <v>3983</v>
      </c>
      <c r="I3991" s="109" t="n">
        <v>0.7263</v>
      </c>
      <c r="J3991" s="109" t="n">
        <v>-0.3708</v>
      </c>
      <c r="K3991" s="109" t="n">
        <v>-0.0423</v>
      </c>
      <c r="L3991" s="109" t="n">
        <v>-0.1275</v>
      </c>
      <c r="M3991" s="109" t="n">
        <v>-0.2488</v>
      </c>
      <c r="N3991" s="108" t="n">
        <f aca="false">IF(SQRT($B$5)*$I3991+SQRT(1-$B$5)*J3991&lt;$C$8,1,0)</f>
        <v>0</v>
      </c>
      <c r="O3991" s="108" t="n">
        <f aca="false">IF(SQRT($B$5)*$I3991+SQRT(1-$B$5)*K3991&lt;$C$9,1,0)</f>
        <v>0</v>
      </c>
      <c r="P3991" s="108" t="n">
        <f aca="false">IF(SQRT($B$5)*$I3991+SQRT(1-$B$5)*L3991&lt;$C$10,1,0)</f>
        <v>0</v>
      </c>
      <c r="Q3991" s="108" t="n">
        <f aca="false">IF(SQRT($B$5)*$I3991+SQRT(1-$B$5)*M3991&lt;$C$11,1,0)</f>
        <v>0</v>
      </c>
      <c r="R3991" s="110" t="n">
        <f aca="false">N3991*$D$8+O3991*$D$9+P3991*$D$10+Q3991*$D$11</f>
        <v>0</v>
      </c>
      <c r="S3991" s="108" t="n">
        <f aca="false">SUM(N3991:Q3991)</f>
        <v>0</v>
      </c>
    </row>
    <row r="3992" customFormat="false" ht="15" hidden="false" customHeight="false" outlineLevel="0" collapsed="false">
      <c r="H3992" s="108" t="n">
        <v>3984</v>
      </c>
      <c r="I3992" s="109" t="n">
        <v>-1.7233</v>
      </c>
      <c r="J3992" s="109" t="n">
        <v>-0.3858</v>
      </c>
      <c r="K3992" s="109" t="n">
        <v>1.8442</v>
      </c>
      <c r="L3992" s="109" t="n">
        <v>-0.5583</v>
      </c>
      <c r="M3992" s="109" t="n">
        <v>0.575</v>
      </c>
      <c r="N3992" s="108" t="n">
        <f aca="false">IF(SQRT($B$5)*$I3992+SQRT(1-$B$5)*J3992&lt;$C$8,1,0)</f>
        <v>0</v>
      </c>
      <c r="O3992" s="108" t="n">
        <f aca="false">IF(SQRT($B$5)*$I3992+SQRT(1-$B$5)*K3992&lt;$C$9,1,0)</f>
        <v>0</v>
      </c>
      <c r="P3992" s="108" t="n">
        <f aca="false">IF(SQRT($B$5)*$I3992+SQRT(1-$B$5)*L3992&lt;$C$10,1,0)</f>
        <v>0</v>
      </c>
      <c r="Q3992" s="108" t="n">
        <f aca="false">IF(SQRT($B$5)*$I3992+SQRT(1-$B$5)*M3992&lt;$C$11,1,0)</f>
        <v>0</v>
      </c>
      <c r="R3992" s="110" t="n">
        <f aca="false">N3992*$D$8+O3992*$D$9+P3992*$D$10+Q3992*$D$11</f>
        <v>0</v>
      </c>
      <c r="S3992" s="108" t="n">
        <f aca="false">SUM(N3992:Q3992)</f>
        <v>0</v>
      </c>
    </row>
    <row r="3993" customFormat="false" ht="15" hidden="false" customHeight="false" outlineLevel="0" collapsed="false">
      <c r="H3993" s="108" t="n">
        <v>3985</v>
      </c>
      <c r="I3993" s="109" t="n">
        <v>-1.2071</v>
      </c>
      <c r="J3993" s="109" t="n">
        <v>1.0655</v>
      </c>
      <c r="K3993" s="109" t="n">
        <v>-0.7154</v>
      </c>
      <c r="L3993" s="109" t="n">
        <v>0.1109</v>
      </c>
      <c r="M3993" s="109" t="n">
        <v>1.4335</v>
      </c>
      <c r="N3993" s="108" t="n">
        <f aca="false">IF(SQRT($B$5)*$I3993+SQRT(1-$B$5)*J3993&lt;$C$8,1,0)</f>
        <v>0</v>
      </c>
      <c r="O3993" s="108" t="n">
        <f aca="false">IF(SQRT($B$5)*$I3993+SQRT(1-$B$5)*K3993&lt;$C$9,1,0)</f>
        <v>0</v>
      </c>
      <c r="P3993" s="108" t="n">
        <f aca="false">IF(SQRT($B$5)*$I3993+SQRT(1-$B$5)*L3993&lt;$C$10,1,0)</f>
        <v>0</v>
      </c>
      <c r="Q3993" s="108" t="n">
        <f aca="false">IF(SQRT($B$5)*$I3993+SQRT(1-$B$5)*M3993&lt;$C$11,1,0)</f>
        <v>0</v>
      </c>
      <c r="R3993" s="110" t="n">
        <f aca="false">N3993*$D$8+O3993*$D$9+P3993*$D$10+Q3993*$D$11</f>
        <v>0</v>
      </c>
      <c r="S3993" s="108" t="n">
        <f aca="false">SUM(N3993:Q3993)</f>
        <v>0</v>
      </c>
    </row>
    <row r="3994" customFormat="false" ht="15" hidden="false" customHeight="false" outlineLevel="0" collapsed="false">
      <c r="H3994" s="108" t="n">
        <v>3986</v>
      </c>
      <c r="I3994" s="109" t="n">
        <v>0.8847</v>
      </c>
      <c r="J3994" s="109" t="n">
        <v>-0.6209</v>
      </c>
      <c r="K3994" s="109" t="n">
        <v>-0.7959</v>
      </c>
      <c r="L3994" s="109" t="n">
        <v>0.3408</v>
      </c>
      <c r="M3994" s="109" t="n">
        <v>0.4289</v>
      </c>
      <c r="N3994" s="108" t="n">
        <f aca="false">IF(SQRT($B$5)*$I3994+SQRT(1-$B$5)*J3994&lt;$C$8,1,0)</f>
        <v>0</v>
      </c>
      <c r="O3994" s="108" t="n">
        <f aca="false">IF(SQRT($B$5)*$I3994+SQRT(1-$B$5)*K3994&lt;$C$9,1,0)</f>
        <v>0</v>
      </c>
      <c r="P3994" s="108" t="n">
        <f aca="false">IF(SQRT($B$5)*$I3994+SQRT(1-$B$5)*L3994&lt;$C$10,1,0)</f>
        <v>0</v>
      </c>
      <c r="Q3994" s="108" t="n">
        <f aca="false">IF(SQRT($B$5)*$I3994+SQRT(1-$B$5)*M3994&lt;$C$11,1,0)</f>
        <v>0</v>
      </c>
      <c r="R3994" s="110" t="n">
        <f aca="false">N3994*$D$8+O3994*$D$9+P3994*$D$10+Q3994*$D$11</f>
        <v>0</v>
      </c>
      <c r="S3994" s="108" t="n">
        <f aca="false">SUM(N3994:Q3994)</f>
        <v>0</v>
      </c>
    </row>
    <row r="3995" customFormat="false" ht="15" hidden="false" customHeight="false" outlineLevel="0" collapsed="false">
      <c r="H3995" s="108" t="n">
        <v>3987</v>
      </c>
      <c r="I3995" s="109" t="n">
        <v>0.0592</v>
      </c>
      <c r="J3995" s="109" t="n">
        <v>-0.0357</v>
      </c>
      <c r="K3995" s="109" t="n">
        <v>-0.2988</v>
      </c>
      <c r="L3995" s="109" t="n">
        <v>0.1552</v>
      </c>
      <c r="M3995" s="109" t="n">
        <v>0.2975</v>
      </c>
      <c r="N3995" s="108" t="n">
        <f aca="false">IF(SQRT($B$5)*$I3995+SQRT(1-$B$5)*J3995&lt;$C$8,1,0)</f>
        <v>0</v>
      </c>
      <c r="O3995" s="108" t="n">
        <f aca="false">IF(SQRT($B$5)*$I3995+SQRT(1-$B$5)*K3995&lt;$C$9,1,0)</f>
        <v>0</v>
      </c>
      <c r="P3995" s="108" t="n">
        <f aca="false">IF(SQRT($B$5)*$I3995+SQRT(1-$B$5)*L3995&lt;$C$10,1,0)</f>
        <v>0</v>
      </c>
      <c r="Q3995" s="108" t="n">
        <f aca="false">IF(SQRT($B$5)*$I3995+SQRT(1-$B$5)*M3995&lt;$C$11,1,0)</f>
        <v>0</v>
      </c>
      <c r="R3995" s="110" t="n">
        <f aca="false">N3995*$D$8+O3995*$D$9+P3995*$D$10+Q3995*$D$11</f>
        <v>0</v>
      </c>
      <c r="S3995" s="108" t="n">
        <f aca="false">SUM(N3995:Q3995)</f>
        <v>0</v>
      </c>
    </row>
    <row r="3996" customFormat="false" ht="15" hidden="false" customHeight="false" outlineLevel="0" collapsed="false">
      <c r="H3996" s="108" t="n">
        <v>3988</v>
      </c>
      <c r="I3996" s="109" t="n">
        <v>0.5287</v>
      </c>
      <c r="J3996" s="109" t="n">
        <v>0.0972</v>
      </c>
      <c r="K3996" s="109" t="n">
        <v>-1.5537</v>
      </c>
      <c r="L3996" s="109" t="n">
        <v>-0.178</v>
      </c>
      <c r="M3996" s="109" t="n">
        <v>-0.165</v>
      </c>
      <c r="N3996" s="108" t="n">
        <f aca="false">IF(SQRT($B$5)*$I3996+SQRT(1-$B$5)*J3996&lt;$C$8,1,0)</f>
        <v>0</v>
      </c>
      <c r="O3996" s="108" t="n">
        <f aca="false">IF(SQRT($B$5)*$I3996+SQRT(1-$B$5)*K3996&lt;$C$9,1,0)</f>
        <v>0</v>
      </c>
      <c r="P3996" s="108" t="n">
        <f aca="false">IF(SQRT($B$5)*$I3996+SQRT(1-$B$5)*L3996&lt;$C$10,1,0)</f>
        <v>0</v>
      </c>
      <c r="Q3996" s="108" t="n">
        <f aca="false">IF(SQRT($B$5)*$I3996+SQRT(1-$B$5)*M3996&lt;$C$11,1,0)</f>
        <v>0</v>
      </c>
      <c r="R3996" s="110" t="n">
        <f aca="false">N3996*$D$8+O3996*$D$9+P3996*$D$10+Q3996*$D$11</f>
        <v>0</v>
      </c>
      <c r="S3996" s="108" t="n">
        <f aca="false">SUM(N3996:Q3996)</f>
        <v>0</v>
      </c>
    </row>
    <row r="3997" customFormat="false" ht="15" hidden="false" customHeight="false" outlineLevel="0" collapsed="false">
      <c r="H3997" s="108" t="n">
        <v>3989</v>
      </c>
      <c r="I3997" s="109" t="n">
        <v>0.7918</v>
      </c>
      <c r="J3997" s="109" t="n">
        <v>1.3044</v>
      </c>
      <c r="K3997" s="109" t="n">
        <v>-1.7781</v>
      </c>
      <c r="L3997" s="109" t="n">
        <v>0.652</v>
      </c>
      <c r="M3997" s="109" t="n">
        <v>0.3549</v>
      </c>
      <c r="N3997" s="108" t="n">
        <f aca="false">IF(SQRT($B$5)*$I3997+SQRT(1-$B$5)*J3997&lt;$C$8,1,0)</f>
        <v>0</v>
      </c>
      <c r="O3997" s="108" t="n">
        <f aca="false">IF(SQRT($B$5)*$I3997+SQRT(1-$B$5)*K3997&lt;$C$9,1,0)</f>
        <v>0</v>
      </c>
      <c r="P3997" s="108" t="n">
        <f aca="false">IF(SQRT($B$5)*$I3997+SQRT(1-$B$5)*L3997&lt;$C$10,1,0)</f>
        <v>0</v>
      </c>
      <c r="Q3997" s="108" t="n">
        <f aca="false">IF(SQRT($B$5)*$I3997+SQRT(1-$B$5)*M3997&lt;$C$11,1,0)</f>
        <v>0</v>
      </c>
      <c r="R3997" s="110" t="n">
        <f aca="false">N3997*$D$8+O3997*$D$9+P3997*$D$10+Q3997*$D$11</f>
        <v>0</v>
      </c>
      <c r="S3997" s="108" t="n">
        <f aca="false">SUM(N3997:Q3997)</f>
        <v>0</v>
      </c>
    </row>
    <row r="3998" customFormat="false" ht="15" hidden="false" customHeight="false" outlineLevel="0" collapsed="false">
      <c r="H3998" s="108" t="n">
        <v>3990</v>
      </c>
      <c r="I3998" s="109" t="n">
        <v>0.2304</v>
      </c>
      <c r="J3998" s="109" t="n">
        <v>-0.6283</v>
      </c>
      <c r="K3998" s="109" t="n">
        <v>-0.0476</v>
      </c>
      <c r="L3998" s="109" t="n">
        <v>-1.2446</v>
      </c>
      <c r="M3998" s="109" t="n">
        <v>0.7691</v>
      </c>
      <c r="N3998" s="108" t="n">
        <f aca="false">IF(SQRT($B$5)*$I3998+SQRT(1-$B$5)*J3998&lt;$C$8,1,0)</f>
        <v>0</v>
      </c>
      <c r="O3998" s="108" t="n">
        <f aca="false">IF(SQRT($B$5)*$I3998+SQRT(1-$B$5)*K3998&lt;$C$9,1,0)</f>
        <v>0</v>
      </c>
      <c r="P3998" s="108" t="n">
        <f aca="false">IF(SQRT($B$5)*$I3998+SQRT(1-$B$5)*L3998&lt;$C$10,1,0)</f>
        <v>0</v>
      </c>
      <c r="Q3998" s="108" t="n">
        <f aca="false">IF(SQRT($B$5)*$I3998+SQRT(1-$B$5)*M3998&lt;$C$11,1,0)</f>
        <v>0</v>
      </c>
      <c r="R3998" s="110" t="n">
        <f aca="false">N3998*$D$8+O3998*$D$9+P3998*$D$10+Q3998*$D$11</f>
        <v>0</v>
      </c>
      <c r="S3998" s="108" t="n">
        <f aca="false">SUM(N3998:Q3998)</f>
        <v>0</v>
      </c>
    </row>
    <row r="3999" customFormat="false" ht="15" hidden="false" customHeight="false" outlineLevel="0" collapsed="false">
      <c r="H3999" s="108" t="n">
        <v>3991</v>
      </c>
      <c r="I3999" s="109" t="n">
        <v>-1.1349</v>
      </c>
      <c r="J3999" s="109" t="n">
        <v>0.1833</v>
      </c>
      <c r="K3999" s="109" t="n">
        <v>0.4467</v>
      </c>
      <c r="L3999" s="109" t="n">
        <v>-1.3889</v>
      </c>
      <c r="M3999" s="109" t="n">
        <v>1.5484</v>
      </c>
      <c r="N3999" s="108" t="n">
        <f aca="false">IF(SQRT($B$5)*$I3999+SQRT(1-$B$5)*J3999&lt;$C$8,1,0)</f>
        <v>0</v>
      </c>
      <c r="O3999" s="108" t="n">
        <f aca="false">IF(SQRT($B$5)*$I3999+SQRT(1-$B$5)*K3999&lt;$C$9,1,0)</f>
        <v>0</v>
      </c>
      <c r="P3999" s="108" t="n">
        <f aca="false">IF(SQRT($B$5)*$I3999+SQRT(1-$B$5)*L3999&lt;$C$10,1,0)</f>
        <v>0</v>
      </c>
      <c r="Q3999" s="108" t="n">
        <f aca="false">IF(SQRT($B$5)*$I3999+SQRT(1-$B$5)*M3999&lt;$C$11,1,0)</f>
        <v>0</v>
      </c>
      <c r="R3999" s="110" t="n">
        <f aca="false">N3999*$D$8+O3999*$D$9+P3999*$D$10+Q3999*$D$11</f>
        <v>0</v>
      </c>
      <c r="S3999" s="108" t="n">
        <f aca="false">SUM(N3999:Q3999)</f>
        <v>0</v>
      </c>
    </row>
    <row r="4000" customFormat="false" ht="15" hidden="false" customHeight="false" outlineLevel="0" collapsed="false">
      <c r="H4000" s="108" t="n">
        <v>3992</v>
      </c>
      <c r="I4000" s="109" t="n">
        <v>-0.5503</v>
      </c>
      <c r="J4000" s="109" t="n">
        <v>0.5261</v>
      </c>
      <c r="K4000" s="109" t="n">
        <v>-0.7639</v>
      </c>
      <c r="L4000" s="109" t="n">
        <v>-1.523</v>
      </c>
      <c r="M4000" s="109" t="n">
        <v>0.7484</v>
      </c>
      <c r="N4000" s="108" t="n">
        <f aca="false">IF(SQRT($B$5)*$I4000+SQRT(1-$B$5)*J4000&lt;$C$8,1,0)</f>
        <v>0</v>
      </c>
      <c r="O4000" s="108" t="n">
        <f aca="false">IF(SQRT($B$5)*$I4000+SQRT(1-$B$5)*K4000&lt;$C$9,1,0)</f>
        <v>0</v>
      </c>
      <c r="P4000" s="108" t="n">
        <f aca="false">IF(SQRT($B$5)*$I4000+SQRT(1-$B$5)*L4000&lt;$C$10,1,0)</f>
        <v>0</v>
      </c>
      <c r="Q4000" s="108" t="n">
        <f aca="false">IF(SQRT($B$5)*$I4000+SQRT(1-$B$5)*M4000&lt;$C$11,1,0)</f>
        <v>0</v>
      </c>
      <c r="R4000" s="110" t="n">
        <f aca="false">N4000*$D$8+O4000*$D$9+P4000*$D$10+Q4000*$D$11</f>
        <v>0</v>
      </c>
      <c r="S4000" s="108" t="n">
        <f aca="false">SUM(N4000:Q4000)</f>
        <v>0</v>
      </c>
    </row>
    <row r="4001" customFormat="false" ht="15" hidden="false" customHeight="false" outlineLevel="0" collapsed="false">
      <c r="H4001" s="108" t="n">
        <v>3993</v>
      </c>
      <c r="I4001" s="109" t="n">
        <v>-0.7131</v>
      </c>
      <c r="J4001" s="109" t="n">
        <v>-0.5774</v>
      </c>
      <c r="K4001" s="109" t="n">
        <v>1.3016</v>
      </c>
      <c r="L4001" s="109" t="n">
        <v>-0.5509</v>
      </c>
      <c r="M4001" s="109" t="n">
        <v>-0.8231</v>
      </c>
      <c r="N4001" s="108" t="n">
        <f aca="false">IF(SQRT($B$5)*$I4001+SQRT(1-$B$5)*J4001&lt;$C$8,1,0)</f>
        <v>0</v>
      </c>
      <c r="O4001" s="108" t="n">
        <f aca="false">IF(SQRT($B$5)*$I4001+SQRT(1-$B$5)*K4001&lt;$C$9,1,0)</f>
        <v>0</v>
      </c>
      <c r="P4001" s="108" t="n">
        <f aca="false">IF(SQRT($B$5)*$I4001+SQRT(1-$B$5)*L4001&lt;$C$10,1,0)</f>
        <v>0</v>
      </c>
      <c r="Q4001" s="108" t="n">
        <f aca="false">IF(SQRT($B$5)*$I4001+SQRT(1-$B$5)*M4001&lt;$C$11,1,0)</f>
        <v>0</v>
      </c>
      <c r="R4001" s="110" t="n">
        <f aca="false">N4001*$D$8+O4001*$D$9+P4001*$D$10+Q4001*$D$11</f>
        <v>0</v>
      </c>
      <c r="S4001" s="108" t="n">
        <f aca="false">SUM(N4001:Q4001)</f>
        <v>0</v>
      </c>
    </row>
    <row r="4002" customFormat="false" ht="15" hidden="false" customHeight="false" outlineLevel="0" collapsed="false">
      <c r="H4002" s="108" t="n">
        <v>3994</v>
      </c>
      <c r="I4002" s="109" t="n">
        <v>-0.4113</v>
      </c>
      <c r="J4002" s="109" t="n">
        <v>-1.7901</v>
      </c>
      <c r="K4002" s="109" t="n">
        <v>-0.1345</v>
      </c>
      <c r="L4002" s="109" t="n">
        <v>0.8982</v>
      </c>
      <c r="M4002" s="109" t="n">
        <v>-0.9547</v>
      </c>
      <c r="N4002" s="108" t="n">
        <f aca="false">IF(SQRT($B$5)*$I4002+SQRT(1-$B$5)*J4002&lt;$C$8,1,0)</f>
        <v>0</v>
      </c>
      <c r="O4002" s="108" t="n">
        <f aca="false">IF(SQRT($B$5)*$I4002+SQRT(1-$B$5)*K4002&lt;$C$9,1,0)</f>
        <v>0</v>
      </c>
      <c r="P4002" s="108" t="n">
        <f aca="false">IF(SQRT($B$5)*$I4002+SQRT(1-$B$5)*L4002&lt;$C$10,1,0)</f>
        <v>0</v>
      </c>
      <c r="Q4002" s="108" t="n">
        <f aca="false">IF(SQRT($B$5)*$I4002+SQRT(1-$B$5)*M4002&lt;$C$11,1,0)</f>
        <v>0</v>
      </c>
      <c r="R4002" s="110" t="n">
        <f aca="false">N4002*$D$8+O4002*$D$9+P4002*$D$10+Q4002*$D$11</f>
        <v>0</v>
      </c>
      <c r="S4002" s="108" t="n">
        <f aca="false">SUM(N4002:Q4002)</f>
        <v>0</v>
      </c>
    </row>
    <row r="4003" customFormat="false" ht="15" hidden="false" customHeight="false" outlineLevel="0" collapsed="false">
      <c r="H4003" s="108" t="n">
        <v>3995</v>
      </c>
      <c r="I4003" s="109" t="n">
        <v>-2.2856</v>
      </c>
      <c r="J4003" s="109" t="n">
        <v>0.8509</v>
      </c>
      <c r="K4003" s="109" t="n">
        <v>-0.8819</v>
      </c>
      <c r="L4003" s="109" t="n">
        <v>-0.4858</v>
      </c>
      <c r="M4003" s="109" t="n">
        <v>0.3611</v>
      </c>
      <c r="N4003" s="108" t="n">
        <f aca="false">IF(SQRT($B$5)*$I4003+SQRT(1-$B$5)*J4003&lt;$C$8,1,0)</f>
        <v>0</v>
      </c>
      <c r="O4003" s="108" t="n">
        <f aca="false">IF(SQRT($B$5)*$I4003+SQRT(1-$B$5)*K4003&lt;$C$9,1,0)</f>
        <v>0</v>
      </c>
      <c r="P4003" s="108" t="n">
        <f aca="false">IF(SQRT($B$5)*$I4003+SQRT(1-$B$5)*L4003&lt;$C$10,1,0)</f>
        <v>0</v>
      </c>
      <c r="Q4003" s="108" t="n">
        <f aca="false">IF(SQRT($B$5)*$I4003+SQRT(1-$B$5)*M4003&lt;$C$11,1,0)</f>
        <v>0</v>
      </c>
      <c r="R4003" s="110" t="n">
        <f aca="false">N4003*$D$8+O4003*$D$9+P4003*$D$10+Q4003*$D$11</f>
        <v>0</v>
      </c>
      <c r="S4003" s="108" t="n">
        <f aca="false">SUM(N4003:Q4003)</f>
        <v>0</v>
      </c>
    </row>
    <row r="4004" customFormat="false" ht="15" hidden="false" customHeight="false" outlineLevel="0" collapsed="false">
      <c r="H4004" s="108" t="n">
        <v>3996</v>
      </c>
      <c r="I4004" s="109" t="n">
        <v>0.6348</v>
      </c>
      <c r="J4004" s="109" t="n">
        <v>-2.1762</v>
      </c>
      <c r="K4004" s="109" t="n">
        <v>0.4172</v>
      </c>
      <c r="L4004" s="109" t="n">
        <v>0.1745</v>
      </c>
      <c r="M4004" s="109" t="n">
        <v>0.3882</v>
      </c>
      <c r="N4004" s="108" t="n">
        <f aca="false">IF(SQRT($B$5)*$I4004+SQRT(1-$B$5)*J4004&lt;$C$8,1,0)</f>
        <v>0</v>
      </c>
      <c r="O4004" s="108" t="n">
        <f aca="false">IF(SQRT($B$5)*$I4004+SQRT(1-$B$5)*K4004&lt;$C$9,1,0)</f>
        <v>0</v>
      </c>
      <c r="P4004" s="108" t="n">
        <f aca="false">IF(SQRT($B$5)*$I4004+SQRT(1-$B$5)*L4004&lt;$C$10,1,0)</f>
        <v>0</v>
      </c>
      <c r="Q4004" s="108" t="n">
        <f aca="false">IF(SQRT($B$5)*$I4004+SQRT(1-$B$5)*M4004&lt;$C$11,1,0)</f>
        <v>0</v>
      </c>
      <c r="R4004" s="110" t="n">
        <f aca="false">N4004*$D$8+O4004*$D$9+P4004*$D$10+Q4004*$D$11</f>
        <v>0</v>
      </c>
      <c r="S4004" s="108" t="n">
        <f aca="false">SUM(N4004:Q4004)</f>
        <v>0</v>
      </c>
    </row>
    <row r="4005" customFormat="false" ht="15" hidden="false" customHeight="false" outlineLevel="0" collapsed="false">
      <c r="H4005" s="108" t="n">
        <v>3997</v>
      </c>
      <c r="I4005" s="109" t="n">
        <v>1.4358</v>
      </c>
      <c r="J4005" s="109" t="n">
        <v>2.0206</v>
      </c>
      <c r="K4005" s="109" t="n">
        <v>0.3866</v>
      </c>
      <c r="L4005" s="109" t="n">
        <v>-2.1774</v>
      </c>
      <c r="M4005" s="109" t="n">
        <v>0.2989</v>
      </c>
      <c r="N4005" s="108" t="n">
        <f aca="false">IF(SQRT($B$5)*$I4005+SQRT(1-$B$5)*J4005&lt;$C$8,1,0)</f>
        <v>0</v>
      </c>
      <c r="O4005" s="108" t="n">
        <f aca="false">IF(SQRT($B$5)*$I4005+SQRT(1-$B$5)*K4005&lt;$C$9,1,0)</f>
        <v>0</v>
      </c>
      <c r="P4005" s="108" t="n">
        <f aca="false">IF(SQRT($B$5)*$I4005+SQRT(1-$B$5)*L4005&lt;$C$10,1,0)</f>
        <v>0</v>
      </c>
      <c r="Q4005" s="108" t="n">
        <f aca="false">IF(SQRT($B$5)*$I4005+SQRT(1-$B$5)*M4005&lt;$C$11,1,0)</f>
        <v>0</v>
      </c>
      <c r="R4005" s="110" t="n">
        <f aca="false">N4005*$D$8+O4005*$D$9+P4005*$D$10+Q4005*$D$11</f>
        <v>0</v>
      </c>
      <c r="S4005" s="108" t="n">
        <f aca="false">SUM(N4005:Q4005)</f>
        <v>0</v>
      </c>
    </row>
    <row r="4006" customFormat="false" ht="15" hidden="false" customHeight="false" outlineLevel="0" collapsed="false">
      <c r="H4006" s="108" t="n">
        <v>3998</v>
      </c>
      <c r="I4006" s="109" t="n">
        <v>-1.5784</v>
      </c>
      <c r="J4006" s="109" t="n">
        <v>-0.5023</v>
      </c>
      <c r="K4006" s="109" t="n">
        <v>1.1644</v>
      </c>
      <c r="L4006" s="109" t="n">
        <v>-1.3302</v>
      </c>
      <c r="M4006" s="109" t="n">
        <v>-0.1965</v>
      </c>
      <c r="N4006" s="108" t="n">
        <f aca="false">IF(SQRT($B$5)*$I4006+SQRT(1-$B$5)*J4006&lt;$C$8,1,0)</f>
        <v>0</v>
      </c>
      <c r="O4006" s="108" t="n">
        <f aca="false">IF(SQRT($B$5)*$I4006+SQRT(1-$B$5)*K4006&lt;$C$9,1,0)</f>
        <v>0</v>
      </c>
      <c r="P4006" s="108" t="n">
        <f aca="false">IF(SQRT($B$5)*$I4006+SQRT(1-$B$5)*L4006&lt;$C$10,1,0)</f>
        <v>1</v>
      </c>
      <c r="Q4006" s="108" t="n">
        <f aca="false">IF(SQRT($B$5)*$I4006+SQRT(1-$B$5)*M4006&lt;$C$11,1,0)</f>
        <v>0</v>
      </c>
      <c r="R4006" s="110" t="n">
        <f aca="false">N4006*$D$8+O4006*$D$9+P4006*$D$10+Q4006*$D$11</f>
        <v>14</v>
      </c>
      <c r="S4006" s="108" t="n">
        <f aca="false">SUM(N4006:Q4006)</f>
        <v>1</v>
      </c>
    </row>
    <row r="4007" customFormat="false" ht="15" hidden="false" customHeight="false" outlineLevel="0" collapsed="false">
      <c r="H4007" s="108" t="n">
        <v>3999</v>
      </c>
      <c r="I4007" s="109" t="n">
        <v>-0.8909</v>
      </c>
      <c r="J4007" s="109" t="n">
        <v>-0.9064</v>
      </c>
      <c r="K4007" s="109" t="n">
        <v>2.927</v>
      </c>
      <c r="L4007" s="109" t="n">
        <v>1.8422</v>
      </c>
      <c r="M4007" s="109" t="n">
        <v>1.7463</v>
      </c>
      <c r="N4007" s="108" t="n">
        <f aca="false">IF(SQRT($B$5)*$I4007+SQRT(1-$B$5)*J4007&lt;$C$8,1,0)</f>
        <v>0</v>
      </c>
      <c r="O4007" s="108" t="n">
        <f aca="false">IF(SQRT($B$5)*$I4007+SQRT(1-$B$5)*K4007&lt;$C$9,1,0)</f>
        <v>0</v>
      </c>
      <c r="P4007" s="108" t="n">
        <f aca="false">IF(SQRT($B$5)*$I4007+SQRT(1-$B$5)*L4007&lt;$C$10,1,0)</f>
        <v>0</v>
      </c>
      <c r="Q4007" s="108" t="n">
        <f aca="false">IF(SQRT($B$5)*$I4007+SQRT(1-$B$5)*M4007&lt;$C$11,1,0)</f>
        <v>0</v>
      </c>
      <c r="R4007" s="110" t="n">
        <f aca="false">N4007*$D$8+O4007*$D$9+P4007*$D$10+Q4007*$D$11</f>
        <v>0</v>
      </c>
      <c r="S4007" s="108" t="n">
        <f aca="false">SUM(N4007:Q4007)</f>
        <v>0</v>
      </c>
    </row>
    <row r="4008" customFormat="false" ht="15" hidden="false" customHeight="false" outlineLevel="0" collapsed="false">
      <c r="H4008" s="108" t="n">
        <v>4000</v>
      </c>
      <c r="I4008" s="109" t="n">
        <v>-0.2539</v>
      </c>
      <c r="J4008" s="109" t="n">
        <v>0.235</v>
      </c>
      <c r="K4008" s="109" t="n">
        <v>-0.6073</v>
      </c>
      <c r="L4008" s="109" t="n">
        <v>0.6533</v>
      </c>
      <c r="M4008" s="109" t="n">
        <v>-0.5235</v>
      </c>
      <c r="N4008" s="108" t="n">
        <f aca="false">IF(SQRT($B$5)*$I4008+SQRT(1-$B$5)*J4008&lt;$C$8,1,0)</f>
        <v>0</v>
      </c>
      <c r="O4008" s="108" t="n">
        <f aca="false">IF(SQRT($B$5)*$I4008+SQRT(1-$B$5)*K4008&lt;$C$9,1,0)</f>
        <v>0</v>
      </c>
      <c r="P4008" s="108" t="n">
        <f aca="false">IF(SQRT($B$5)*$I4008+SQRT(1-$B$5)*L4008&lt;$C$10,1,0)</f>
        <v>0</v>
      </c>
      <c r="Q4008" s="108" t="n">
        <f aca="false">IF(SQRT($B$5)*$I4008+SQRT(1-$B$5)*M4008&lt;$C$11,1,0)</f>
        <v>0</v>
      </c>
      <c r="R4008" s="110" t="n">
        <f aca="false">N4008*$D$8+O4008*$D$9+P4008*$D$10+Q4008*$D$11</f>
        <v>0</v>
      </c>
      <c r="S4008" s="108" t="n">
        <f aca="false">SUM(N4008:Q4008)</f>
        <v>0</v>
      </c>
    </row>
    <row r="4009" customFormat="false" ht="15" hidden="false" customHeight="false" outlineLevel="0" collapsed="false">
      <c r="H4009" s="108" t="n">
        <v>4001</v>
      </c>
      <c r="I4009" s="109" t="n">
        <v>0.1085</v>
      </c>
      <c r="J4009" s="109" t="n">
        <v>0.0201</v>
      </c>
      <c r="K4009" s="109" t="n">
        <v>0.687</v>
      </c>
      <c r="L4009" s="109" t="n">
        <v>0.2195</v>
      </c>
      <c r="M4009" s="109" t="n">
        <v>1.3812</v>
      </c>
      <c r="N4009" s="108" t="n">
        <f aca="false">IF(SQRT($B$5)*$I4009+SQRT(1-$B$5)*J4009&lt;$C$8,1,0)</f>
        <v>0</v>
      </c>
      <c r="O4009" s="108" t="n">
        <f aca="false">IF(SQRT($B$5)*$I4009+SQRT(1-$B$5)*K4009&lt;$C$9,1,0)</f>
        <v>0</v>
      </c>
      <c r="P4009" s="108" t="n">
        <f aca="false">IF(SQRT($B$5)*$I4009+SQRT(1-$B$5)*L4009&lt;$C$10,1,0)</f>
        <v>0</v>
      </c>
      <c r="Q4009" s="108" t="n">
        <f aca="false">IF(SQRT($B$5)*$I4009+SQRT(1-$B$5)*M4009&lt;$C$11,1,0)</f>
        <v>0</v>
      </c>
      <c r="R4009" s="110" t="n">
        <f aca="false">N4009*$D$8+O4009*$D$9+P4009*$D$10+Q4009*$D$11</f>
        <v>0</v>
      </c>
      <c r="S4009" s="108" t="n">
        <f aca="false">SUM(N4009:Q4009)</f>
        <v>0</v>
      </c>
    </row>
    <row r="4010" customFormat="false" ht="15" hidden="false" customHeight="false" outlineLevel="0" collapsed="false">
      <c r="H4010" s="108" t="n">
        <v>4002</v>
      </c>
      <c r="I4010" s="109" t="n">
        <v>1.4229</v>
      </c>
      <c r="J4010" s="109" t="n">
        <v>1.1833</v>
      </c>
      <c r="K4010" s="109" t="n">
        <v>-0.7417</v>
      </c>
      <c r="L4010" s="109" t="n">
        <v>-0.2651</v>
      </c>
      <c r="M4010" s="109" t="n">
        <v>-0.6856</v>
      </c>
      <c r="N4010" s="108" t="n">
        <f aca="false">IF(SQRT($B$5)*$I4010+SQRT(1-$B$5)*J4010&lt;$C$8,1,0)</f>
        <v>0</v>
      </c>
      <c r="O4010" s="108" t="n">
        <f aca="false">IF(SQRT($B$5)*$I4010+SQRT(1-$B$5)*K4010&lt;$C$9,1,0)</f>
        <v>0</v>
      </c>
      <c r="P4010" s="108" t="n">
        <f aca="false">IF(SQRT($B$5)*$I4010+SQRT(1-$B$5)*L4010&lt;$C$10,1,0)</f>
        <v>0</v>
      </c>
      <c r="Q4010" s="108" t="n">
        <f aca="false">IF(SQRT($B$5)*$I4010+SQRT(1-$B$5)*M4010&lt;$C$11,1,0)</f>
        <v>0</v>
      </c>
      <c r="R4010" s="110" t="n">
        <f aca="false">N4010*$D$8+O4010*$D$9+P4010*$D$10+Q4010*$D$11</f>
        <v>0</v>
      </c>
      <c r="S4010" s="108" t="n">
        <f aca="false">SUM(N4010:Q4010)</f>
        <v>0</v>
      </c>
    </row>
    <row r="4011" customFormat="false" ht="15" hidden="false" customHeight="false" outlineLevel="0" collapsed="false">
      <c r="H4011" s="108" t="n">
        <v>4003</v>
      </c>
      <c r="I4011" s="109" t="n">
        <v>-0.106</v>
      </c>
      <c r="J4011" s="109" t="n">
        <v>-0.3189</v>
      </c>
      <c r="K4011" s="109" t="n">
        <v>-0.3118</v>
      </c>
      <c r="L4011" s="109" t="n">
        <v>-0.6567</v>
      </c>
      <c r="M4011" s="109" t="n">
        <v>-1.0712</v>
      </c>
      <c r="N4011" s="108" t="n">
        <f aca="false">IF(SQRT($B$5)*$I4011+SQRT(1-$B$5)*J4011&lt;$C$8,1,0)</f>
        <v>0</v>
      </c>
      <c r="O4011" s="108" t="n">
        <f aca="false">IF(SQRT($B$5)*$I4011+SQRT(1-$B$5)*K4011&lt;$C$9,1,0)</f>
        <v>0</v>
      </c>
      <c r="P4011" s="108" t="n">
        <f aca="false">IF(SQRT($B$5)*$I4011+SQRT(1-$B$5)*L4011&lt;$C$10,1,0)</f>
        <v>0</v>
      </c>
      <c r="Q4011" s="108" t="n">
        <f aca="false">IF(SQRT($B$5)*$I4011+SQRT(1-$B$5)*M4011&lt;$C$11,1,0)</f>
        <v>0</v>
      </c>
      <c r="R4011" s="110" t="n">
        <f aca="false">N4011*$D$8+O4011*$D$9+P4011*$D$10+Q4011*$D$11</f>
        <v>0</v>
      </c>
      <c r="S4011" s="108" t="n">
        <f aca="false">SUM(N4011:Q4011)</f>
        <v>0</v>
      </c>
    </row>
    <row r="4012" customFormat="false" ht="15" hidden="false" customHeight="false" outlineLevel="0" collapsed="false">
      <c r="H4012" s="108" t="n">
        <v>4004</v>
      </c>
      <c r="I4012" s="109" t="n">
        <v>-0.3119</v>
      </c>
      <c r="J4012" s="109" t="n">
        <v>0.4734</v>
      </c>
      <c r="K4012" s="109" t="n">
        <v>-0.031</v>
      </c>
      <c r="L4012" s="109" t="n">
        <v>1.4908</v>
      </c>
      <c r="M4012" s="109" t="n">
        <v>-0.2146</v>
      </c>
      <c r="N4012" s="108" t="n">
        <f aca="false">IF(SQRT($B$5)*$I4012+SQRT(1-$B$5)*J4012&lt;$C$8,1,0)</f>
        <v>0</v>
      </c>
      <c r="O4012" s="108" t="n">
        <f aca="false">IF(SQRT($B$5)*$I4012+SQRT(1-$B$5)*K4012&lt;$C$9,1,0)</f>
        <v>0</v>
      </c>
      <c r="P4012" s="108" t="n">
        <f aca="false">IF(SQRT($B$5)*$I4012+SQRT(1-$B$5)*L4012&lt;$C$10,1,0)</f>
        <v>0</v>
      </c>
      <c r="Q4012" s="108" t="n">
        <f aca="false">IF(SQRT($B$5)*$I4012+SQRT(1-$B$5)*M4012&lt;$C$11,1,0)</f>
        <v>0</v>
      </c>
      <c r="R4012" s="110" t="n">
        <f aca="false">N4012*$D$8+O4012*$D$9+P4012*$D$10+Q4012*$D$11</f>
        <v>0</v>
      </c>
      <c r="S4012" s="108" t="n">
        <f aca="false">SUM(N4012:Q4012)</f>
        <v>0</v>
      </c>
    </row>
    <row r="4013" customFormat="false" ht="15" hidden="false" customHeight="false" outlineLevel="0" collapsed="false">
      <c r="H4013" s="108" t="n">
        <v>4005</v>
      </c>
      <c r="I4013" s="109" t="n">
        <v>0.5764</v>
      </c>
      <c r="J4013" s="109" t="n">
        <v>0.6642</v>
      </c>
      <c r="K4013" s="109" t="n">
        <v>1.0419</v>
      </c>
      <c r="L4013" s="109" t="n">
        <v>-1.7892</v>
      </c>
      <c r="M4013" s="109" t="n">
        <v>0.8601</v>
      </c>
      <c r="N4013" s="108" t="n">
        <f aca="false">IF(SQRT($B$5)*$I4013+SQRT(1-$B$5)*J4013&lt;$C$8,1,0)</f>
        <v>0</v>
      </c>
      <c r="O4013" s="108" t="n">
        <f aca="false">IF(SQRT($B$5)*$I4013+SQRT(1-$B$5)*K4013&lt;$C$9,1,0)</f>
        <v>0</v>
      </c>
      <c r="P4013" s="108" t="n">
        <f aca="false">IF(SQRT($B$5)*$I4013+SQRT(1-$B$5)*L4013&lt;$C$10,1,0)</f>
        <v>0</v>
      </c>
      <c r="Q4013" s="108" t="n">
        <f aca="false">IF(SQRT($B$5)*$I4013+SQRT(1-$B$5)*M4013&lt;$C$11,1,0)</f>
        <v>0</v>
      </c>
      <c r="R4013" s="110" t="n">
        <f aca="false">N4013*$D$8+O4013*$D$9+P4013*$D$10+Q4013*$D$11</f>
        <v>0</v>
      </c>
      <c r="S4013" s="108" t="n">
        <f aca="false">SUM(N4013:Q4013)</f>
        <v>0</v>
      </c>
    </row>
    <row r="4014" customFormat="false" ht="15" hidden="false" customHeight="false" outlineLevel="0" collapsed="false">
      <c r="H4014" s="108" t="n">
        <v>4006</v>
      </c>
      <c r="I4014" s="109" t="n">
        <v>0.2353</v>
      </c>
      <c r="J4014" s="109" t="n">
        <v>-0.9707</v>
      </c>
      <c r="K4014" s="109" t="n">
        <v>0.79</v>
      </c>
      <c r="L4014" s="109" t="n">
        <v>0.424</v>
      </c>
      <c r="M4014" s="109" t="n">
        <v>-0.7081</v>
      </c>
      <c r="N4014" s="108" t="n">
        <f aca="false">IF(SQRT($B$5)*$I4014+SQRT(1-$B$5)*J4014&lt;$C$8,1,0)</f>
        <v>0</v>
      </c>
      <c r="O4014" s="108" t="n">
        <f aca="false">IF(SQRT($B$5)*$I4014+SQRT(1-$B$5)*K4014&lt;$C$9,1,0)</f>
        <v>0</v>
      </c>
      <c r="P4014" s="108" t="n">
        <f aca="false">IF(SQRT($B$5)*$I4014+SQRT(1-$B$5)*L4014&lt;$C$10,1,0)</f>
        <v>0</v>
      </c>
      <c r="Q4014" s="108" t="n">
        <f aca="false">IF(SQRT($B$5)*$I4014+SQRT(1-$B$5)*M4014&lt;$C$11,1,0)</f>
        <v>0</v>
      </c>
      <c r="R4014" s="110" t="n">
        <f aca="false">N4014*$D$8+O4014*$D$9+P4014*$D$10+Q4014*$D$11</f>
        <v>0</v>
      </c>
      <c r="S4014" s="108" t="n">
        <f aca="false">SUM(N4014:Q4014)</f>
        <v>0</v>
      </c>
    </row>
    <row r="4015" customFormat="false" ht="15" hidden="false" customHeight="false" outlineLevel="0" collapsed="false">
      <c r="H4015" s="108" t="n">
        <v>4007</v>
      </c>
      <c r="I4015" s="109" t="n">
        <v>0.7434</v>
      </c>
      <c r="J4015" s="109" t="n">
        <v>-0.4224</v>
      </c>
      <c r="K4015" s="109" t="n">
        <v>0.7666</v>
      </c>
      <c r="L4015" s="109" t="n">
        <v>1.2655</v>
      </c>
      <c r="M4015" s="109" t="n">
        <v>-0.3373</v>
      </c>
      <c r="N4015" s="108" t="n">
        <f aca="false">IF(SQRT($B$5)*$I4015+SQRT(1-$B$5)*J4015&lt;$C$8,1,0)</f>
        <v>0</v>
      </c>
      <c r="O4015" s="108" t="n">
        <f aca="false">IF(SQRT($B$5)*$I4015+SQRT(1-$B$5)*K4015&lt;$C$9,1,0)</f>
        <v>0</v>
      </c>
      <c r="P4015" s="108" t="n">
        <f aca="false">IF(SQRT($B$5)*$I4015+SQRT(1-$B$5)*L4015&lt;$C$10,1,0)</f>
        <v>0</v>
      </c>
      <c r="Q4015" s="108" t="n">
        <f aca="false">IF(SQRT($B$5)*$I4015+SQRT(1-$B$5)*M4015&lt;$C$11,1,0)</f>
        <v>0</v>
      </c>
      <c r="R4015" s="110" t="n">
        <f aca="false">N4015*$D$8+O4015*$D$9+P4015*$D$10+Q4015*$D$11</f>
        <v>0</v>
      </c>
      <c r="S4015" s="108" t="n">
        <f aca="false">SUM(N4015:Q4015)</f>
        <v>0</v>
      </c>
    </row>
    <row r="4016" customFormat="false" ht="15" hidden="false" customHeight="false" outlineLevel="0" collapsed="false">
      <c r="H4016" s="108" t="n">
        <v>4008</v>
      </c>
      <c r="I4016" s="109" t="n">
        <v>-0.6373</v>
      </c>
      <c r="J4016" s="109" t="n">
        <v>-0.0758</v>
      </c>
      <c r="K4016" s="109" t="n">
        <v>-0.9419</v>
      </c>
      <c r="L4016" s="109" t="n">
        <v>0.9422</v>
      </c>
      <c r="M4016" s="109" t="n">
        <v>0.431</v>
      </c>
      <c r="N4016" s="108" t="n">
        <f aca="false">IF(SQRT($B$5)*$I4016+SQRT(1-$B$5)*J4016&lt;$C$8,1,0)</f>
        <v>0</v>
      </c>
      <c r="O4016" s="108" t="n">
        <f aca="false">IF(SQRT($B$5)*$I4016+SQRT(1-$B$5)*K4016&lt;$C$9,1,0)</f>
        <v>0</v>
      </c>
      <c r="P4016" s="108" t="n">
        <f aca="false">IF(SQRT($B$5)*$I4016+SQRT(1-$B$5)*L4016&lt;$C$10,1,0)</f>
        <v>0</v>
      </c>
      <c r="Q4016" s="108" t="n">
        <f aca="false">IF(SQRT($B$5)*$I4016+SQRT(1-$B$5)*M4016&lt;$C$11,1,0)</f>
        <v>0</v>
      </c>
      <c r="R4016" s="110" t="n">
        <f aca="false">N4016*$D$8+O4016*$D$9+P4016*$D$10+Q4016*$D$11</f>
        <v>0</v>
      </c>
      <c r="S4016" s="108" t="n">
        <f aca="false">SUM(N4016:Q4016)</f>
        <v>0</v>
      </c>
    </row>
    <row r="4017" customFormat="false" ht="15" hidden="false" customHeight="false" outlineLevel="0" collapsed="false">
      <c r="H4017" s="108" t="n">
        <v>4009</v>
      </c>
      <c r="I4017" s="109" t="n">
        <v>-1.1356</v>
      </c>
      <c r="J4017" s="109" t="n">
        <v>1.5688</v>
      </c>
      <c r="K4017" s="109" t="n">
        <v>-0.0855</v>
      </c>
      <c r="L4017" s="109" t="n">
        <v>-1.0006</v>
      </c>
      <c r="M4017" s="109" t="n">
        <v>-0.9905</v>
      </c>
      <c r="N4017" s="108" t="n">
        <f aca="false">IF(SQRT($B$5)*$I4017+SQRT(1-$B$5)*J4017&lt;$C$8,1,0)</f>
        <v>0</v>
      </c>
      <c r="O4017" s="108" t="n">
        <f aca="false">IF(SQRT($B$5)*$I4017+SQRT(1-$B$5)*K4017&lt;$C$9,1,0)</f>
        <v>0</v>
      </c>
      <c r="P4017" s="108" t="n">
        <f aca="false">IF(SQRT($B$5)*$I4017+SQRT(1-$B$5)*L4017&lt;$C$10,1,0)</f>
        <v>0</v>
      </c>
      <c r="Q4017" s="108" t="n">
        <f aca="false">IF(SQRT($B$5)*$I4017+SQRT(1-$B$5)*M4017&lt;$C$11,1,0)</f>
        <v>0</v>
      </c>
      <c r="R4017" s="110" t="n">
        <f aca="false">N4017*$D$8+O4017*$D$9+P4017*$D$10+Q4017*$D$11</f>
        <v>0</v>
      </c>
      <c r="S4017" s="108" t="n">
        <f aca="false">SUM(N4017:Q4017)</f>
        <v>0</v>
      </c>
    </row>
    <row r="4018" customFormat="false" ht="15" hidden="false" customHeight="false" outlineLevel="0" collapsed="false">
      <c r="H4018" s="108" t="n">
        <v>4010</v>
      </c>
      <c r="I4018" s="109" t="n">
        <v>1.6693</v>
      </c>
      <c r="J4018" s="109" t="n">
        <v>1.4709</v>
      </c>
      <c r="K4018" s="109" t="n">
        <v>-0.5168</v>
      </c>
      <c r="L4018" s="109" t="n">
        <v>0.5468</v>
      </c>
      <c r="M4018" s="109" t="n">
        <v>0.3355</v>
      </c>
      <c r="N4018" s="108" t="n">
        <f aca="false">IF(SQRT($B$5)*$I4018+SQRT(1-$B$5)*J4018&lt;$C$8,1,0)</f>
        <v>0</v>
      </c>
      <c r="O4018" s="108" t="n">
        <f aca="false">IF(SQRT($B$5)*$I4018+SQRT(1-$B$5)*K4018&lt;$C$9,1,0)</f>
        <v>0</v>
      </c>
      <c r="P4018" s="108" t="n">
        <f aca="false">IF(SQRT($B$5)*$I4018+SQRT(1-$B$5)*L4018&lt;$C$10,1,0)</f>
        <v>0</v>
      </c>
      <c r="Q4018" s="108" t="n">
        <f aca="false">IF(SQRT($B$5)*$I4018+SQRT(1-$B$5)*M4018&lt;$C$11,1,0)</f>
        <v>0</v>
      </c>
      <c r="R4018" s="110" t="n">
        <f aca="false">N4018*$D$8+O4018*$D$9+P4018*$D$10+Q4018*$D$11</f>
        <v>0</v>
      </c>
      <c r="S4018" s="108" t="n">
        <f aca="false">SUM(N4018:Q4018)</f>
        <v>0</v>
      </c>
    </row>
    <row r="4019" customFormat="false" ht="15" hidden="false" customHeight="false" outlineLevel="0" collapsed="false">
      <c r="H4019" s="108" t="n">
        <v>4011</v>
      </c>
      <c r="I4019" s="109" t="n">
        <v>-2.1804</v>
      </c>
      <c r="J4019" s="109" t="n">
        <v>-1.3615</v>
      </c>
      <c r="K4019" s="109" t="n">
        <v>0.1985</v>
      </c>
      <c r="L4019" s="109" t="n">
        <v>0.2499</v>
      </c>
      <c r="M4019" s="109" t="n">
        <v>0.2693</v>
      </c>
      <c r="N4019" s="108" t="n">
        <f aca="false">IF(SQRT($B$5)*$I4019+SQRT(1-$B$5)*J4019&lt;$C$8,1,0)</f>
        <v>1</v>
      </c>
      <c r="O4019" s="108" t="n">
        <f aca="false">IF(SQRT($B$5)*$I4019+SQRT(1-$B$5)*K4019&lt;$C$9,1,0)</f>
        <v>0</v>
      </c>
      <c r="P4019" s="108" t="n">
        <f aca="false">IF(SQRT($B$5)*$I4019+SQRT(1-$B$5)*L4019&lt;$C$10,1,0)</f>
        <v>0</v>
      </c>
      <c r="Q4019" s="108" t="n">
        <f aca="false">IF(SQRT($B$5)*$I4019+SQRT(1-$B$5)*M4019&lt;$C$11,1,0)</f>
        <v>0</v>
      </c>
      <c r="R4019" s="110" t="n">
        <f aca="false">N4019*$D$8+O4019*$D$9+P4019*$D$10+Q4019*$D$11</f>
        <v>20</v>
      </c>
      <c r="S4019" s="108" t="n">
        <f aca="false">SUM(N4019:Q4019)</f>
        <v>1</v>
      </c>
    </row>
    <row r="4020" customFormat="false" ht="15" hidden="false" customHeight="false" outlineLevel="0" collapsed="false">
      <c r="H4020" s="108" t="n">
        <v>4012</v>
      </c>
      <c r="I4020" s="109" t="n">
        <v>-0.2003</v>
      </c>
      <c r="J4020" s="109" t="n">
        <v>0.9875</v>
      </c>
      <c r="K4020" s="109" t="n">
        <v>-2.5162</v>
      </c>
      <c r="L4020" s="109" t="n">
        <v>-0.4697</v>
      </c>
      <c r="M4020" s="109" t="n">
        <v>0.8002</v>
      </c>
      <c r="N4020" s="108" t="n">
        <f aca="false">IF(SQRT($B$5)*$I4020+SQRT(1-$B$5)*J4020&lt;$C$8,1,0)</f>
        <v>0</v>
      </c>
      <c r="O4020" s="108" t="n">
        <f aca="false">IF(SQRT($B$5)*$I4020+SQRT(1-$B$5)*K4020&lt;$C$9,1,0)</f>
        <v>0</v>
      </c>
      <c r="P4020" s="108" t="n">
        <f aca="false">IF(SQRT($B$5)*$I4020+SQRT(1-$B$5)*L4020&lt;$C$10,1,0)</f>
        <v>0</v>
      </c>
      <c r="Q4020" s="108" t="n">
        <f aca="false">IF(SQRT($B$5)*$I4020+SQRT(1-$B$5)*M4020&lt;$C$11,1,0)</f>
        <v>0</v>
      </c>
      <c r="R4020" s="110" t="n">
        <f aca="false">N4020*$D$8+O4020*$D$9+P4020*$D$10+Q4020*$D$11</f>
        <v>0</v>
      </c>
      <c r="S4020" s="108" t="n">
        <f aca="false">SUM(N4020:Q4020)</f>
        <v>0</v>
      </c>
    </row>
    <row r="4021" customFormat="false" ht="15" hidden="false" customHeight="false" outlineLevel="0" collapsed="false">
      <c r="H4021" s="108" t="n">
        <v>4013</v>
      </c>
      <c r="I4021" s="109" t="n">
        <v>1.1404</v>
      </c>
      <c r="J4021" s="109" t="n">
        <v>-0.6425</v>
      </c>
      <c r="K4021" s="109" t="n">
        <v>-0.6636</v>
      </c>
      <c r="L4021" s="109" t="n">
        <v>-0.4179</v>
      </c>
      <c r="M4021" s="109" t="n">
        <v>1.7351</v>
      </c>
      <c r="N4021" s="108" t="n">
        <f aca="false">IF(SQRT($B$5)*$I4021+SQRT(1-$B$5)*J4021&lt;$C$8,1,0)</f>
        <v>0</v>
      </c>
      <c r="O4021" s="108" t="n">
        <f aca="false">IF(SQRT($B$5)*$I4021+SQRT(1-$B$5)*K4021&lt;$C$9,1,0)</f>
        <v>0</v>
      </c>
      <c r="P4021" s="108" t="n">
        <f aca="false">IF(SQRT($B$5)*$I4021+SQRT(1-$B$5)*L4021&lt;$C$10,1,0)</f>
        <v>0</v>
      </c>
      <c r="Q4021" s="108" t="n">
        <f aca="false">IF(SQRT($B$5)*$I4021+SQRT(1-$B$5)*M4021&lt;$C$11,1,0)</f>
        <v>0</v>
      </c>
      <c r="R4021" s="110" t="n">
        <f aca="false">N4021*$D$8+O4021*$D$9+P4021*$D$10+Q4021*$D$11</f>
        <v>0</v>
      </c>
      <c r="S4021" s="108" t="n">
        <f aca="false">SUM(N4021:Q4021)</f>
        <v>0</v>
      </c>
    </row>
    <row r="4022" customFormat="false" ht="15" hidden="false" customHeight="false" outlineLevel="0" collapsed="false">
      <c r="H4022" s="108" t="n">
        <v>4014</v>
      </c>
      <c r="I4022" s="109" t="n">
        <v>0.9566</v>
      </c>
      <c r="J4022" s="109" t="n">
        <v>0.2896</v>
      </c>
      <c r="K4022" s="109" t="n">
        <v>-1.8245</v>
      </c>
      <c r="L4022" s="109" t="n">
        <v>-0.347</v>
      </c>
      <c r="M4022" s="109" t="n">
        <v>-0.4414</v>
      </c>
      <c r="N4022" s="108" t="n">
        <f aca="false">IF(SQRT($B$5)*$I4022+SQRT(1-$B$5)*J4022&lt;$C$8,1,0)</f>
        <v>0</v>
      </c>
      <c r="O4022" s="108" t="n">
        <f aca="false">IF(SQRT($B$5)*$I4022+SQRT(1-$B$5)*K4022&lt;$C$9,1,0)</f>
        <v>0</v>
      </c>
      <c r="P4022" s="108" t="n">
        <f aca="false">IF(SQRT($B$5)*$I4022+SQRT(1-$B$5)*L4022&lt;$C$10,1,0)</f>
        <v>0</v>
      </c>
      <c r="Q4022" s="108" t="n">
        <f aca="false">IF(SQRT($B$5)*$I4022+SQRT(1-$B$5)*M4022&lt;$C$11,1,0)</f>
        <v>0</v>
      </c>
      <c r="R4022" s="110" t="n">
        <f aca="false">N4022*$D$8+O4022*$D$9+P4022*$D$10+Q4022*$D$11</f>
        <v>0</v>
      </c>
      <c r="S4022" s="108" t="n">
        <f aca="false">SUM(N4022:Q4022)</f>
        <v>0</v>
      </c>
    </row>
    <row r="4023" customFormat="false" ht="15" hidden="false" customHeight="false" outlineLevel="0" collapsed="false">
      <c r="H4023" s="108" t="n">
        <v>4015</v>
      </c>
      <c r="I4023" s="109" t="n">
        <v>2.2738</v>
      </c>
      <c r="J4023" s="109" t="n">
        <v>0.8392</v>
      </c>
      <c r="K4023" s="109" t="n">
        <v>0.8208</v>
      </c>
      <c r="L4023" s="109" t="n">
        <v>-1.06</v>
      </c>
      <c r="M4023" s="109" t="n">
        <v>-0.7056</v>
      </c>
      <c r="N4023" s="108" t="n">
        <f aca="false">IF(SQRT($B$5)*$I4023+SQRT(1-$B$5)*J4023&lt;$C$8,1,0)</f>
        <v>0</v>
      </c>
      <c r="O4023" s="108" t="n">
        <f aca="false">IF(SQRT($B$5)*$I4023+SQRT(1-$B$5)*K4023&lt;$C$9,1,0)</f>
        <v>0</v>
      </c>
      <c r="P4023" s="108" t="n">
        <f aca="false">IF(SQRT($B$5)*$I4023+SQRT(1-$B$5)*L4023&lt;$C$10,1,0)</f>
        <v>0</v>
      </c>
      <c r="Q4023" s="108" t="n">
        <f aca="false">IF(SQRT($B$5)*$I4023+SQRT(1-$B$5)*M4023&lt;$C$11,1,0)</f>
        <v>0</v>
      </c>
      <c r="R4023" s="110" t="n">
        <f aca="false">N4023*$D$8+O4023*$D$9+P4023*$D$10+Q4023*$D$11</f>
        <v>0</v>
      </c>
      <c r="S4023" s="108" t="n">
        <f aca="false">SUM(N4023:Q4023)</f>
        <v>0</v>
      </c>
    </row>
    <row r="4024" customFormat="false" ht="15" hidden="false" customHeight="false" outlineLevel="0" collapsed="false">
      <c r="H4024" s="108" t="n">
        <v>4016</v>
      </c>
      <c r="I4024" s="109" t="n">
        <v>-1.6117</v>
      </c>
      <c r="J4024" s="109" t="n">
        <v>-0.6381</v>
      </c>
      <c r="K4024" s="109" t="n">
        <v>-0.7519</v>
      </c>
      <c r="L4024" s="109" t="n">
        <v>2.0123</v>
      </c>
      <c r="M4024" s="109" t="n">
        <v>0.8254</v>
      </c>
      <c r="N4024" s="108" t="n">
        <f aca="false">IF(SQRT($B$5)*$I4024+SQRT(1-$B$5)*J4024&lt;$C$8,1,0)</f>
        <v>0</v>
      </c>
      <c r="O4024" s="108" t="n">
        <f aca="false">IF(SQRT($B$5)*$I4024+SQRT(1-$B$5)*K4024&lt;$C$9,1,0)</f>
        <v>0</v>
      </c>
      <c r="P4024" s="108" t="n">
        <f aca="false">IF(SQRT($B$5)*$I4024+SQRT(1-$B$5)*L4024&lt;$C$10,1,0)</f>
        <v>0</v>
      </c>
      <c r="Q4024" s="108" t="n">
        <f aca="false">IF(SQRT($B$5)*$I4024+SQRT(1-$B$5)*M4024&lt;$C$11,1,0)</f>
        <v>0</v>
      </c>
      <c r="R4024" s="110" t="n">
        <f aca="false">N4024*$D$8+O4024*$D$9+P4024*$D$10+Q4024*$D$11</f>
        <v>0</v>
      </c>
      <c r="S4024" s="108" t="n">
        <f aca="false">SUM(N4024:Q4024)</f>
        <v>0</v>
      </c>
    </row>
    <row r="4025" customFormat="false" ht="15" hidden="false" customHeight="false" outlineLevel="0" collapsed="false">
      <c r="H4025" s="108" t="n">
        <v>4017</v>
      </c>
      <c r="I4025" s="109" t="n">
        <v>0.5211</v>
      </c>
      <c r="J4025" s="109" t="n">
        <v>-0.054</v>
      </c>
      <c r="K4025" s="109" t="n">
        <v>-0.9063</v>
      </c>
      <c r="L4025" s="109" t="n">
        <v>1.6434</v>
      </c>
      <c r="M4025" s="109" t="n">
        <v>0.9186</v>
      </c>
      <c r="N4025" s="108" t="n">
        <f aca="false">IF(SQRT($B$5)*$I4025+SQRT(1-$B$5)*J4025&lt;$C$8,1,0)</f>
        <v>0</v>
      </c>
      <c r="O4025" s="108" t="n">
        <f aca="false">IF(SQRT($B$5)*$I4025+SQRT(1-$B$5)*K4025&lt;$C$9,1,0)</f>
        <v>0</v>
      </c>
      <c r="P4025" s="108" t="n">
        <f aca="false">IF(SQRT($B$5)*$I4025+SQRT(1-$B$5)*L4025&lt;$C$10,1,0)</f>
        <v>0</v>
      </c>
      <c r="Q4025" s="108" t="n">
        <f aca="false">IF(SQRT($B$5)*$I4025+SQRT(1-$B$5)*M4025&lt;$C$11,1,0)</f>
        <v>0</v>
      </c>
      <c r="R4025" s="110" t="n">
        <f aca="false">N4025*$D$8+O4025*$D$9+P4025*$D$10+Q4025*$D$11</f>
        <v>0</v>
      </c>
      <c r="S4025" s="108" t="n">
        <f aca="false">SUM(N4025:Q4025)</f>
        <v>0</v>
      </c>
    </row>
    <row r="4026" customFormat="false" ht="15" hidden="false" customHeight="false" outlineLevel="0" collapsed="false">
      <c r="H4026" s="108" t="n">
        <v>4018</v>
      </c>
      <c r="I4026" s="109" t="n">
        <v>1.2938</v>
      </c>
      <c r="J4026" s="109" t="n">
        <v>1.5551</v>
      </c>
      <c r="K4026" s="109" t="n">
        <v>-0.1962</v>
      </c>
      <c r="L4026" s="109" t="n">
        <v>0.2281</v>
      </c>
      <c r="M4026" s="109" t="n">
        <v>-1.8587</v>
      </c>
      <c r="N4026" s="108" t="n">
        <f aca="false">IF(SQRT($B$5)*$I4026+SQRT(1-$B$5)*J4026&lt;$C$8,1,0)</f>
        <v>0</v>
      </c>
      <c r="O4026" s="108" t="n">
        <f aca="false">IF(SQRT($B$5)*$I4026+SQRT(1-$B$5)*K4026&lt;$C$9,1,0)</f>
        <v>0</v>
      </c>
      <c r="P4026" s="108" t="n">
        <f aca="false">IF(SQRT($B$5)*$I4026+SQRT(1-$B$5)*L4026&lt;$C$10,1,0)</f>
        <v>0</v>
      </c>
      <c r="Q4026" s="108" t="n">
        <f aca="false">IF(SQRT($B$5)*$I4026+SQRT(1-$B$5)*M4026&lt;$C$11,1,0)</f>
        <v>0</v>
      </c>
      <c r="R4026" s="110" t="n">
        <f aca="false">N4026*$D$8+O4026*$D$9+P4026*$D$10+Q4026*$D$11</f>
        <v>0</v>
      </c>
      <c r="S4026" s="108" t="n">
        <f aca="false">SUM(N4026:Q4026)</f>
        <v>0</v>
      </c>
    </row>
    <row r="4027" customFormat="false" ht="15" hidden="false" customHeight="false" outlineLevel="0" collapsed="false">
      <c r="H4027" s="108" t="n">
        <v>4019</v>
      </c>
      <c r="I4027" s="109" t="n">
        <v>1.9335</v>
      </c>
      <c r="J4027" s="109" t="n">
        <v>-0.2138</v>
      </c>
      <c r="K4027" s="109" t="n">
        <v>0.9835</v>
      </c>
      <c r="L4027" s="109" t="n">
        <v>-1.6692</v>
      </c>
      <c r="M4027" s="109" t="n">
        <v>-1.8912</v>
      </c>
      <c r="N4027" s="108" t="n">
        <f aca="false">IF(SQRT($B$5)*$I4027+SQRT(1-$B$5)*J4027&lt;$C$8,1,0)</f>
        <v>0</v>
      </c>
      <c r="O4027" s="108" t="n">
        <f aca="false">IF(SQRT($B$5)*$I4027+SQRT(1-$B$5)*K4027&lt;$C$9,1,0)</f>
        <v>0</v>
      </c>
      <c r="P4027" s="108" t="n">
        <f aca="false">IF(SQRT($B$5)*$I4027+SQRT(1-$B$5)*L4027&lt;$C$10,1,0)</f>
        <v>0</v>
      </c>
      <c r="Q4027" s="108" t="n">
        <f aca="false">IF(SQRT($B$5)*$I4027+SQRT(1-$B$5)*M4027&lt;$C$11,1,0)</f>
        <v>0</v>
      </c>
      <c r="R4027" s="110" t="n">
        <f aca="false">N4027*$D$8+O4027*$D$9+P4027*$D$10+Q4027*$D$11</f>
        <v>0</v>
      </c>
      <c r="S4027" s="108" t="n">
        <f aca="false">SUM(N4027:Q4027)</f>
        <v>0</v>
      </c>
    </row>
    <row r="4028" customFormat="false" ht="15" hidden="false" customHeight="false" outlineLevel="0" collapsed="false">
      <c r="H4028" s="108" t="n">
        <v>4020</v>
      </c>
      <c r="I4028" s="109" t="n">
        <v>0.6928</v>
      </c>
      <c r="J4028" s="109" t="n">
        <v>-0.6826</v>
      </c>
      <c r="K4028" s="109" t="n">
        <v>-0.0415</v>
      </c>
      <c r="L4028" s="109" t="n">
        <v>-0.5933</v>
      </c>
      <c r="M4028" s="109" t="n">
        <v>-0.1646</v>
      </c>
      <c r="N4028" s="108" t="n">
        <f aca="false">IF(SQRT($B$5)*$I4028+SQRT(1-$B$5)*J4028&lt;$C$8,1,0)</f>
        <v>0</v>
      </c>
      <c r="O4028" s="108" t="n">
        <f aca="false">IF(SQRT($B$5)*$I4028+SQRT(1-$B$5)*K4028&lt;$C$9,1,0)</f>
        <v>0</v>
      </c>
      <c r="P4028" s="108" t="n">
        <f aca="false">IF(SQRT($B$5)*$I4028+SQRT(1-$B$5)*L4028&lt;$C$10,1,0)</f>
        <v>0</v>
      </c>
      <c r="Q4028" s="108" t="n">
        <f aca="false">IF(SQRT($B$5)*$I4028+SQRT(1-$B$5)*M4028&lt;$C$11,1,0)</f>
        <v>0</v>
      </c>
      <c r="R4028" s="110" t="n">
        <f aca="false">N4028*$D$8+O4028*$D$9+P4028*$D$10+Q4028*$D$11</f>
        <v>0</v>
      </c>
      <c r="S4028" s="108" t="n">
        <f aca="false">SUM(N4028:Q4028)</f>
        <v>0</v>
      </c>
    </row>
    <row r="4029" customFormat="false" ht="15" hidden="false" customHeight="false" outlineLevel="0" collapsed="false">
      <c r="H4029" s="108" t="n">
        <v>4021</v>
      </c>
      <c r="I4029" s="109" t="n">
        <v>-2.0756</v>
      </c>
      <c r="J4029" s="109" t="n">
        <v>-1.4293</v>
      </c>
      <c r="K4029" s="109" t="n">
        <v>1.2054</v>
      </c>
      <c r="L4029" s="109" t="n">
        <v>-0.5968</v>
      </c>
      <c r="M4029" s="109" t="n">
        <v>-1.6126</v>
      </c>
      <c r="N4029" s="108" t="n">
        <f aca="false">IF(SQRT($B$5)*$I4029+SQRT(1-$B$5)*J4029&lt;$C$8,1,0)</f>
        <v>1</v>
      </c>
      <c r="O4029" s="108" t="n">
        <f aca="false">IF(SQRT($B$5)*$I4029+SQRT(1-$B$5)*K4029&lt;$C$9,1,0)</f>
        <v>0</v>
      </c>
      <c r="P4029" s="108" t="n">
        <f aca="false">IF(SQRT($B$5)*$I4029+SQRT(1-$B$5)*L4029&lt;$C$10,1,0)</f>
        <v>0</v>
      </c>
      <c r="Q4029" s="108" t="n">
        <f aca="false">IF(SQRT($B$5)*$I4029+SQRT(1-$B$5)*M4029&lt;$C$11,1,0)</f>
        <v>1</v>
      </c>
      <c r="R4029" s="110" t="n">
        <f aca="false">N4029*$D$8+O4029*$D$9+P4029*$D$10+Q4029*$D$11</f>
        <v>37.5</v>
      </c>
      <c r="S4029" s="108" t="n">
        <f aca="false">SUM(N4029:Q4029)</f>
        <v>2</v>
      </c>
    </row>
    <row r="4030" customFormat="false" ht="15" hidden="false" customHeight="false" outlineLevel="0" collapsed="false">
      <c r="H4030" s="108" t="n">
        <v>4022</v>
      </c>
      <c r="I4030" s="109" t="n">
        <v>0.1261</v>
      </c>
      <c r="J4030" s="109" t="n">
        <v>-0.1558</v>
      </c>
      <c r="K4030" s="109" t="n">
        <v>0.0212</v>
      </c>
      <c r="L4030" s="109" t="n">
        <v>-0.537</v>
      </c>
      <c r="M4030" s="109" t="n">
        <v>2.5632</v>
      </c>
      <c r="N4030" s="108" t="n">
        <f aca="false">IF(SQRT($B$5)*$I4030+SQRT(1-$B$5)*J4030&lt;$C$8,1,0)</f>
        <v>0</v>
      </c>
      <c r="O4030" s="108" t="n">
        <f aca="false">IF(SQRT($B$5)*$I4030+SQRT(1-$B$5)*K4030&lt;$C$9,1,0)</f>
        <v>0</v>
      </c>
      <c r="P4030" s="108" t="n">
        <f aca="false">IF(SQRT($B$5)*$I4030+SQRT(1-$B$5)*L4030&lt;$C$10,1,0)</f>
        <v>0</v>
      </c>
      <c r="Q4030" s="108" t="n">
        <f aca="false">IF(SQRT($B$5)*$I4030+SQRT(1-$B$5)*M4030&lt;$C$11,1,0)</f>
        <v>0</v>
      </c>
      <c r="R4030" s="110" t="n">
        <f aca="false">N4030*$D$8+O4030*$D$9+P4030*$D$10+Q4030*$D$11</f>
        <v>0</v>
      </c>
      <c r="S4030" s="108" t="n">
        <f aca="false">SUM(N4030:Q4030)</f>
        <v>0</v>
      </c>
    </row>
    <row r="4031" customFormat="false" ht="15" hidden="false" customHeight="false" outlineLevel="0" collapsed="false">
      <c r="H4031" s="108" t="n">
        <v>4023</v>
      </c>
      <c r="I4031" s="109" t="n">
        <v>-1.036</v>
      </c>
      <c r="J4031" s="109" t="n">
        <v>0.4705</v>
      </c>
      <c r="K4031" s="109" t="n">
        <v>1.197</v>
      </c>
      <c r="L4031" s="109" t="n">
        <v>1.04</v>
      </c>
      <c r="M4031" s="109" t="n">
        <v>-0.2039</v>
      </c>
      <c r="N4031" s="108" t="n">
        <f aca="false">IF(SQRT($B$5)*$I4031+SQRT(1-$B$5)*J4031&lt;$C$8,1,0)</f>
        <v>0</v>
      </c>
      <c r="O4031" s="108" t="n">
        <f aca="false">IF(SQRT($B$5)*$I4031+SQRT(1-$B$5)*K4031&lt;$C$9,1,0)</f>
        <v>0</v>
      </c>
      <c r="P4031" s="108" t="n">
        <f aca="false">IF(SQRT($B$5)*$I4031+SQRT(1-$B$5)*L4031&lt;$C$10,1,0)</f>
        <v>0</v>
      </c>
      <c r="Q4031" s="108" t="n">
        <f aca="false">IF(SQRT($B$5)*$I4031+SQRT(1-$B$5)*M4031&lt;$C$11,1,0)</f>
        <v>0</v>
      </c>
      <c r="R4031" s="110" t="n">
        <f aca="false">N4031*$D$8+O4031*$D$9+P4031*$D$10+Q4031*$D$11</f>
        <v>0</v>
      </c>
      <c r="S4031" s="108" t="n">
        <f aca="false">SUM(N4031:Q4031)</f>
        <v>0</v>
      </c>
    </row>
    <row r="4032" customFormat="false" ht="15" hidden="false" customHeight="false" outlineLevel="0" collapsed="false">
      <c r="H4032" s="108" t="n">
        <v>4024</v>
      </c>
      <c r="I4032" s="109" t="n">
        <v>-0.9292</v>
      </c>
      <c r="J4032" s="109" t="n">
        <v>0.4049</v>
      </c>
      <c r="K4032" s="109" t="n">
        <v>-0.967</v>
      </c>
      <c r="L4032" s="109" t="n">
        <v>0.7689</v>
      </c>
      <c r="M4032" s="109" t="n">
        <v>-1.0952</v>
      </c>
      <c r="N4032" s="108" t="n">
        <f aca="false">IF(SQRT($B$5)*$I4032+SQRT(1-$B$5)*J4032&lt;$C$8,1,0)</f>
        <v>0</v>
      </c>
      <c r="O4032" s="108" t="n">
        <f aca="false">IF(SQRT($B$5)*$I4032+SQRT(1-$B$5)*K4032&lt;$C$9,1,0)</f>
        <v>0</v>
      </c>
      <c r="P4032" s="108" t="n">
        <f aca="false">IF(SQRT($B$5)*$I4032+SQRT(1-$B$5)*L4032&lt;$C$10,1,0)</f>
        <v>0</v>
      </c>
      <c r="Q4032" s="108" t="n">
        <f aca="false">IF(SQRT($B$5)*$I4032+SQRT(1-$B$5)*M4032&lt;$C$11,1,0)</f>
        <v>0</v>
      </c>
      <c r="R4032" s="110" t="n">
        <f aca="false">N4032*$D$8+O4032*$D$9+P4032*$D$10+Q4032*$D$11</f>
        <v>0</v>
      </c>
      <c r="S4032" s="108" t="n">
        <f aca="false">SUM(N4032:Q4032)</f>
        <v>0</v>
      </c>
    </row>
    <row r="4033" customFormat="false" ht="15" hidden="false" customHeight="false" outlineLevel="0" collapsed="false">
      <c r="H4033" s="108" t="n">
        <v>4025</v>
      </c>
      <c r="I4033" s="109" t="n">
        <v>0.2521</v>
      </c>
      <c r="J4033" s="109" t="n">
        <v>1.005</v>
      </c>
      <c r="K4033" s="109" t="n">
        <v>1.6014</v>
      </c>
      <c r="L4033" s="109" t="n">
        <v>0.668</v>
      </c>
      <c r="M4033" s="109" t="n">
        <v>0.7273</v>
      </c>
      <c r="N4033" s="108" t="n">
        <f aca="false">IF(SQRT($B$5)*$I4033+SQRT(1-$B$5)*J4033&lt;$C$8,1,0)</f>
        <v>0</v>
      </c>
      <c r="O4033" s="108" t="n">
        <f aca="false">IF(SQRT($B$5)*$I4033+SQRT(1-$B$5)*K4033&lt;$C$9,1,0)</f>
        <v>0</v>
      </c>
      <c r="P4033" s="108" t="n">
        <f aca="false">IF(SQRT($B$5)*$I4033+SQRT(1-$B$5)*L4033&lt;$C$10,1,0)</f>
        <v>0</v>
      </c>
      <c r="Q4033" s="108" t="n">
        <f aca="false">IF(SQRT($B$5)*$I4033+SQRT(1-$B$5)*M4033&lt;$C$11,1,0)</f>
        <v>0</v>
      </c>
      <c r="R4033" s="110" t="n">
        <f aca="false">N4033*$D$8+O4033*$D$9+P4033*$D$10+Q4033*$D$11</f>
        <v>0</v>
      </c>
      <c r="S4033" s="108" t="n">
        <f aca="false">SUM(N4033:Q4033)</f>
        <v>0</v>
      </c>
    </row>
    <row r="4034" customFormat="false" ht="15" hidden="false" customHeight="false" outlineLevel="0" collapsed="false">
      <c r="H4034" s="108" t="n">
        <v>4026</v>
      </c>
      <c r="I4034" s="109" t="n">
        <v>0.1956</v>
      </c>
      <c r="J4034" s="109" t="n">
        <v>-0.2219</v>
      </c>
      <c r="K4034" s="109" t="n">
        <v>-0.4921</v>
      </c>
      <c r="L4034" s="109" t="n">
        <v>-0.0225</v>
      </c>
      <c r="M4034" s="109" t="n">
        <v>-0.8898</v>
      </c>
      <c r="N4034" s="108" t="n">
        <f aca="false">IF(SQRT($B$5)*$I4034+SQRT(1-$B$5)*J4034&lt;$C$8,1,0)</f>
        <v>0</v>
      </c>
      <c r="O4034" s="108" t="n">
        <f aca="false">IF(SQRT($B$5)*$I4034+SQRT(1-$B$5)*K4034&lt;$C$9,1,0)</f>
        <v>0</v>
      </c>
      <c r="P4034" s="108" t="n">
        <f aca="false">IF(SQRT($B$5)*$I4034+SQRT(1-$B$5)*L4034&lt;$C$10,1,0)</f>
        <v>0</v>
      </c>
      <c r="Q4034" s="108" t="n">
        <f aca="false">IF(SQRT($B$5)*$I4034+SQRT(1-$B$5)*M4034&lt;$C$11,1,0)</f>
        <v>0</v>
      </c>
      <c r="R4034" s="110" t="n">
        <f aca="false">N4034*$D$8+O4034*$D$9+P4034*$D$10+Q4034*$D$11</f>
        <v>0</v>
      </c>
      <c r="S4034" s="108" t="n">
        <f aca="false">SUM(N4034:Q4034)</f>
        <v>0</v>
      </c>
    </row>
    <row r="4035" customFormat="false" ht="15" hidden="false" customHeight="false" outlineLevel="0" collapsed="false">
      <c r="H4035" s="108" t="n">
        <v>4027</v>
      </c>
      <c r="I4035" s="109" t="n">
        <v>-0.5917</v>
      </c>
      <c r="J4035" s="109" t="n">
        <v>-1.8729</v>
      </c>
      <c r="K4035" s="109" t="n">
        <v>-0.4018</v>
      </c>
      <c r="L4035" s="109" t="n">
        <v>-1.6659</v>
      </c>
      <c r="M4035" s="109" t="n">
        <v>-1.0005</v>
      </c>
      <c r="N4035" s="108" t="n">
        <f aca="false">IF(SQRT($B$5)*$I4035+SQRT(1-$B$5)*J4035&lt;$C$8,1,0)</f>
        <v>0</v>
      </c>
      <c r="O4035" s="108" t="n">
        <f aca="false">IF(SQRT($B$5)*$I4035+SQRT(1-$B$5)*K4035&lt;$C$9,1,0)</f>
        <v>0</v>
      </c>
      <c r="P4035" s="108" t="n">
        <f aca="false">IF(SQRT($B$5)*$I4035+SQRT(1-$B$5)*L4035&lt;$C$10,1,0)</f>
        <v>1</v>
      </c>
      <c r="Q4035" s="108" t="n">
        <f aca="false">IF(SQRT($B$5)*$I4035+SQRT(1-$B$5)*M4035&lt;$C$11,1,0)</f>
        <v>0</v>
      </c>
      <c r="R4035" s="110" t="n">
        <f aca="false">N4035*$D$8+O4035*$D$9+P4035*$D$10+Q4035*$D$11</f>
        <v>14</v>
      </c>
      <c r="S4035" s="108" t="n">
        <f aca="false">SUM(N4035:Q4035)</f>
        <v>1</v>
      </c>
    </row>
    <row r="4036" customFormat="false" ht="15" hidden="false" customHeight="false" outlineLevel="0" collapsed="false">
      <c r="H4036" s="108" t="n">
        <v>4028</v>
      </c>
      <c r="I4036" s="109" t="n">
        <v>0.9343</v>
      </c>
      <c r="J4036" s="109" t="n">
        <v>-1.4677</v>
      </c>
      <c r="K4036" s="109" t="n">
        <v>-1.8876</v>
      </c>
      <c r="L4036" s="109" t="n">
        <v>-2.8482</v>
      </c>
      <c r="M4036" s="109" t="n">
        <v>0.6591</v>
      </c>
      <c r="N4036" s="108" t="n">
        <f aca="false">IF(SQRT($B$5)*$I4036+SQRT(1-$B$5)*J4036&lt;$C$8,1,0)</f>
        <v>0</v>
      </c>
      <c r="O4036" s="108" t="n">
        <f aca="false">IF(SQRT($B$5)*$I4036+SQRT(1-$B$5)*K4036&lt;$C$9,1,0)</f>
        <v>0</v>
      </c>
      <c r="P4036" s="108" t="n">
        <f aca="false">IF(SQRT($B$5)*$I4036+SQRT(1-$B$5)*L4036&lt;$C$10,1,0)</f>
        <v>1</v>
      </c>
      <c r="Q4036" s="108" t="n">
        <f aca="false">IF(SQRT($B$5)*$I4036+SQRT(1-$B$5)*M4036&lt;$C$11,1,0)</f>
        <v>0</v>
      </c>
      <c r="R4036" s="110" t="n">
        <f aca="false">N4036*$D$8+O4036*$D$9+P4036*$D$10+Q4036*$D$11</f>
        <v>14</v>
      </c>
      <c r="S4036" s="108" t="n">
        <f aca="false">SUM(N4036:Q4036)</f>
        <v>1</v>
      </c>
    </row>
    <row r="4037" customFormat="false" ht="15" hidden="false" customHeight="false" outlineLevel="0" collapsed="false">
      <c r="H4037" s="108" t="n">
        <v>4029</v>
      </c>
      <c r="I4037" s="109" t="n">
        <v>0.3106</v>
      </c>
      <c r="J4037" s="109" t="n">
        <v>-0.7856</v>
      </c>
      <c r="K4037" s="109" t="n">
        <v>-0.7581</v>
      </c>
      <c r="L4037" s="109" t="n">
        <v>0.2021</v>
      </c>
      <c r="M4037" s="109" t="n">
        <v>0.6235</v>
      </c>
      <c r="N4037" s="108" t="n">
        <f aca="false">IF(SQRT($B$5)*$I4037+SQRT(1-$B$5)*J4037&lt;$C$8,1,0)</f>
        <v>0</v>
      </c>
      <c r="O4037" s="108" t="n">
        <f aca="false">IF(SQRT($B$5)*$I4037+SQRT(1-$B$5)*K4037&lt;$C$9,1,0)</f>
        <v>0</v>
      </c>
      <c r="P4037" s="108" t="n">
        <f aca="false">IF(SQRT($B$5)*$I4037+SQRT(1-$B$5)*L4037&lt;$C$10,1,0)</f>
        <v>0</v>
      </c>
      <c r="Q4037" s="108" t="n">
        <f aca="false">IF(SQRT($B$5)*$I4037+SQRT(1-$B$5)*M4037&lt;$C$11,1,0)</f>
        <v>0</v>
      </c>
      <c r="R4037" s="110" t="n">
        <f aca="false">N4037*$D$8+O4037*$D$9+P4037*$D$10+Q4037*$D$11</f>
        <v>0</v>
      </c>
      <c r="S4037" s="108" t="n">
        <f aca="false">SUM(N4037:Q4037)</f>
        <v>0</v>
      </c>
    </row>
    <row r="4038" customFormat="false" ht="15" hidden="false" customHeight="false" outlineLevel="0" collapsed="false">
      <c r="H4038" s="108" t="n">
        <v>4030</v>
      </c>
      <c r="I4038" s="109" t="n">
        <v>-1.3391</v>
      </c>
      <c r="J4038" s="109" t="n">
        <v>1.7818</v>
      </c>
      <c r="K4038" s="109" t="n">
        <v>-1.0731</v>
      </c>
      <c r="L4038" s="109" t="n">
        <v>-1.4268</v>
      </c>
      <c r="M4038" s="109" t="n">
        <v>0.3463</v>
      </c>
      <c r="N4038" s="108" t="n">
        <f aca="false">IF(SQRT($B$5)*$I4038+SQRT(1-$B$5)*J4038&lt;$C$8,1,0)</f>
        <v>0</v>
      </c>
      <c r="O4038" s="108" t="n">
        <f aca="false">IF(SQRT($B$5)*$I4038+SQRT(1-$B$5)*K4038&lt;$C$9,1,0)</f>
        <v>0</v>
      </c>
      <c r="P4038" s="108" t="n">
        <f aca="false">IF(SQRT($B$5)*$I4038+SQRT(1-$B$5)*L4038&lt;$C$10,1,0)</f>
        <v>1</v>
      </c>
      <c r="Q4038" s="108" t="n">
        <f aca="false">IF(SQRT($B$5)*$I4038+SQRT(1-$B$5)*M4038&lt;$C$11,1,0)</f>
        <v>0</v>
      </c>
      <c r="R4038" s="110" t="n">
        <f aca="false">N4038*$D$8+O4038*$D$9+P4038*$D$10+Q4038*$D$11</f>
        <v>14</v>
      </c>
      <c r="S4038" s="108" t="n">
        <f aca="false">SUM(N4038:Q4038)</f>
        <v>1</v>
      </c>
    </row>
    <row r="4039" customFormat="false" ht="15" hidden="false" customHeight="false" outlineLevel="0" collapsed="false">
      <c r="H4039" s="108" t="n">
        <v>4031</v>
      </c>
      <c r="I4039" s="109" t="n">
        <v>-0.0769</v>
      </c>
      <c r="J4039" s="109" t="n">
        <v>0.0842</v>
      </c>
      <c r="K4039" s="109" t="n">
        <v>0.9966</v>
      </c>
      <c r="L4039" s="109" t="n">
        <v>-0.116</v>
      </c>
      <c r="M4039" s="109" t="n">
        <v>2.4765</v>
      </c>
      <c r="N4039" s="108" t="n">
        <f aca="false">IF(SQRT($B$5)*$I4039+SQRT(1-$B$5)*J4039&lt;$C$8,1,0)</f>
        <v>0</v>
      </c>
      <c r="O4039" s="108" t="n">
        <f aca="false">IF(SQRT($B$5)*$I4039+SQRT(1-$B$5)*K4039&lt;$C$9,1,0)</f>
        <v>0</v>
      </c>
      <c r="P4039" s="108" t="n">
        <f aca="false">IF(SQRT($B$5)*$I4039+SQRT(1-$B$5)*L4039&lt;$C$10,1,0)</f>
        <v>0</v>
      </c>
      <c r="Q4039" s="108" t="n">
        <f aca="false">IF(SQRT($B$5)*$I4039+SQRT(1-$B$5)*M4039&lt;$C$11,1,0)</f>
        <v>0</v>
      </c>
      <c r="R4039" s="110" t="n">
        <f aca="false">N4039*$D$8+O4039*$D$9+P4039*$D$10+Q4039*$D$11</f>
        <v>0</v>
      </c>
      <c r="S4039" s="108" t="n">
        <f aca="false">SUM(N4039:Q4039)</f>
        <v>0</v>
      </c>
    </row>
    <row r="4040" customFormat="false" ht="15" hidden="false" customHeight="false" outlineLevel="0" collapsed="false">
      <c r="H4040" s="108" t="n">
        <v>4032</v>
      </c>
      <c r="I4040" s="109" t="n">
        <v>0.0305</v>
      </c>
      <c r="J4040" s="109" t="n">
        <v>-0.3309</v>
      </c>
      <c r="K4040" s="109" t="n">
        <v>0.9089</v>
      </c>
      <c r="L4040" s="109" t="n">
        <v>-0.2585</v>
      </c>
      <c r="M4040" s="109" t="n">
        <v>-0.9774</v>
      </c>
      <c r="N4040" s="108" t="n">
        <f aca="false">IF(SQRT($B$5)*$I4040+SQRT(1-$B$5)*J4040&lt;$C$8,1,0)</f>
        <v>0</v>
      </c>
      <c r="O4040" s="108" t="n">
        <f aca="false">IF(SQRT($B$5)*$I4040+SQRT(1-$B$5)*K4040&lt;$C$9,1,0)</f>
        <v>0</v>
      </c>
      <c r="P4040" s="108" t="n">
        <f aca="false">IF(SQRT($B$5)*$I4040+SQRT(1-$B$5)*L4040&lt;$C$10,1,0)</f>
        <v>0</v>
      </c>
      <c r="Q4040" s="108" t="n">
        <f aca="false">IF(SQRT($B$5)*$I4040+SQRT(1-$B$5)*M4040&lt;$C$11,1,0)</f>
        <v>0</v>
      </c>
      <c r="R4040" s="110" t="n">
        <f aca="false">N4040*$D$8+O4040*$D$9+P4040*$D$10+Q4040*$D$11</f>
        <v>0</v>
      </c>
      <c r="S4040" s="108" t="n">
        <f aca="false">SUM(N4040:Q4040)</f>
        <v>0</v>
      </c>
    </row>
    <row r="4041" customFormat="false" ht="15" hidden="false" customHeight="false" outlineLevel="0" collapsed="false">
      <c r="H4041" s="108" t="n">
        <v>4033</v>
      </c>
      <c r="I4041" s="109" t="n">
        <v>0.2968</v>
      </c>
      <c r="J4041" s="109" t="n">
        <v>-1.5453</v>
      </c>
      <c r="K4041" s="109" t="n">
        <v>0.2918</v>
      </c>
      <c r="L4041" s="109" t="n">
        <v>-1.8499</v>
      </c>
      <c r="M4041" s="109" t="n">
        <v>0.2049</v>
      </c>
      <c r="N4041" s="108" t="n">
        <f aca="false">IF(SQRT($B$5)*$I4041+SQRT(1-$B$5)*J4041&lt;$C$8,1,0)</f>
        <v>0</v>
      </c>
      <c r="O4041" s="108" t="n">
        <f aca="false">IF(SQRT($B$5)*$I4041+SQRT(1-$B$5)*K4041&lt;$C$9,1,0)</f>
        <v>0</v>
      </c>
      <c r="P4041" s="108" t="n">
        <f aca="false">IF(SQRT($B$5)*$I4041+SQRT(1-$B$5)*L4041&lt;$C$10,1,0)</f>
        <v>0</v>
      </c>
      <c r="Q4041" s="108" t="n">
        <f aca="false">IF(SQRT($B$5)*$I4041+SQRT(1-$B$5)*M4041&lt;$C$11,1,0)</f>
        <v>0</v>
      </c>
      <c r="R4041" s="110" t="n">
        <f aca="false">N4041*$D$8+O4041*$D$9+P4041*$D$10+Q4041*$D$11</f>
        <v>0</v>
      </c>
      <c r="S4041" s="108" t="n">
        <f aca="false">SUM(N4041:Q4041)</f>
        <v>0</v>
      </c>
    </row>
    <row r="4042" customFormat="false" ht="15" hidden="false" customHeight="false" outlineLevel="0" collapsed="false">
      <c r="H4042" s="108" t="n">
        <v>4034</v>
      </c>
      <c r="I4042" s="109" t="n">
        <v>-0.6961</v>
      </c>
      <c r="J4042" s="109" t="n">
        <v>1.1803</v>
      </c>
      <c r="K4042" s="109" t="n">
        <v>-1.1674</v>
      </c>
      <c r="L4042" s="109" t="n">
        <v>0.0079</v>
      </c>
      <c r="M4042" s="109" t="n">
        <v>-0.3558</v>
      </c>
      <c r="N4042" s="108" t="n">
        <f aca="false">IF(SQRT($B$5)*$I4042+SQRT(1-$B$5)*J4042&lt;$C$8,1,0)</f>
        <v>0</v>
      </c>
      <c r="O4042" s="108" t="n">
        <f aca="false">IF(SQRT($B$5)*$I4042+SQRT(1-$B$5)*K4042&lt;$C$9,1,0)</f>
        <v>0</v>
      </c>
      <c r="P4042" s="108" t="n">
        <f aca="false">IF(SQRT($B$5)*$I4042+SQRT(1-$B$5)*L4042&lt;$C$10,1,0)</f>
        <v>0</v>
      </c>
      <c r="Q4042" s="108" t="n">
        <f aca="false">IF(SQRT($B$5)*$I4042+SQRT(1-$B$5)*M4042&lt;$C$11,1,0)</f>
        <v>0</v>
      </c>
      <c r="R4042" s="110" t="n">
        <f aca="false">N4042*$D$8+O4042*$D$9+P4042*$D$10+Q4042*$D$11</f>
        <v>0</v>
      </c>
      <c r="S4042" s="108" t="n">
        <f aca="false">SUM(N4042:Q4042)</f>
        <v>0</v>
      </c>
    </row>
    <row r="4043" customFormat="false" ht="15" hidden="false" customHeight="false" outlineLevel="0" collapsed="false">
      <c r="H4043" s="108" t="n">
        <v>4035</v>
      </c>
      <c r="I4043" s="109" t="n">
        <v>-0.4063</v>
      </c>
      <c r="J4043" s="109" t="n">
        <v>-0.4727</v>
      </c>
      <c r="K4043" s="109" t="n">
        <v>0.2973</v>
      </c>
      <c r="L4043" s="109" t="n">
        <v>-0.3622</v>
      </c>
      <c r="M4043" s="109" t="n">
        <v>-0.1213</v>
      </c>
      <c r="N4043" s="108" t="n">
        <f aca="false">IF(SQRT($B$5)*$I4043+SQRT(1-$B$5)*J4043&lt;$C$8,1,0)</f>
        <v>0</v>
      </c>
      <c r="O4043" s="108" t="n">
        <f aca="false">IF(SQRT($B$5)*$I4043+SQRT(1-$B$5)*K4043&lt;$C$9,1,0)</f>
        <v>0</v>
      </c>
      <c r="P4043" s="108" t="n">
        <f aca="false">IF(SQRT($B$5)*$I4043+SQRT(1-$B$5)*L4043&lt;$C$10,1,0)</f>
        <v>0</v>
      </c>
      <c r="Q4043" s="108" t="n">
        <f aca="false">IF(SQRT($B$5)*$I4043+SQRT(1-$B$5)*M4043&lt;$C$11,1,0)</f>
        <v>0</v>
      </c>
      <c r="R4043" s="110" t="n">
        <f aca="false">N4043*$D$8+O4043*$D$9+P4043*$D$10+Q4043*$D$11</f>
        <v>0</v>
      </c>
      <c r="S4043" s="108" t="n">
        <f aca="false">SUM(N4043:Q4043)</f>
        <v>0</v>
      </c>
    </row>
    <row r="4044" customFormat="false" ht="15" hidden="false" customHeight="false" outlineLevel="0" collapsed="false">
      <c r="H4044" s="108" t="n">
        <v>4036</v>
      </c>
      <c r="I4044" s="109" t="n">
        <v>-0.428</v>
      </c>
      <c r="J4044" s="109" t="n">
        <v>-1.864</v>
      </c>
      <c r="K4044" s="109" t="n">
        <v>0.4906</v>
      </c>
      <c r="L4044" s="109" t="n">
        <v>-0.5732</v>
      </c>
      <c r="M4044" s="109" t="n">
        <v>0.8537</v>
      </c>
      <c r="N4044" s="108" t="n">
        <f aca="false">IF(SQRT($B$5)*$I4044+SQRT(1-$B$5)*J4044&lt;$C$8,1,0)</f>
        <v>0</v>
      </c>
      <c r="O4044" s="108" t="n">
        <f aca="false">IF(SQRT($B$5)*$I4044+SQRT(1-$B$5)*K4044&lt;$C$9,1,0)</f>
        <v>0</v>
      </c>
      <c r="P4044" s="108" t="n">
        <f aca="false">IF(SQRT($B$5)*$I4044+SQRT(1-$B$5)*L4044&lt;$C$10,1,0)</f>
        <v>0</v>
      </c>
      <c r="Q4044" s="108" t="n">
        <f aca="false">IF(SQRT($B$5)*$I4044+SQRT(1-$B$5)*M4044&lt;$C$11,1,0)</f>
        <v>0</v>
      </c>
      <c r="R4044" s="110" t="n">
        <f aca="false">N4044*$D$8+O4044*$D$9+P4044*$D$10+Q4044*$D$11</f>
        <v>0</v>
      </c>
      <c r="S4044" s="108" t="n">
        <f aca="false">SUM(N4044:Q4044)</f>
        <v>0</v>
      </c>
    </row>
    <row r="4045" customFormat="false" ht="15" hidden="false" customHeight="false" outlineLevel="0" collapsed="false">
      <c r="H4045" s="108" t="n">
        <v>4037</v>
      </c>
      <c r="I4045" s="109" t="n">
        <v>-0.5456</v>
      </c>
      <c r="J4045" s="109" t="n">
        <v>-1.2818</v>
      </c>
      <c r="K4045" s="109" t="n">
        <v>1.8035</v>
      </c>
      <c r="L4045" s="109" t="n">
        <v>-0.6863</v>
      </c>
      <c r="M4045" s="109" t="n">
        <v>2.1722</v>
      </c>
      <c r="N4045" s="108" t="n">
        <f aca="false">IF(SQRT($B$5)*$I4045+SQRT(1-$B$5)*J4045&lt;$C$8,1,0)</f>
        <v>0</v>
      </c>
      <c r="O4045" s="108" t="n">
        <f aca="false">IF(SQRT($B$5)*$I4045+SQRT(1-$B$5)*K4045&lt;$C$9,1,0)</f>
        <v>0</v>
      </c>
      <c r="P4045" s="108" t="n">
        <f aca="false">IF(SQRT($B$5)*$I4045+SQRT(1-$B$5)*L4045&lt;$C$10,1,0)</f>
        <v>0</v>
      </c>
      <c r="Q4045" s="108" t="n">
        <f aca="false">IF(SQRT($B$5)*$I4045+SQRT(1-$B$5)*M4045&lt;$C$11,1,0)</f>
        <v>0</v>
      </c>
      <c r="R4045" s="110" t="n">
        <f aca="false">N4045*$D$8+O4045*$D$9+P4045*$D$10+Q4045*$D$11</f>
        <v>0</v>
      </c>
      <c r="S4045" s="108" t="n">
        <f aca="false">SUM(N4045:Q4045)</f>
        <v>0</v>
      </c>
    </row>
    <row r="4046" customFormat="false" ht="15" hidden="false" customHeight="false" outlineLevel="0" collapsed="false">
      <c r="H4046" s="108" t="n">
        <v>4038</v>
      </c>
      <c r="I4046" s="109" t="n">
        <v>-0.5083</v>
      </c>
      <c r="J4046" s="109" t="n">
        <v>-2.0118</v>
      </c>
      <c r="K4046" s="109" t="n">
        <v>0.1309</v>
      </c>
      <c r="L4046" s="109" t="n">
        <v>-0.1085</v>
      </c>
      <c r="M4046" s="109" t="n">
        <v>2.131</v>
      </c>
      <c r="N4046" s="108" t="n">
        <f aca="false">IF(SQRT($B$5)*$I4046+SQRT(1-$B$5)*J4046&lt;$C$8,1,0)</f>
        <v>0</v>
      </c>
      <c r="O4046" s="108" t="n">
        <f aca="false">IF(SQRT($B$5)*$I4046+SQRT(1-$B$5)*K4046&lt;$C$9,1,0)</f>
        <v>0</v>
      </c>
      <c r="P4046" s="108" t="n">
        <f aca="false">IF(SQRT($B$5)*$I4046+SQRT(1-$B$5)*L4046&lt;$C$10,1,0)</f>
        <v>0</v>
      </c>
      <c r="Q4046" s="108" t="n">
        <f aca="false">IF(SQRT($B$5)*$I4046+SQRT(1-$B$5)*M4046&lt;$C$11,1,0)</f>
        <v>0</v>
      </c>
      <c r="R4046" s="110" t="n">
        <f aca="false">N4046*$D$8+O4046*$D$9+P4046*$D$10+Q4046*$D$11</f>
        <v>0</v>
      </c>
      <c r="S4046" s="108" t="n">
        <f aca="false">SUM(N4046:Q4046)</f>
        <v>0</v>
      </c>
    </row>
    <row r="4047" customFormat="false" ht="15" hidden="false" customHeight="false" outlineLevel="0" collapsed="false">
      <c r="H4047" s="108" t="n">
        <v>4039</v>
      </c>
      <c r="I4047" s="109" t="n">
        <v>1.1479</v>
      </c>
      <c r="J4047" s="109" t="n">
        <v>0.1739</v>
      </c>
      <c r="K4047" s="109" t="n">
        <v>0.7874</v>
      </c>
      <c r="L4047" s="109" t="n">
        <v>-0.1511</v>
      </c>
      <c r="M4047" s="109" t="n">
        <v>0.7384</v>
      </c>
      <c r="N4047" s="108" t="n">
        <f aca="false">IF(SQRT($B$5)*$I4047+SQRT(1-$B$5)*J4047&lt;$C$8,1,0)</f>
        <v>0</v>
      </c>
      <c r="O4047" s="108" t="n">
        <f aca="false">IF(SQRT($B$5)*$I4047+SQRT(1-$B$5)*K4047&lt;$C$9,1,0)</f>
        <v>0</v>
      </c>
      <c r="P4047" s="108" t="n">
        <f aca="false">IF(SQRT($B$5)*$I4047+SQRT(1-$B$5)*L4047&lt;$C$10,1,0)</f>
        <v>0</v>
      </c>
      <c r="Q4047" s="108" t="n">
        <f aca="false">IF(SQRT($B$5)*$I4047+SQRT(1-$B$5)*M4047&lt;$C$11,1,0)</f>
        <v>0</v>
      </c>
      <c r="R4047" s="110" t="n">
        <f aca="false">N4047*$D$8+O4047*$D$9+P4047*$D$10+Q4047*$D$11</f>
        <v>0</v>
      </c>
      <c r="S4047" s="108" t="n">
        <f aca="false">SUM(N4047:Q4047)</f>
        <v>0</v>
      </c>
    </row>
    <row r="4048" customFormat="false" ht="15" hidden="false" customHeight="false" outlineLevel="0" collapsed="false">
      <c r="H4048" s="108" t="n">
        <v>4040</v>
      </c>
      <c r="I4048" s="109" t="n">
        <v>-0.966</v>
      </c>
      <c r="J4048" s="109" t="n">
        <v>-2.1382</v>
      </c>
      <c r="K4048" s="109" t="n">
        <v>0.6921</v>
      </c>
      <c r="L4048" s="109" t="n">
        <v>-0.002</v>
      </c>
      <c r="M4048" s="109" t="n">
        <v>0.2263</v>
      </c>
      <c r="N4048" s="108" t="n">
        <f aca="false">IF(SQRT($B$5)*$I4048+SQRT(1-$B$5)*J4048&lt;$C$8,1,0)</f>
        <v>1</v>
      </c>
      <c r="O4048" s="108" t="n">
        <f aca="false">IF(SQRT($B$5)*$I4048+SQRT(1-$B$5)*K4048&lt;$C$9,1,0)</f>
        <v>0</v>
      </c>
      <c r="P4048" s="108" t="n">
        <f aca="false">IF(SQRT($B$5)*$I4048+SQRT(1-$B$5)*L4048&lt;$C$10,1,0)</f>
        <v>0</v>
      </c>
      <c r="Q4048" s="108" t="n">
        <f aca="false">IF(SQRT($B$5)*$I4048+SQRT(1-$B$5)*M4048&lt;$C$11,1,0)</f>
        <v>0</v>
      </c>
      <c r="R4048" s="110" t="n">
        <f aca="false">N4048*$D$8+O4048*$D$9+P4048*$D$10+Q4048*$D$11</f>
        <v>20</v>
      </c>
      <c r="S4048" s="108" t="n">
        <f aca="false">SUM(N4048:Q4048)</f>
        <v>1</v>
      </c>
    </row>
    <row r="4049" customFormat="false" ht="15" hidden="false" customHeight="false" outlineLevel="0" collapsed="false">
      <c r="H4049" s="108" t="n">
        <v>4041</v>
      </c>
      <c r="I4049" s="109" t="n">
        <v>-1.8796</v>
      </c>
      <c r="J4049" s="109" t="n">
        <v>-0.0842</v>
      </c>
      <c r="K4049" s="109" t="n">
        <v>-2.4361</v>
      </c>
      <c r="L4049" s="109" t="n">
        <v>1.0706</v>
      </c>
      <c r="M4049" s="109" t="n">
        <v>0.109</v>
      </c>
      <c r="N4049" s="108" t="n">
        <f aca="false">IF(SQRT($B$5)*$I4049+SQRT(1-$B$5)*J4049&lt;$C$8,1,0)</f>
        <v>0</v>
      </c>
      <c r="O4049" s="108" t="n">
        <f aca="false">IF(SQRT($B$5)*$I4049+SQRT(1-$B$5)*K4049&lt;$C$9,1,0)</f>
        <v>1</v>
      </c>
      <c r="P4049" s="108" t="n">
        <f aca="false">IF(SQRT($B$5)*$I4049+SQRT(1-$B$5)*L4049&lt;$C$10,1,0)</f>
        <v>0</v>
      </c>
      <c r="Q4049" s="108" t="n">
        <f aca="false">IF(SQRT($B$5)*$I4049+SQRT(1-$B$5)*M4049&lt;$C$11,1,0)</f>
        <v>0</v>
      </c>
      <c r="R4049" s="110" t="n">
        <f aca="false">N4049*$D$8+O4049*$D$9+P4049*$D$10+Q4049*$D$11</f>
        <v>40</v>
      </c>
      <c r="S4049" s="108" t="n">
        <f aca="false">SUM(N4049:Q4049)</f>
        <v>1</v>
      </c>
    </row>
    <row r="4050" customFormat="false" ht="15" hidden="false" customHeight="false" outlineLevel="0" collapsed="false">
      <c r="H4050" s="108" t="n">
        <v>4042</v>
      </c>
      <c r="I4050" s="109" t="n">
        <v>1.7157</v>
      </c>
      <c r="J4050" s="109" t="n">
        <v>0.7213</v>
      </c>
      <c r="K4050" s="109" t="n">
        <v>-1.3262</v>
      </c>
      <c r="L4050" s="109" t="n">
        <v>0.5186</v>
      </c>
      <c r="M4050" s="109" t="n">
        <v>1.9383</v>
      </c>
      <c r="N4050" s="108" t="n">
        <f aca="false">IF(SQRT($B$5)*$I4050+SQRT(1-$B$5)*J4050&lt;$C$8,1,0)</f>
        <v>0</v>
      </c>
      <c r="O4050" s="108" t="n">
        <f aca="false">IF(SQRT($B$5)*$I4050+SQRT(1-$B$5)*K4050&lt;$C$9,1,0)</f>
        <v>0</v>
      </c>
      <c r="P4050" s="108" t="n">
        <f aca="false">IF(SQRT($B$5)*$I4050+SQRT(1-$B$5)*L4050&lt;$C$10,1,0)</f>
        <v>0</v>
      </c>
      <c r="Q4050" s="108" t="n">
        <f aca="false">IF(SQRT($B$5)*$I4050+SQRT(1-$B$5)*M4050&lt;$C$11,1,0)</f>
        <v>0</v>
      </c>
      <c r="R4050" s="110" t="n">
        <f aca="false">N4050*$D$8+O4050*$D$9+P4050*$D$10+Q4050*$D$11</f>
        <v>0</v>
      </c>
      <c r="S4050" s="108" t="n">
        <f aca="false">SUM(N4050:Q4050)</f>
        <v>0</v>
      </c>
    </row>
    <row r="4051" customFormat="false" ht="15" hidden="false" customHeight="false" outlineLevel="0" collapsed="false">
      <c r="H4051" s="108" t="n">
        <v>4043</v>
      </c>
      <c r="I4051" s="109" t="n">
        <v>0.6504</v>
      </c>
      <c r="J4051" s="109" t="n">
        <v>-1.3657</v>
      </c>
      <c r="K4051" s="109" t="n">
        <v>-0.5102</v>
      </c>
      <c r="L4051" s="109" t="n">
        <v>1.7697</v>
      </c>
      <c r="M4051" s="109" t="n">
        <v>-0.0407</v>
      </c>
      <c r="N4051" s="108" t="n">
        <f aca="false">IF(SQRT($B$5)*$I4051+SQRT(1-$B$5)*J4051&lt;$C$8,1,0)</f>
        <v>0</v>
      </c>
      <c r="O4051" s="108" t="n">
        <f aca="false">IF(SQRT($B$5)*$I4051+SQRT(1-$B$5)*K4051&lt;$C$9,1,0)</f>
        <v>0</v>
      </c>
      <c r="P4051" s="108" t="n">
        <f aca="false">IF(SQRT($B$5)*$I4051+SQRT(1-$B$5)*L4051&lt;$C$10,1,0)</f>
        <v>0</v>
      </c>
      <c r="Q4051" s="108" t="n">
        <f aca="false">IF(SQRT($B$5)*$I4051+SQRT(1-$B$5)*M4051&lt;$C$11,1,0)</f>
        <v>0</v>
      </c>
      <c r="R4051" s="110" t="n">
        <f aca="false">N4051*$D$8+O4051*$D$9+P4051*$D$10+Q4051*$D$11</f>
        <v>0</v>
      </c>
      <c r="S4051" s="108" t="n">
        <f aca="false">SUM(N4051:Q4051)</f>
        <v>0</v>
      </c>
    </row>
    <row r="4052" customFormat="false" ht="15" hidden="false" customHeight="false" outlineLevel="0" collapsed="false">
      <c r="H4052" s="108" t="n">
        <v>4044</v>
      </c>
      <c r="I4052" s="109" t="n">
        <v>-1.1117</v>
      </c>
      <c r="J4052" s="109" t="n">
        <v>1.9161</v>
      </c>
      <c r="K4052" s="109" t="n">
        <v>-1.3079</v>
      </c>
      <c r="L4052" s="109" t="n">
        <v>0.9335</v>
      </c>
      <c r="M4052" s="109" t="n">
        <v>0.5931</v>
      </c>
      <c r="N4052" s="108" t="n">
        <f aca="false">IF(SQRT($B$5)*$I4052+SQRT(1-$B$5)*J4052&lt;$C$8,1,0)</f>
        <v>0</v>
      </c>
      <c r="O4052" s="108" t="n">
        <f aca="false">IF(SQRT($B$5)*$I4052+SQRT(1-$B$5)*K4052&lt;$C$9,1,0)</f>
        <v>0</v>
      </c>
      <c r="P4052" s="108" t="n">
        <f aca="false">IF(SQRT($B$5)*$I4052+SQRT(1-$B$5)*L4052&lt;$C$10,1,0)</f>
        <v>0</v>
      </c>
      <c r="Q4052" s="108" t="n">
        <f aca="false">IF(SQRT($B$5)*$I4052+SQRT(1-$B$5)*M4052&lt;$C$11,1,0)</f>
        <v>0</v>
      </c>
      <c r="R4052" s="110" t="n">
        <f aca="false">N4052*$D$8+O4052*$D$9+P4052*$D$10+Q4052*$D$11</f>
        <v>0</v>
      </c>
      <c r="S4052" s="108" t="n">
        <f aca="false">SUM(N4052:Q4052)</f>
        <v>0</v>
      </c>
    </row>
    <row r="4053" customFormat="false" ht="15" hidden="false" customHeight="false" outlineLevel="0" collapsed="false">
      <c r="H4053" s="108" t="n">
        <v>4045</v>
      </c>
      <c r="I4053" s="109" t="n">
        <v>1.195</v>
      </c>
      <c r="J4053" s="109" t="n">
        <v>-0.1524</v>
      </c>
      <c r="K4053" s="109" t="n">
        <v>-0.4078</v>
      </c>
      <c r="L4053" s="109" t="n">
        <v>-1.1398</v>
      </c>
      <c r="M4053" s="109" t="n">
        <v>-1.2751</v>
      </c>
      <c r="N4053" s="108" t="n">
        <f aca="false">IF(SQRT($B$5)*$I4053+SQRT(1-$B$5)*J4053&lt;$C$8,1,0)</f>
        <v>0</v>
      </c>
      <c r="O4053" s="108" t="n">
        <f aca="false">IF(SQRT($B$5)*$I4053+SQRT(1-$B$5)*K4053&lt;$C$9,1,0)</f>
        <v>0</v>
      </c>
      <c r="P4053" s="108" t="n">
        <f aca="false">IF(SQRT($B$5)*$I4053+SQRT(1-$B$5)*L4053&lt;$C$10,1,0)</f>
        <v>0</v>
      </c>
      <c r="Q4053" s="108" t="n">
        <f aca="false">IF(SQRT($B$5)*$I4053+SQRT(1-$B$5)*M4053&lt;$C$11,1,0)</f>
        <v>0</v>
      </c>
      <c r="R4053" s="110" t="n">
        <f aca="false">N4053*$D$8+O4053*$D$9+P4053*$D$10+Q4053*$D$11</f>
        <v>0</v>
      </c>
      <c r="S4053" s="108" t="n">
        <f aca="false">SUM(N4053:Q4053)</f>
        <v>0</v>
      </c>
    </row>
    <row r="4054" customFormat="false" ht="15" hidden="false" customHeight="false" outlineLevel="0" collapsed="false">
      <c r="H4054" s="108" t="n">
        <v>4046</v>
      </c>
      <c r="I4054" s="109" t="n">
        <v>0.9487</v>
      </c>
      <c r="J4054" s="109" t="n">
        <v>-1.0024</v>
      </c>
      <c r="K4054" s="109" t="n">
        <v>-1.4012</v>
      </c>
      <c r="L4054" s="109" t="n">
        <v>0.3746</v>
      </c>
      <c r="M4054" s="109" t="n">
        <v>-0.5057</v>
      </c>
      <c r="N4054" s="108" t="n">
        <f aca="false">IF(SQRT($B$5)*$I4054+SQRT(1-$B$5)*J4054&lt;$C$8,1,0)</f>
        <v>0</v>
      </c>
      <c r="O4054" s="108" t="n">
        <f aca="false">IF(SQRT($B$5)*$I4054+SQRT(1-$B$5)*K4054&lt;$C$9,1,0)</f>
        <v>0</v>
      </c>
      <c r="P4054" s="108" t="n">
        <f aca="false">IF(SQRT($B$5)*$I4054+SQRT(1-$B$5)*L4054&lt;$C$10,1,0)</f>
        <v>0</v>
      </c>
      <c r="Q4054" s="108" t="n">
        <f aca="false">IF(SQRT($B$5)*$I4054+SQRT(1-$B$5)*M4054&lt;$C$11,1,0)</f>
        <v>0</v>
      </c>
      <c r="R4054" s="110" t="n">
        <f aca="false">N4054*$D$8+O4054*$D$9+P4054*$D$10+Q4054*$D$11</f>
        <v>0</v>
      </c>
      <c r="S4054" s="108" t="n">
        <f aca="false">SUM(N4054:Q4054)</f>
        <v>0</v>
      </c>
    </row>
    <row r="4055" customFormat="false" ht="15" hidden="false" customHeight="false" outlineLevel="0" collapsed="false">
      <c r="H4055" s="108" t="n">
        <v>4047</v>
      </c>
      <c r="I4055" s="109" t="n">
        <v>1.4513</v>
      </c>
      <c r="J4055" s="109" t="n">
        <v>-0.7365</v>
      </c>
      <c r="K4055" s="109" t="n">
        <v>0.7815</v>
      </c>
      <c r="L4055" s="109" t="n">
        <v>0.9685</v>
      </c>
      <c r="M4055" s="109" t="n">
        <v>0.4474</v>
      </c>
      <c r="N4055" s="108" t="n">
        <f aca="false">IF(SQRT($B$5)*$I4055+SQRT(1-$B$5)*J4055&lt;$C$8,1,0)</f>
        <v>0</v>
      </c>
      <c r="O4055" s="108" t="n">
        <f aca="false">IF(SQRT($B$5)*$I4055+SQRT(1-$B$5)*K4055&lt;$C$9,1,0)</f>
        <v>0</v>
      </c>
      <c r="P4055" s="108" t="n">
        <f aca="false">IF(SQRT($B$5)*$I4055+SQRT(1-$B$5)*L4055&lt;$C$10,1,0)</f>
        <v>0</v>
      </c>
      <c r="Q4055" s="108" t="n">
        <f aca="false">IF(SQRT($B$5)*$I4055+SQRT(1-$B$5)*M4055&lt;$C$11,1,0)</f>
        <v>0</v>
      </c>
      <c r="R4055" s="110" t="n">
        <f aca="false">N4055*$D$8+O4055*$D$9+P4055*$D$10+Q4055*$D$11</f>
        <v>0</v>
      </c>
      <c r="S4055" s="108" t="n">
        <f aca="false">SUM(N4055:Q4055)</f>
        <v>0</v>
      </c>
    </row>
    <row r="4056" customFormat="false" ht="15" hidden="false" customHeight="false" outlineLevel="0" collapsed="false">
      <c r="H4056" s="108" t="n">
        <v>4048</v>
      </c>
      <c r="I4056" s="109" t="n">
        <v>0.287</v>
      </c>
      <c r="J4056" s="109" t="n">
        <v>-0.3958</v>
      </c>
      <c r="K4056" s="109" t="n">
        <v>-0.5664</v>
      </c>
      <c r="L4056" s="109" t="n">
        <v>-0.5691</v>
      </c>
      <c r="M4056" s="109" t="n">
        <v>0.256</v>
      </c>
      <c r="N4056" s="108" t="n">
        <f aca="false">IF(SQRT($B$5)*$I4056+SQRT(1-$B$5)*J4056&lt;$C$8,1,0)</f>
        <v>0</v>
      </c>
      <c r="O4056" s="108" t="n">
        <f aca="false">IF(SQRT($B$5)*$I4056+SQRT(1-$B$5)*K4056&lt;$C$9,1,0)</f>
        <v>0</v>
      </c>
      <c r="P4056" s="108" t="n">
        <f aca="false">IF(SQRT($B$5)*$I4056+SQRT(1-$B$5)*L4056&lt;$C$10,1,0)</f>
        <v>0</v>
      </c>
      <c r="Q4056" s="108" t="n">
        <f aca="false">IF(SQRT($B$5)*$I4056+SQRT(1-$B$5)*M4056&lt;$C$11,1,0)</f>
        <v>0</v>
      </c>
      <c r="R4056" s="110" t="n">
        <f aca="false">N4056*$D$8+O4056*$D$9+P4056*$D$10+Q4056*$D$11</f>
        <v>0</v>
      </c>
      <c r="S4056" s="108" t="n">
        <f aca="false">SUM(N4056:Q4056)</f>
        <v>0</v>
      </c>
    </row>
    <row r="4057" customFormat="false" ht="15" hidden="false" customHeight="false" outlineLevel="0" collapsed="false">
      <c r="H4057" s="108" t="n">
        <v>4049</v>
      </c>
      <c r="I4057" s="109" t="n">
        <v>-1.2449</v>
      </c>
      <c r="J4057" s="109" t="n">
        <v>0.5148</v>
      </c>
      <c r="K4057" s="109" t="n">
        <v>-0.6363</v>
      </c>
      <c r="L4057" s="109" t="n">
        <v>0.6868</v>
      </c>
      <c r="M4057" s="109" t="n">
        <v>0.1644</v>
      </c>
      <c r="N4057" s="108" t="n">
        <f aca="false">IF(SQRT($B$5)*$I4057+SQRT(1-$B$5)*J4057&lt;$C$8,1,0)</f>
        <v>0</v>
      </c>
      <c r="O4057" s="108" t="n">
        <f aca="false">IF(SQRT($B$5)*$I4057+SQRT(1-$B$5)*K4057&lt;$C$9,1,0)</f>
        <v>0</v>
      </c>
      <c r="P4057" s="108" t="n">
        <f aca="false">IF(SQRT($B$5)*$I4057+SQRT(1-$B$5)*L4057&lt;$C$10,1,0)</f>
        <v>0</v>
      </c>
      <c r="Q4057" s="108" t="n">
        <f aca="false">IF(SQRT($B$5)*$I4057+SQRT(1-$B$5)*M4057&lt;$C$11,1,0)</f>
        <v>0</v>
      </c>
      <c r="R4057" s="110" t="n">
        <f aca="false">N4057*$D$8+O4057*$D$9+P4057*$D$10+Q4057*$D$11</f>
        <v>0</v>
      </c>
      <c r="S4057" s="108" t="n">
        <f aca="false">SUM(N4057:Q4057)</f>
        <v>0</v>
      </c>
    </row>
    <row r="4058" customFormat="false" ht="15" hidden="false" customHeight="false" outlineLevel="0" collapsed="false">
      <c r="H4058" s="108" t="n">
        <v>4050</v>
      </c>
      <c r="I4058" s="109" t="n">
        <v>0.1188</v>
      </c>
      <c r="J4058" s="109" t="n">
        <v>-1.6979</v>
      </c>
      <c r="K4058" s="109" t="n">
        <v>-1.4331</v>
      </c>
      <c r="L4058" s="109" t="n">
        <v>-0.8735</v>
      </c>
      <c r="M4058" s="109" t="n">
        <v>0.6037</v>
      </c>
      <c r="N4058" s="108" t="n">
        <f aca="false">IF(SQRT($B$5)*$I4058+SQRT(1-$B$5)*J4058&lt;$C$8,1,0)</f>
        <v>0</v>
      </c>
      <c r="O4058" s="108" t="n">
        <f aca="false">IF(SQRT($B$5)*$I4058+SQRT(1-$B$5)*K4058&lt;$C$9,1,0)</f>
        <v>0</v>
      </c>
      <c r="P4058" s="108" t="n">
        <f aca="false">IF(SQRT($B$5)*$I4058+SQRT(1-$B$5)*L4058&lt;$C$10,1,0)</f>
        <v>0</v>
      </c>
      <c r="Q4058" s="108" t="n">
        <f aca="false">IF(SQRT($B$5)*$I4058+SQRT(1-$B$5)*M4058&lt;$C$11,1,0)</f>
        <v>0</v>
      </c>
      <c r="R4058" s="110" t="n">
        <f aca="false">N4058*$D$8+O4058*$D$9+P4058*$D$10+Q4058*$D$11</f>
        <v>0</v>
      </c>
      <c r="S4058" s="108" t="n">
        <f aca="false">SUM(N4058:Q4058)</f>
        <v>0</v>
      </c>
    </row>
    <row r="4059" customFormat="false" ht="15" hidden="false" customHeight="false" outlineLevel="0" collapsed="false">
      <c r="H4059" s="108" t="n">
        <v>4051</v>
      </c>
      <c r="I4059" s="109" t="n">
        <v>-0.7916</v>
      </c>
      <c r="J4059" s="109" t="n">
        <v>-0.259</v>
      </c>
      <c r="K4059" s="109" t="n">
        <v>0.1935</v>
      </c>
      <c r="L4059" s="109" t="n">
        <v>2.2602</v>
      </c>
      <c r="M4059" s="109" t="n">
        <v>-1.429</v>
      </c>
      <c r="N4059" s="108" t="n">
        <f aca="false">IF(SQRT($B$5)*$I4059+SQRT(1-$B$5)*J4059&lt;$C$8,1,0)</f>
        <v>0</v>
      </c>
      <c r="O4059" s="108" t="n">
        <f aca="false">IF(SQRT($B$5)*$I4059+SQRT(1-$B$5)*K4059&lt;$C$9,1,0)</f>
        <v>0</v>
      </c>
      <c r="P4059" s="108" t="n">
        <f aca="false">IF(SQRT($B$5)*$I4059+SQRT(1-$B$5)*L4059&lt;$C$10,1,0)</f>
        <v>0</v>
      </c>
      <c r="Q4059" s="108" t="n">
        <f aca="false">IF(SQRT($B$5)*$I4059+SQRT(1-$B$5)*M4059&lt;$C$11,1,0)</f>
        <v>0</v>
      </c>
      <c r="R4059" s="110" t="n">
        <f aca="false">N4059*$D$8+O4059*$D$9+P4059*$D$10+Q4059*$D$11</f>
        <v>0</v>
      </c>
      <c r="S4059" s="108" t="n">
        <f aca="false">SUM(N4059:Q4059)</f>
        <v>0</v>
      </c>
    </row>
    <row r="4060" customFormat="false" ht="15" hidden="false" customHeight="false" outlineLevel="0" collapsed="false">
      <c r="H4060" s="108" t="n">
        <v>4052</v>
      </c>
      <c r="I4060" s="109" t="n">
        <v>0.7299</v>
      </c>
      <c r="J4060" s="109" t="n">
        <v>1.8587</v>
      </c>
      <c r="K4060" s="109" t="n">
        <v>1.7126</v>
      </c>
      <c r="L4060" s="109" t="n">
        <v>1.0344</v>
      </c>
      <c r="M4060" s="109" t="n">
        <v>-1.421</v>
      </c>
      <c r="N4060" s="108" t="n">
        <f aca="false">IF(SQRT($B$5)*$I4060+SQRT(1-$B$5)*J4060&lt;$C$8,1,0)</f>
        <v>0</v>
      </c>
      <c r="O4060" s="108" t="n">
        <f aca="false">IF(SQRT($B$5)*$I4060+SQRT(1-$B$5)*K4060&lt;$C$9,1,0)</f>
        <v>0</v>
      </c>
      <c r="P4060" s="108" t="n">
        <f aca="false">IF(SQRT($B$5)*$I4060+SQRT(1-$B$5)*L4060&lt;$C$10,1,0)</f>
        <v>0</v>
      </c>
      <c r="Q4060" s="108" t="n">
        <f aca="false">IF(SQRT($B$5)*$I4060+SQRT(1-$B$5)*M4060&lt;$C$11,1,0)</f>
        <v>0</v>
      </c>
      <c r="R4060" s="110" t="n">
        <f aca="false">N4060*$D$8+O4060*$D$9+P4060*$D$10+Q4060*$D$11</f>
        <v>0</v>
      </c>
      <c r="S4060" s="108" t="n">
        <f aca="false">SUM(N4060:Q4060)</f>
        <v>0</v>
      </c>
    </row>
    <row r="4061" customFormat="false" ht="15" hidden="false" customHeight="false" outlineLevel="0" collapsed="false">
      <c r="H4061" s="108" t="n">
        <v>4053</v>
      </c>
      <c r="I4061" s="109" t="n">
        <v>1.2184</v>
      </c>
      <c r="J4061" s="109" t="n">
        <v>-1.8683</v>
      </c>
      <c r="K4061" s="109" t="n">
        <v>-0.4867</v>
      </c>
      <c r="L4061" s="109" t="n">
        <v>-0.1946</v>
      </c>
      <c r="M4061" s="109" t="n">
        <v>1.0257</v>
      </c>
      <c r="N4061" s="108" t="n">
        <f aca="false">IF(SQRT($B$5)*$I4061+SQRT(1-$B$5)*J4061&lt;$C$8,1,0)</f>
        <v>0</v>
      </c>
      <c r="O4061" s="108" t="n">
        <f aca="false">IF(SQRT($B$5)*$I4061+SQRT(1-$B$5)*K4061&lt;$C$9,1,0)</f>
        <v>0</v>
      </c>
      <c r="P4061" s="108" t="n">
        <f aca="false">IF(SQRT($B$5)*$I4061+SQRT(1-$B$5)*L4061&lt;$C$10,1,0)</f>
        <v>0</v>
      </c>
      <c r="Q4061" s="108" t="n">
        <f aca="false">IF(SQRT($B$5)*$I4061+SQRT(1-$B$5)*M4061&lt;$C$11,1,0)</f>
        <v>0</v>
      </c>
      <c r="R4061" s="110" t="n">
        <f aca="false">N4061*$D$8+O4061*$D$9+P4061*$D$10+Q4061*$D$11</f>
        <v>0</v>
      </c>
      <c r="S4061" s="108" t="n">
        <f aca="false">SUM(N4061:Q4061)</f>
        <v>0</v>
      </c>
    </row>
    <row r="4062" customFormat="false" ht="15" hidden="false" customHeight="false" outlineLevel="0" collapsed="false">
      <c r="H4062" s="108" t="n">
        <v>4054</v>
      </c>
      <c r="I4062" s="109" t="n">
        <v>-0.5346</v>
      </c>
      <c r="J4062" s="109" t="n">
        <v>-1.1532</v>
      </c>
      <c r="K4062" s="109" t="n">
        <v>1.7248</v>
      </c>
      <c r="L4062" s="109" t="n">
        <v>0.8727</v>
      </c>
      <c r="M4062" s="109" t="n">
        <v>-1.2629</v>
      </c>
      <c r="N4062" s="108" t="n">
        <f aca="false">IF(SQRT($B$5)*$I4062+SQRT(1-$B$5)*J4062&lt;$C$8,1,0)</f>
        <v>0</v>
      </c>
      <c r="O4062" s="108" t="n">
        <f aca="false">IF(SQRT($B$5)*$I4062+SQRT(1-$B$5)*K4062&lt;$C$9,1,0)</f>
        <v>0</v>
      </c>
      <c r="P4062" s="108" t="n">
        <f aca="false">IF(SQRT($B$5)*$I4062+SQRT(1-$B$5)*L4062&lt;$C$10,1,0)</f>
        <v>0</v>
      </c>
      <c r="Q4062" s="108" t="n">
        <f aca="false">IF(SQRT($B$5)*$I4062+SQRT(1-$B$5)*M4062&lt;$C$11,1,0)</f>
        <v>0</v>
      </c>
      <c r="R4062" s="110" t="n">
        <f aca="false">N4062*$D$8+O4062*$D$9+P4062*$D$10+Q4062*$D$11</f>
        <v>0</v>
      </c>
      <c r="S4062" s="108" t="n">
        <f aca="false">SUM(N4062:Q4062)</f>
        <v>0</v>
      </c>
    </row>
    <row r="4063" customFormat="false" ht="15" hidden="false" customHeight="false" outlineLevel="0" collapsed="false">
      <c r="H4063" s="108" t="n">
        <v>4055</v>
      </c>
      <c r="I4063" s="109" t="n">
        <v>1.429</v>
      </c>
      <c r="J4063" s="109" t="n">
        <v>0.9802</v>
      </c>
      <c r="K4063" s="109" t="n">
        <v>0.3776</v>
      </c>
      <c r="L4063" s="109" t="n">
        <v>0.4986</v>
      </c>
      <c r="M4063" s="109" t="n">
        <v>0.8432</v>
      </c>
      <c r="N4063" s="108" t="n">
        <f aca="false">IF(SQRT($B$5)*$I4063+SQRT(1-$B$5)*J4063&lt;$C$8,1,0)</f>
        <v>0</v>
      </c>
      <c r="O4063" s="108" t="n">
        <f aca="false">IF(SQRT($B$5)*$I4063+SQRT(1-$B$5)*K4063&lt;$C$9,1,0)</f>
        <v>0</v>
      </c>
      <c r="P4063" s="108" t="n">
        <f aca="false">IF(SQRT($B$5)*$I4063+SQRT(1-$B$5)*L4063&lt;$C$10,1,0)</f>
        <v>0</v>
      </c>
      <c r="Q4063" s="108" t="n">
        <f aca="false">IF(SQRT($B$5)*$I4063+SQRT(1-$B$5)*M4063&lt;$C$11,1,0)</f>
        <v>0</v>
      </c>
      <c r="R4063" s="110" t="n">
        <f aca="false">N4063*$D$8+O4063*$D$9+P4063*$D$10+Q4063*$D$11</f>
        <v>0</v>
      </c>
      <c r="S4063" s="108" t="n">
        <f aca="false">SUM(N4063:Q4063)</f>
        <v>0</v>
      </c>
    </row>
    <row r="4064" customFormat="false" ht="15" hidden="false" customHeight="false" outlineLevel="0" collapsed="false">
      <c r="H4064" s="108" t="n">
        <v>4056</v>
      </c>
      <c r="I4064" s="109" t="n">
        <v>-0.3441</v>
      </c>
      <c r="J4064" s="109" t="n">
        <v>0.0741</v>
      </c>
      <c r="K4064" s="109" t="n">
        <v>0.9424</v>
      </c>
      <c r="L4064" s="109" t="n">
        <v>-0.8529</v>
      </c>
      <c r="M4064" s="109" t="n">
        <v>0.6725</v>
      </c>
      <c r="N4064" s="108" t="n">
        <f aca="false">IF(SQRT($B$5)*$I4064+SQRT(1-$B$5)*J4064&lt;$C$8,1,0)</f>
        <v>0</v>
      </c>
      <c r="O4064" s="108" t="n">
        <f aca="false">IF(SQRT($B$5)*$I4064+SQRT(1-$B$5)*K4064&lt;$C$9,1,0)</f>
        <v>0</v>
      </c>
      <c r="P4064" s="108" t="n">
        <f aca="false">IF(SQRT($B$5)*$I4064+SQRT(1-$B$5)*L4064&lt;$C$10,1,0)</f>
        <v>0</v>
      </c>
      <c r="Q4064" s="108" t="n">
        <f aca="false">IF(SQRT($B$5)*$I4064+SQRT(1-$B$5)*M4064&lt;$C$11,1,0)</f>
        <v>0</v>
      </c>
      <c r="R4064" s="110" t="n">
        <f aca="false">N4064*$D$8+O4064*$D$9+P4064*$D$10+Q4064*$D$11</f>
        <v>0</v>
      </c>
      <c r="S4064" s="108" t="n">
        <f aca="false">SUM(N4064:Q4064)</f>
        <v>0</v>
      </c>
    </row>
    <row r="4065" customFormat="false" ht="15" hidden="false" customHeight="false" outlineLevel="0" collapsed="false">
      <c r="H4065" s="108" t="n">
        <v>4057</v>
      </c>
      <c r="I4065" s="109" t="n">
        <v>-1.7188</v>
      </c>
      <c r="J4065" s="109" t="n">
        <v>-0.5211</v>
      </c>
      <c r="K4065" s="109" t="n">
        <v>-0.5131</v>
      </c>
      <c r="L4065" s="109" t="n">
        <v>0.0524</v>
      </c>
      <c r="M4065" s="109" t="n">
        <v>-1.1644</v>
      </c>
      <c r="N4065" s="108" t="n">
        <f aca="false">IF(SQRT($B$5)*$I4065+SQRT(1-$B$5)*J4065&lt;$C$8,1,0)</f>
        <v>0</v>
      </c>
      <c r="O4065" s="108" t="n">
        <f aca="false">IF(SQRT($B$5)*$I4065+SQRT(1-$B$5)*K4065&lt;$C$9,1,0)</f>
        <v>0</v>
      </c>
      <c r="P4065" s="108" t="n">
        <f aca="false">IF(SQRT($B$5)*$I4065+SQRT(1-$B$5)*L4065&lt;$C$10,1,0)</f>
        <v>0</v>
      </c>
      <c r="Q4065" s="108" t="n">
        <f aca="false">IF(SQRT($B$5)*$I4065+SQRT(1-$B$5)*M4065&lt;$C$11,1,0)</f>
        <v>0</v>
      </c>
      <c r="R4065" s="110" t="n">
        <f aca="false">N4065*$D$8+O4065*$D$9+P4065*$D$10+Q4065*$D$11</f>
        <v>0</v>
      </c>
      <c r="S4065" s="108" t="n">
        <f aca="false">SUM(N4065:Q4065)</f>
        <v>0</v>
      </c>
    </row>
    <row r="4066" customFormat="false" ht="15" hidden="false" customHeight="false" outlineLevel="0" collapsed="false">
      <c r="H4066" s="108" t="n">
        <v>4058</v>
      </c>
      <c r="I4066" s="109" t="n">
        <v>-1.2809</v>
      </c>
      <c r="J4066" s="109" t="n">
        <v>-0.339</v>
      </c>
      <c r="K4066" s="109" t="n">
        <v>-1.1294</v>
      </c>
      <c r="L4066" s="109" t="n">
        <v>-0.7683</v>
      </c>
      <c r="M4066" s="109" t="n">
        <v>1.3179</v>
      </c>
      <c r="N4066" s="108" t="n">
        <f aca="false">IF(SQRT($B$5)*$I4066+SQRT(1-$B$5)*J4066&lt;$C$8,1,0)</f>
        <v>0</v>
      </c>
      <c r="O4066" s="108" t="n">
        <f aca="false">IF(SQRT($B$5)*$I4066+SQRT(1-$B$5)*K4066&lt;$C$9,1,0)</f>
        <v>0</v>
      </c>
      <c r="P4066" s="108" t="n">
        <f aca="false">IF(SQRT($B$5)*$I4066+SQRT(1-$B$5)*L4066&lt;$C$10,1,0)</f>
        <v>0</v>
      </c>
      <c r="Q4066" s="108" t="n">
        <f aca="false">IF(SQRT($B$5)*$I4066+SQRT(1-$B$5)*M4066&lt;$C$11,1,0)</f>
        <v>0</v>
      </c>
      <c r="R4066" s="110" t="n">
        <f aca="false">N4066*$D$8+O4066*$D$9+P4066*$D$10+Q4066*$D$11</f>
        <v>0</v>
      </c>
      <c r="S4066" s="108" t="n">
        <f aca="false">SUM(N4066:Q4066)</f>
        <v>0</v>
      </c>
    </row>
    <row r="4067" customFormat="false" ht="15" hidden="false" customHeight="false" outlineLevel="0" collapsed="false">
      <c r="H4067" s="108" t="n">
        <v>4059</v>
      </c>
      <c r="I4067" s="109" t="n">
        <v>-0.4793</v>
      </c>
      <c r="J4067" s="109" t="n">
        <v>1.4207</v>
      </c>
      <c r="K4067" s="109" t="n">
        <v>-1.2103</v>
      </c>
      <c r="L4067" s="109" t="n">
        <v>-0.7213</v>
      </c>
      <c r="M4067" s="109" t="n">
        <v>0.5894</v>
      </c>
      <c r="N4067" s="108" t="n">
        <f aca="false">IF(SQRT($B$5)*$I4067+SQRT(1-$B$5)*J4067&lt;$C$8,1,0)</f>
        <v>0</v>
      </c>
      <c r="O4067" s="108" t="n">
        <f aca="false">IF(SQRT($B$5)*$I4067+SQRT(1-$B$5)*K4067&lt;$C$9,1,0)</f>
        <v>0</v>
      </c>
      <c r="P4067" s="108" t="n">
        <f aca="false">IF(SQRT($B$5)*$I4067+SQRT(1-$B$5)*L4067&lt;$C$10,1,0)</f>
        <v>0</v>
      </c>
      <c r="Q4067" s="108" t="n">
        <f aca="false">IF(SQRT($B$5)*$I4067+SQRT(1-$B$5)*M4067&lt;$C$11,1,0)</f>
        <v>0</v>
      </c>
      <c r="R4067" s="110" t="n">
        <f aca="false">N4067*$D$8+O4067*$D$9+P4067*$D$10+Q4067*$D$11</f>
        <v>0</v>
      </c>
      <c r="S4067" s="108" t="n">
        <f aca="false">SUM(N4067:Q4067)</f>
        <v>0</v>
      </c>
    </row>
    <row r="4068" customFormat="false" ht="15" hidden="false" customHeight="false" outlineLevel="0" collapsed="false">
      <c r="H4068" s="108" t="n">
        <v>4060</v>
      </c>
      <c r="I4068" s="109" t="n">
        <v>-0.8611</v>
      </c>
      <c r="J4068" s="109" t="n">
        <v>-0.7461</v>
      </c>
      <c r="K4068" s="109" t="n">
        <v>0.0144</v>
      </c>
      <c r="L4068" s="109" t="n">
        <v>-0.5326</v>
      </c>
      <c r="M4068" s="109" t="n">
        <v>1.3807</v>
      </c>
      <c r="N4068" s="108" t="n">
        <f aca="false">IF(SQRT($B$5)*$I4068+SQRT(1-$B$5)*J4068&lt;$C$8,1,0)</f>
        <v>0</v>
      </c>
      <c r="O4068" s="108" t="n">
        <f aca="false">IF(SQRT($B$5)*$I4068+SQRT(1-$B$5)*K4068&lt;$C$9,1,0)</f>
        <v>0</v>
      </c>
      <c r="P4068" s="108" t="n">
        <f aca="false">IF(SQRT($B$5)*$I4068+SQRT(1-$B$5)*L4068&lt;$C$10,1,0)</f>
        <v>0</v>
      </c>
      <c r="Q4068" s="108" t="n">
        <f aca="false">IF(SQRT($B$5)*$I4068+SQRT(1-$B$5)*M4068&lt;$C$11,1,0)</f>
        <v>0</v>
      </c>
      <c r="R4068" s="110" t="n">
        <f aca="false">N4068*$D$8+O4068*$D$9+P4068*$D$10+Q4068*$D$11</f>
        <v>0</v>
      </c>
      <c r="S4068" s="108" t="n">
        <f aca="false">SUM(N4068:Q4068)</f>
        <v>0</v>
      </c>
    </row>
    <row r="4069" customFormat="false" ht="15" hidden="false" customHeight="false" outlineLevel="0" collapsed="false">
      <c r="H4069" s="108" t="n">
        <v>4061</v>
      </c>
      <c r="I4069" s="109" t="n">
        <v>-0.4276</v>
      </c>
      <c r="J4069" s="109" t="n">
        <v>-1.4605</v>
      </c>
      <c r="K4069" s="109" t="n">
        <v>-0.2289</v>
      </c>
      <c r="L4069" s="109" t="n">
        <v>0.5168</v>
      </c>
      <c r="M4069" s="109" t="n">
        <v>0.6029</v>
      </c>
      <c r="N4069" s="108" t="n">
        <f aca="false">IF(SQRT($B$5)*$I4069+SQRT(1-$B$5)*J4069&lt;$C$8,1,0)</f>
        <v>0</v>
      </c>
      <c r="O4069" s="108" t="n">
        <f aca="false">IF(SQRT($B$5)*$I4069+SQRT(1-$B$5)*K4069&lt;$C$9,1,0)</f>
        <v>0</v>
      </c>
      <c r="P4069" s="108" t="n">
        <f aca="false">IF(SQRT($B$5)*$I4069+SQRT(1-$B$5)*L4069&lt;$C$10,1,0)</f>
        <v>0</v>
      </c>
      <c r="Q4069" s="108" t="n">
        <f aca="false">IF(SQRT($B$5)*$I4069+SQRT(1-$B$5)*M4069&lt;$C$11,1,0)</f>
        <v>0</v>
      </c>
      <c r="R4069" s="110" t="n">
        <f aca="false">N4069*$D$8+O4069*$D$9+P4069*$D$10+Q4069*$D$11</f>
        <v>0</v>
      </c>
      <c r="S4069" s="108" t="n">
        <f aca="false">SUM(N4069:Q4069)</f>
        <v>0</v>
      </c>
    </row>
    <row r="4070" customFormat="false" ht="15" hidden="false" customHeight="false" outlineLevel="0" collapsed="false">
      <c r="H4070" s="108" t="n">
        <v>4062</v>
      </c>
      <c r="I4070" s="109" t="n">
        <v>1.4065</v>
      </c>
      <c r="J4070" s="109" t="n">
        <v>-0.5294</v>
      </c>
      <c r="K4070" s="109" t="n">
        <v>0.287</v>
      </c>
      <c r="L4070" s="109" t="n">
        <v>-0.5003</v>
      </c>
      <c r="M4070" s="109" t="n">
        <v>0.4816</v>
      </c>
      <c r="N4070" s="108" t="n">
        <f aca="false">IF(SQRT($B$5)*$I4070+SQRT(1-$B$5)*J4070&lt;$C$8,1,0)</f>
        <v>0</v>
      </c>
      <c r="O4070" s="108" t="n">
        <f aca="false">IF(SQRT($B$5)*$I4070+SQRT(1-$B$5)*K4070&lt;$C$9,1,0)</f>
        <v>0</v>
      </c>
      <c r="P4070" s="108" t="n">
        <f aca="false">IF(SQRT($B$5)*$I4070+SQRT(1-$B$5)*L4070&lt;$C$10,1,0)</f>
        <v>0</v>
      </c>
      <c r="Q4070" s="108" t="n">
        <f aca="false">IF(SQRT($B$5)*$I4070+SQRT(1-$B$5)*M4070&lt;$C$11,1,0)</f>
        <v>0</v>
      </c>
      <c r="R4070" s="110" t="n">
        <f aca="false">N4070*$D$8+O4070*$D$9+P4070*$D$10+Q4070*$D$11</f>
        <v>0</v>
      </c>
      <c r="S4070" s="108" t="n">
        <f aca="false">SUM(N4070:Q4070)</f>
        <v>0</v>
      </c>
    </row>
    <row r="4071" customFormat="false" ht="15" hidden="false" customHeight="false" outlineLevel="0" collapsed="false">
      <c r="H4071" s="108" t="n">
        <v>4063</v>
      </c>
      <c r="I4071" s="109" t="n">
        <v>0.8137</v>
      </c>
      <c r="J4071" s="109" t="n">
        <v>0.134</v>
      </c>
      <c r="K4071" s="109" t="n">
        <v>-0.3697</v>
      </c>
      <c r="L4071" s="109" t="n">
        <v>-0.3329</v>
      </c>
      <c r="M4071" s="109" t="n">
        <v>-1.0735</v>
      </c>
      <c r="N4071" s="108" t="n">
        <f aca="false">IF(SQRT($B$5)*$I4071+SQRT(1-$B$5)*J4071&lt;$C$8,1,0)</f>
        <v>0</v>
      </c>
      <c r="O4071" s="108" t="n">
        <f aca="false">IF(SQRT($B$5)*$I4071+SQRT(1-$B$5)*K4071&lt;$C$9,1,0)</f>
        <v>0</v>
      </c>
      <c r="P4071" s="108" t="n">
        <f aca="false">IF(SQRT($B$5)*$I4071+SQRT(1-$B$5)*L4071&lt;$C$10,1,0)</f>
        <v>0</v>
      </c>
      <c r="Q4071" s="108" t="n">
        <f aca="false">IF(SQRT($B$5)*$I4071+SQRT(1-$B$5)*M4071&lt;$C$11,1,0)</f>
        <v>0</v>
      </c>
      <c r="R4071" s="110" t="n">
        <f aca="false">N4071*$D$8+O4071*$D$9+P4071*$D$10+Q4071*$D$11</f>
        <v>0</v>
      </c>
      <c r="S4071" s="108" t="n">
        <f aca="false">SUM(N4071:Q4071)</f>
        <v>0</v>
      </c>
    </row>
    <row r="4072" customFormat="false" ht="15" hidden="false" customHeight="false" outlineLevel="0" collapsed="false">
      <c r="H4072" s="108" t="n">
        <v>4064</v>
      </c>
      <c r="I4072" s="109" t="n">
        <v>-0.9151</v>
      </c>
      <c r="J4072" s="109" t="n">
        <v>-0.399</v>
      </c>
      <c r="K4072" s="109" t="n">
        <v>0.0117</v>
      </c>
      <c r="L4072" s="109" t="n">
        <v>-2.2327</v>
      </c>
      <c r="M4072" s="109" t="n">
        <v>0.7794</v>
      </c>
      <c r="N4072" s="108" t="n">
        <f aca="false">IF(SQRT($B$5)*$I4072+SQRT(1-$B$5)*J4072&lt;$C$8,1,0)</f>
        <v>0</v>
      </c>
      <c r="O4072" s="108" t="n">
        <f aca="false">IF(SQRT($B$5)*$I4072+SQRT(1-$B$5)*K4072&lt;$C$9,1,0)</f>
        <v>0</v>
      </c>
      <c r="P4072" s="108" t="n">
        <f aca="false">IF(SQRT($B$5)*$I4072+SQRT(1-$B$5)*L4072&lt;$C$10,1,0)</f>
        <v>1</v>
      </c>
      <c r="Q4072" s="108" t="n">
        <f aca="false">IF(SQRT($B$5)*$I4072+SQRT(1-$B$5)*M4072&lt;$C$11,1,0)</f>
        <v>0</v>
      </c>
      <c r="R4072" s="110" t="n">
        <f aca="false">N4072*$D$8+O4072*$D$9+P4072*$D$10+Q4072*$D$11</f>
        <v>14</v>
      </c>
      <c r="S4072" s="108" t="n">
        <f aca="false">SUM(N4072:Q4072)</f>
        <v>1</v>
      </c>
    </row>
    <row r="4073" customFormat="false" ht="15" hidden="false" customHeight="false" outlineLevel="0" collapsed="false">
      <c r="H4073" s="108" t="n">
        <v>4065</v>
      </c>
      <c r="I4073" s="109" t="n">
        <v>0.9879</v>
      </c>
      <c r="J4073" s="109" t="n">
        <v>-0.3532</v>
      </c>
      <c r="K4073" s="109" t="n">
        <v>-0.1449</v>
      </c>
      <c r="L4073" s="109" t="n">
        <v>1.191</v>
      </c>
      <c r="M4073" s="109" t="n">
        <v>1.0202</v>
      </c>
      <c r="N4073" s="108" t="n">
        <f aca="false">IF(SQRT($B$5)*$I4073+SQRT(1-$B$5)*J4073&lt;$C$8,1,0)</f>
        <v>0</v>
      </c>
      <c r="O4073" s="108" t="n">
        <f aca="false">IF(SQRT($B$5)*$I4073+SQRT(1-$B$5)*K4073&lt;$C$9,1,0)</f>
        <v>0</v>
      </c>
      <c r="P4073" s="108" t="n">
        <f aca="false">IF(SQRT($B$5)*$I4073+SQRT(1-$B$5)*L4073&lt;$C$10,1,0)</f>
        <v>0</v>
      </c>
      <c r="Q4073" s="108" t="n">
        <f aca="false">IF(SQRT($B$5)*$I4073+SQRT(1-$B$5)*M4073&lt;$C$11,1,0)</f>
        <v>0</v>
      </c>
      <c r="R4073" s="110" t="n">
        <f aca="false">N4073*$D$8+O4073*$D$9+P4073*$D$10+Q4073*$D$11</f>
        <v>0</v>
      </c>
      <c r="S4073" s="108" t="n">
        <f aca="false">SUM(N4073:Q4073)</f>
        <v>0</v>
      </c>
    </row>
    <row r="4074" customFormat="false" ht="15" hidden="false" customHeight="false" outlineLevel="0" collapsed="false">
      <c r="H4074" s="108" t="n">
        <v>4066</v>
      </c>
      <c r="I4074" s="109" t="n">
        <v>-0.2624</v>
      </c>
      <c r="J4074" s="109" t="n">
        <v>0.0832</v>
      </c>
      <c r="K4074" s="109" t="n">
        <v>-0.3701</v>
      </c>
      <c r="L4074" s="109" t="n">
        <v>-0.6076</v>
      </c>
      <c r="M4074" s="109" t="n">
        <v>1.1604</v>
      </c>
      <c r="N4074" s="108" t="n">
        <f aca="false">IF(SQRT($B$5)*$I4074+SQRT(1-$B$5)*J4074&lt;$C$8,1,0)</f>
        <v>0</v>
      </c>
      <c r="O4074" s="108" t="n">
        <f aca="false">IF(SQRT($B$5)*$I4074+SQRT(1-$B$5)*K4074&lt;$C$9,1,0)</f>
        <v>0</v>
      </c>
      <c r="P4074" s="108" t="n">
        <f aca="false">IF(SQRT($B$5)*$I4074+SQRT(1-$B$5)*L4074&lt;$C$10,1,0)</f>
        <v>0</v>
      </c>
      <c r="Q4074" s="108" t="n">
        <f aca="false">IF(SQRT($B$5)*$I4074+SQRT(1-$B$5)*M4074&lt;$C$11,1,0)</f>
        <v>0</v>
      </c>
      <c r="R4074" s="110" t="n">
        <f aca="false">N4074*$D$8+O4074*$D$9+P4074*$D$10+Q4074*$D$11</f>
        <v>0</v>
      </c>
      <c r="S4074" s="108" t="n">
        <f aca="false">SUM(N4074:Q4074)</f>
        <v>0</v>
      </c>
    </row>
    <row r="4075" customFormat="false" ht="15" hidden="false" customHeight="false" outlineLevel="0" collapsed="false">
      <c r="H4075" s="108" t="n">
        <v>4067</v>
      </c>
      <c r="I4075" s="109" t="n">
        <v>0.7661</v>
      </c>
      <c r="J4075" s="109" t="n">
        <v>-1.3558</v>
      </c>
      <c r="K4075" s="109" t="n">
        <v>-0.5231</v>
      </c>
      <c r="L4075" s="109" t="n">
        <v>0.5818</v>
      </c>
      <c r="M4075" s="109" t="n">
        <v>1.7838</v>
      </c>
      <c r="N4075" s="108" t="n">
        <f aca="false">IF(SQRT($B$5)*$I4075+SQRT(1-$B$5)*J4075&lt;$C$8,1,0)</f>
        <v>0</v>
      </c>
      <c r="O4075" s="108" t="n">
        <f aca="false">IF(SQRT($B$5)*$I4075+SQRT(1-$B$5)*K4075&lt;$C$9,1,0)</f>
        <v>0</v>
      </c>
      <c r="P4075" s="108" t="n">
        <f aca="false">IF(SQRT($B$5)*$I4075+SQRT(1-$B$5)*L4075&lt;$C$10,1,0)</f>
        <v>0</v>
      </c>
      <c r="Q4075" s="108" t="n">
        <f aca="false">IF(SQRT($B$5)*$I4075+SQRT(1-$B$5)*M4075&lt;$C$11,1,0)</f>
        <v>0</v>
      </c>
      <c r="R4075" s="110" t="n">
        <f aca="false">N4075*$D$8+O4075*$D$9+P4075*$D$10+Q4075*$D$11</f>
        <v>0</v>
      </c>
      <c r="S4075" s="108" t="n">
        <f aca="false">SUM(N4075:Q4075)</f>
        <v>0</v>
      </c>
    </row>
    <row r="4076" customFormat="false" ht="15" hidden="false" customHeight="false" outlineLevel="0" collapsed="false">
      <c r="H4076" s="108" t="n">
        <v>4068</v>
      </c>
      <c r="I4076" s="109" t="n">
        <v>0.1785</v>
      </c>
      <c r="J4076" s="109" t="n">
        <v>0.532</v>
      </c>
      <c r="K4076" s="109" t="n">
        <v>1.0323</v>
      </c>
      <c r="L4076" s="109" t="n">
        <v>0.6394</v>
      </c>
      <c r="M4076" s="109" t="n">
        <v>-1.5572</v>
      </c>
      <c r="N4076" s="108" t="n">
        <f aca="false">IF(SQRT($B$5)*$I4076+SQRT(1-$B$5)*J4076&lt;$C$8,1,0)</f>
        <v>0</v>
      </c>
      <c r="O4076" s="108" t="n">
        <f aca="false">IF(SQRT($B$5)*$I4076+SQRT(1-$B$5)*K4076&lt;$C$9,1,0)</f>
        <v>0</v>
      </c>
      <c r="P4076" s="108" t="n">
        <f aca="false">IF(SQRT($B$5)*$I4076+SQRT(1-$B$5)*L4076&lt;$C$10,1,0)</f>
        <v>0</v>
      </c>
      <c r="Q4076" s="108" t="n">
        <f aca="false">IF(SQRT($B$5)*$I4076+SQRT(1-$B$5)*M4076&lt;$C$11,1,0)</f>
        <v>0</v>
      </c>
      <c r="R4076" s="110" t="n">
        <f aca="false">N4076*$D$8+O4076*$D$9+P4076*$D$10+Q4076*$D$11</f>
        <v>0</v>
      </c>
      <c r="S4076" s="108" t="n">
        <f aca="false">SUM(N4076:Q4076)</f>
        <v>0</v>
      </c>
    </row>
    <row r="4077" customFormat="false" ht="15" hidden="false" customHeight="false" outlineLevel="0" collapsed="false">
      <c r="H4077" s="108" t="n">
        <v>4069</v>
      </c>
      <c r="I4077" s="109" t="n">
        <v>-1.4003</v>
      </c>
      <c r="J4077" s="109" t="n">
        <v>-0.4008</v>
      </c>
      <c r="K4077" s="109" t="n">
        <v>1.1722</v>
      </c>
      <c r="L4077" s="109" t="n">
        <v>0.4881</v>
      </c>
      <c r="M4077" s="109" t="n">
        <v>0.6214</v>
      </c>
      <c r="N4077" s="108" t="n">
        <f aca="false">IF(SQRT($B$5)*$I4077+SQRT(1-$B$5)*J4077&lt;$C$8,1,0)</f>
        <v>0</v>
      </c>
      <c r="O4077" s="108" t="n">
        <f aca="false">IF(SQRT($B$5)*$I4077+SQRT(1-$B$5)*K4077&lt;$C$9,1,0)</f>
        <v>0</v>
      </c>
      <c r="P4077" s="108" t="n">
        <f aca="false">IF(SQRT($B$5)*$I4077+SQRT(1-$B$5)*L4077&lt;$C$10,1,0)</f>
        <v>0</v>
      </c>
      <c r="Q4077" s="108" t="n">
        <f aca="false">IF(SQRT($B$5)*$I4077+SQRT(1-$B$5)*M4077&lt;$C$11,1,0)</f>
        <v>0</v>
      </c>
      <c r="R4077" s="110" t="n">
        <f aca="false">N4077*$D$8+O4077*$D$9+P4077*$D$10+Q4077*$D$11</f>
        <v>0</v>
      </c>
      <c r="S4077" s="108" t="n">
        <f aca="false">SUM(N4077:Q4077)</f>
        <v>0</v>
      </c>
    </row>
    <row r="4078" customFormat="false" ht="15" hidden="false" customHeight="false" outlineLevel="0" collapsed="false">
      <c r="H4078" s="108" t="n">
        <v>4070</v>
      </c>
      <c r="I4078" s="109" t="n">
        <v>1.44</v>
      </c>
      <c r="J4078" s="109" t="n">
        <v>-1.453</v>
      </c>
      <c r="K4078" s="109" t="n">
        <v>-1.1504</v>
      </c>
      <c r="L4078" s="109" t="n">
        <v>0.5888</v>
      </c>
      <c r="M4078" s="109" t="n">
        <v>-2.6294</v>
      </c>
      <c r="N4078" s="108" t="n">
        <f aca="false">IF(SQRT($B$5)*$I4078+SQRT(1-$B$5)*J4078&lt;$C$8,1,0)</f>
        <v>0</v>
      </c>
      <c r="O4078" s="108" t="n">
        <f aca="false">IF(SQRT($B$5)*$I4078+SQRT(1-$B$5)*K4078&lt;$C$9,1,0)</f>
        <v>0</v>
      </c>
      <c r="P4078" s="108" t="n">
        <f aca="false">IF(SQRT($B$5)*$I4078+SQRT(1-$B$5)*L4078&lt;$C$10,1,0)</f>
        <v>0</v>
      </c>
      <c r="Q4078" s="108" t="n">
        <f aca="false">IF(SQRT($B$5)*$I4078+SQRT(1-$B$5)*M4078&lt;$C$11,1,0)</f>
        <v>0</v>
      </c>
      <c r="R4078" s="110" t="n">
        <f aca="false">N4078*$D$8+O4078*$D$9+P4078*$D$10+Q4078*$D$11</f>
        <v>0</v>
      </c>
      <c r="S4078" s="108" t="n">
        <f aca="false">SUM(N4078:Q4078)</f>
        <v>0</v>
      </c>
    </row>
    <row r="4079" customFormat="false" ht="15" hidden="false" customHeight="false" outlineLevel="0" collapsed="false">
      <c r="H4079" s="108" t="n">
        <v>4071</v>
      </c>
      <c r="I4079" s="109" t="n">
        <v>1.6069</v>
      </c>
      <c r="J4079" s="109" t="n">
        <v>0.5571</v>
      </c>
      <c r="K4079" s="109" t="n">
        <v>-0.3031</v>
      </c>
      <c r="L4079" s="109" t="n">
        <v>0.5941</v>
      </c>
      <c r="M4079" s="109" t="n">
        <v>-1.3255</v>
      </c>
      <c r="N4079" s="108" t="n">
        <f aca="false">IF(SQRT($B$5)*$I4079+SQRT(1-$B$5)*J4079&lt;$C$8,1,0)</f>
        <v>0</v>
      </c>
      <c r="O4079" s="108" t="n">
        <f aca="false">IF(SQRT($B$5)*$I4079+SQRT(1-$B$5)*K4079&lt;$C$9,1,0)</f>
        <v>0</v>
      </c>
      <c r="P4079" s="108" t="n">
        <f aca="false">IF(SQRT($B$5)*$I4079+SQRT(1-$B$5)*L4079&lt;$C$10,1,0)</f>
        <v>0</v>
      </c>
      <c r="Q4079" s="108" t="n">
        <f aca="false">IF(SQRT($B$5)*$I4079+SQRT(1-$B$5)*M4079&lt;$C$11,1,0)</f>
        <v>0</v>
      </c>
      <c r="R4079" s="110" t="n">
        <f aca="false">N4079*$D$8+O4079*$D$9+P4079*$D$10+Q4079*$D$11</f>
        <v>0</v>
      </c>
      <c r="S4079" s="108" t="n">
        <f aca="false">SUM(N4079:Q4079)</f>
        <v>0</v>
      </c>
    </row>
    <row r="4080" customFormat="false" ht="15" hidden="false" customHeight="false" outlineLevel="0" collapsed="false">
      <c r="H4080" s="108" t="n">
        <v>4072</v>
      </c>
      <c r="I4080" s="109" t="n">
        <v>1.8769</v>
      </c>
      <c r="J4080" s="109" t="n">
        <v>0.9893</v>
      </c>
      <c r="K4080" s="109" t="n">
        <v>-0.7469</v>
      </c>
      <c r="L4080" s="109" t="n">
        <v>0.5586</v>
      </c>
      <c r="M4080" s="109" t="n">
        <v>1.221</v>
      </c>
      <c r="N4080" s="108" t="n">
        <f aca="false">IF(SQRT($B$5)*$I4080+SQRT(1-$B$5)*J4080&lt;$C$8,1,0)</f>
        <v>0</v>
      </c>
      <c r="O4080" s="108" t="n">
        <f aca="false">IF(SQRT($B$5)*$I4080+SQRT(1-$B$5)*K4080&lt;$C$9,1,0)</f>
        <v>0</v>
      </c>
      <c r="P4080" s="108" t="n">
        <f aca="false">IF(SQRT($B$5)*$I4080+SQRT(1-$B$5)*L4080&lt;$C$10,1,0)</f>
        <v>0</v>
      </c>
      <c r="Q4080" s="108" t="n">
        <f aca="false">IF(SQRT($B$5)*$I4080+SQRT(1-$B$5)*M4080&lt;$C$11,1,0)</f>
        <v>0</v>
      </c>
      <c r="R4080" s="110" t="n">
        <f aca="false">N4080*$D$8+O4080*$D$9+P4080*$D$10+Q4080*$D$11</f>
        <v>0</v>
      </c>
      <c r="S4080" s="108" t="n">
        <f aca="false">SUM(N4080:Q4080)</f>
        <v>0</v>
      </c>
    </row>
    <row r="4081" customFormat="false" ht="15" hidden="false" customHeight="false" outlineLevel="0" collapsed="false">
      <c r="H4081" s="108" t="n">
        <v>4073</v>
      </c>
      <c r="I4081" s="109" t="n">
        <v>2.7146</v>
      </c>
      <c r="J4081" s="109" t="n">
        <v>0.3832</v>
      </c>
      <c r="K4081" s="109" t="n">
        <v>1.2196</v>
      </c>
      <c r="L4081" s="109" t="n">
        <v>0.4531</v>
      </c>
      <c r="M4081" s="109" t="n">
        <v>0.122</v>
      </c>
      <c r="N4081" s="108" t="n">
        <f aca="false">IF(SQRT($B$5)*$I4081+SQRT(1-$B$5)*J4081&lt;$C$8,1,0)</f>
        <v>0</v>
      </c>
      <c r="O4081" s="108" t="n">
        <f aca="false">IF(SQRT($B$5)*$I4081+SQRT(1-$B$5)*K4081&lt;$C$9,1,0)</f>
        <v>0</v>
      </c>
      <c r="P4081" s="108" t="n">
        <f aca="false">IF(SQRT($B$5)*$I4081+SQRT(1-$B$5)*L4081&lt;$C$10,1,0)</f>
        <v>0</v>
      </c>
      <c r="Q4081" s="108" t="n">
        <f aca="false">IF(SQRT($B$5)*$I4081+SQRT(1-$B$5)*M4081&lt;$C$11,1,0)</f>
        <v>0</v>
      </c>
      <c r="R4081" s="110" t="n">
        <f aca="false">N4081*$D$8+O4081*$D$9+P4081*$D$10+Q4081*$D$11</f>
        <v>0</v>
      </c>
      <c r="S4081" s="108" t="n">
        <f aca="false">SUM(N4081:Q4081)</f>
        <v>0</v>
      </c>
    </row>
    <row r="4082" customFormat="false" ht="15" hidden="false" customHeight="false" outlineLevel="0" collapsed="false">
      <c r="H4082" s="108" t="n">
        <v>4074</v>
      </c>
      <c r="I4082" s="109" t="n">
        <v>-2.745</v>
      </c>
      <c r="J4082" s="109" t="n">
        <v>-0.4548</v>
      </c>
      <c r="K4082" s="109" t="n">
        <v>1.7942</v>
      </c>
      <c r="L4082" s="109" t="n">
        <v>-0.0897</v>
      </c>
      <c r="M4082" s="109" t="n">
        <v>0.4588</v>
      </c>
      <c r="N4082" s="108" t="n">
        <f aca="false">IF(SQRT($B$5)*$I4082+SQRT(1-$B$5)*J4082&lt;$C$8,1,0)</f>
        <v>0</v>
      </c>
      <c r="O4082" s="108" t="n">
        <f aca="false">IF(SQRT($B$5)*$I4082+SQRT(1-$B$5)*K4082&lt;$C$9,1,0)</f>
        <v>0</v>
      </c>
      <c r="P4082" s="108" t="n">
        <f aca="false">IF(SQRT($B$5)*$I4082+SQRT(1-$B$5)*L4082&lt;$C$10,1,0)</f>
        <v>0</v>
      </c>
      <c r="Q4082" s="108" t="n">
        <f aca="false">IF(SQRT($B$5)*$I4082+SQRT(1-$B$5)*M4082&lt;$C$11,1,0)</f>
        <v>0</v>
      </c>
      <c r="R4082" s="110" t="n">
        <f aca="false">N4082*$D$8+O4082*$D$9+P4082*$D$10+Q4082*$D$11</f>
        <v>0</v>
      </c>
      <c r="S4082" s="108" t="n">
        <f aca="false">SUM(N4082:Q4082)</f>
        <v>0</v>
      </c>
    </row>
    <row r="4083" customFormat="false" ht="15" hidden="false" customHeight="false" outlineLevel="0" collapsed="false">
      <c r="H4083" s="108" t="n">
        <v>4075</v>
      </c>
      <c r="I4083" s="109" t="n">
        <v>0.0707</v>
      </c>
      <c r="J4083" s="109" t="n">
        <v>0.1985</v>
      </c>
      <c r="K4083" s="109" t="n">
        <v>0.3902</v>
      </c>
      <c r="L4083" s="109" t="n">
        <v>-1.2336</v>
      </c>
      <c r="M4083" s="109" t="n">
        <v>1.228</v>
      </c>
      <c r="N4083" s="108" t="n">
        <f aca="false">IF(SQRT($B$5)*$I4083+SQRT(1-$B$5)*J4083&lt;$C$8,1,0)</f>
        <v>0</v>
      </c>
      <c r="O4083" s="108" t="n">
        <f aca="false">IF(SQRT($B$5)*$I4083+SQRT(1-$B$5)*K4083&lt;$C$9,1,0)</f>
        <v>0</v>
      </c>
      <c r="P4083" s="108" t="n">
        <f aca="false">IF(SQRT($B$5)*$I4083+SQRT(1-$B$5)*L4083&lt;$C$10,1,0)</f>
        <v>0</v>
      </c>
      <c r="Q4083" s="108" t="n">
        <f aca="false">IF(SQRT($B$5)*$I4083+SQRT(1-$B$5)*M4083&lt;$C$11,1,0)</f>
        <v>0</v>
      </c>
      <c r="R4083" s="110" t="n">
        <f aca="false">N4083*$D$8+O4083*$D$9+P4083*$D$10+Q4083*$D$11</f>
        <v>0</v>
      </c>
      <c r="S4083" s="108" t="n">
        <f aca="false">SUM(N4083:Q4083)</f>
        <v>0</v>
      </c>
    </row>
    <row r="4084" customFormat="false" ht="15" hidden="false" customHeight="false" outlineLevel="0" collapsed="false">
      <c r="H4084" s="108" t="n">
        <v>4076</v>
      </c>
      <c r="I4084" s="109" t="n">
        <v>0.8363</v>
      </c>
      <c r="J4084" s="109" t="n">
        <v>-0.046</v>
      </c>
      <c r="K4084" s="109" t="n">
        <v>0.6123</v>
      </c>
      <c r="L4084" s="109" t="n">
        <v>-0.5188</v>
      </c>
      <c r="M4084" s="109" t="n">
        <v>-0.0806</v>
      </c>
      <c r="N4084" s="108" t="n">
        <f aca="false">IF(SQRT($B$5)*$I4084+SQRT(1-$B$5)*J4084&lt;$C$8,1,0)</f>
        <v>0</v>
      </c>
      <c r="O4084" s="108" t="n">
        <f aca="false">IF(SQRT($B$5)*$I4084+SQRT(1-$B$5)*K4084&lt;$C$9,1,0)</f>
        <v>0</v>
      </c>
      <c r="P4084" s="108" t="n">
        <f aca="false">IF(SQRT($B$5)*$I4084+SQRT(1-$B$5)*L4084&lt;$C$10,1,0)</f>
        <v>0</v>
      </c>
      <c r="Q4084" s="108" t="n">
        <f aca="false">IF(SQRT($B$5)*$I4084+SQRT(1-$B$5)*M4084&lt;$C$11,1,0)</f>
        <v>0</v>
      </c>
      <c r="R4084" s="110" t="n">
        <f aca="false">N4084*$D$8+O4084*$D$9+P4084*$D$10+Q4084*$D$11</f>
        <v>0</v>
      </c>
      <c r="S4084" s="108" t="n">
        <f aca="false">SUM(N4084:Q4084)</f>
        <v>0</v>
      </c>
    </row>
    <row r="4085" customFormat="false" ht="15" hidden="false" customHeight="false" outlineLevel="0" collapsed="false">
      <c r="H4085" s="108" t="n">
        <v>4077</v>
      </c>
      <c r="I4085" s="109" t="n">
        <v>0.9578</v>
      </c>
      <c r="J4085" s="109" t="n">
        <v>-1.1583</v>
      </c>
      <c r="K4085" s="109" t="n">
        <v>-1.2107</v>
      </c>
      <c r="L4085" s="109" t="n">
        <v>-1.2716</v>
      </c>
      <c r="M4085" s="109" t="n">
        <v>-1.7349</v>
      </c>
      <c r="N4085" s="108" t="n">
        <f aca="false">IF(SQRT($B$5)*$I4085+SQRT(1-$B$5)*J4085&lt;$C$8,1,0)</f>
        <v>0</v>
      </c>
      <c r="O4085" s="108" t="n">
        <f aca="false">IF(SQRT($B$5)*$I4085+SQRT(1-$B$5)*K4085&lt;$C$9,1,0)</f>
        <v>0</v>
      </c>
      <c r="P4085" s="108" t="n">
        <f aca="false">IF(SQRT($B$5)*$I4085+SQRT(1-$B$5)*L4085&lt;$C$10,1,0)</f>
        <v>0</v>
      </c>
      <c r="Q4085" s="108" t="n">
        <f aca="false">IF(SQRT($B$5)*$I4085+SQRT(1-$B$5)*M4085&lt;$C$11,1,0)</f>
        <v>0</v>
      </c>
      <c r="R4085" s="110" t="n">
        <f aca="false">N4085*$D$8+O4085*$D$9+P4085*$D$10+Q4085*$D$11</f>
        <v>0</v>
      </c>
      <c r="S4085" s="108" t="n">
        <f aca="false">SUM(N4085:Q4085)</f>
        <v>0</v>
      </c>
    </row>
    <row r="4086" customFormat="false" ht="15" hidden="false" customHeight="false" outlineLevel="0" collapsed="false">
      <c r="H4086" s="108" t="n">
        <v>4078</v>
      </c>
      <c r="I4086" s="109" t="n">
        <v>-0.4181</v>
      </c>
      <c r="J4086" s="109" t="n">
        <v>1.3412</v>
      </c>
      <c r="K4086" s="109" t="n">
        <v>-0.9369</v>
      </c>
      <c r="L4086" s="109" t="n">
        <v>-0.8234</v>
      </c>
      <c r="M4086" s="109" t="n">
        <v>-0.4385</v>
      </c>
      <c r="N4086" s="108" t="n">
        <f aca="false">IF(SQRT($B$5)*$I4086+SQRT(1-$B$5)*J4086&lt;$C$8,1,0)</f>
        <v>0</v>
      </c>
      <c r="O4086" s="108" t="n">
        <f aca="false">IF(SQRT($B$5)*$I4086+SQRT(1-$B$5)*K4086&lt;$C$9,1,0)</f>
        <v>0</v>
      </c>
      <c r="P4086" s="108" t="n">
        <f aca="false">IF(SQRT($B$5)*$I4086+SQRT(1-$B$5)*L4086&lt;$C$10,1,0)</f>
        <v>0</v>
      </c>
      <c r="Q4086" s="108" t="n">
        <f aca="false">IF(SQRT($B$5)*$I4086+SQRT(1-$B$5)*M4086&lt;$C$11,1,0)</f>
        <v>0</v>
      </c>
      <c r="R4086" s="110" t="n">
        <f aca="false">N4086*$D$8+O4086*$D$9+P4086*$D$10+Q4086*$D$11</f>
        <v>0</v>
      </c>
      <c r="S4086" s="108" t="n">
        <f aca="false">SUM(N4086:Q4086)</f>
        <v>0</v>
      </c>
    </row>
    <row r="4087" customFormat="false" ht="15" hidden="false" customHeight="false" outlineLevel="0" collapsed="false">
      <c r="H4087" s="108" t="n">
        <v>4079</v>
      </c>
      <c r="I4087" s="109" t="n">
        <v>-1.3053</v>
      </c>
      <c r="J4087" s="109" t="n">
        <v>-0.0457</v>
      </c>
      <c r="K4087" s="109" t="n">
        <v>0.7751</v>
      </c>
      <c r="L4087" s="109" t="n">
        <v>1.0918</v>
      </c>
      <c r="M4087" s="109" t="n">
        <v>0.5997</v>
      </c>
      <c r="N4087" s="108" t="n">
        <f aca="false">IF(SQRT($B$5)*$I4087+SQRT(1-$B$5)*J4087&lt;$C$8,1,0)</f>
        <v>0</v>
      </c>
      <c r="O4087" s="108" t="n">
        <f aca="false">IF(SQRT($B$5)*$I4087+SQRT(1-$B$5)*K4087&lt;$C$9,1,0)</f>
        <v>0</v>
      </c>
      <c r="P4087" s="108" t="n">
        <f aca="false">IF(SQRT($B$5)*$I4087+SQRT(1-$B$5)*L4087&lt;$C$10,1,0)</f>
        <v>0</v>
      </c>
      <c r="Q4087" s="108" t="n">
        <f aca="false">IF(SQRT($B$5)*$I4087+SQRT(1-$B$5)*M4087&lt;$C$11,1,0)</f>
        <v>0</v>
      </c>
      <c r="R4087" s="110" t="n">
        <f aca="false">N4087*$D$8+O4087*$D$9+P4087*$D$10+Q4087*$D$11</f>
        <v>0</v>
      </c>
      <c r="S4087" s="108" t="n">
        <f aca="false">SUM(N4087:Q4087)</f>
        <v>0</v>
      </c>
    </row>
    <row r="4088" customFormat="false" ht="15" hidden="false" customHeight="false" outlineLevel="0" collapsed="false">
      <c r="H4088" s="108" t="n">
        <v>4080</v>
      </c>
      <c r="I4088" s="109" t="n">
        <v>0.6906</v>
      </c>
      <c r="J4088" s="109" t="n">
        <v>1.8404</v>
      </c>
      <c r="K4088" s="109" t="n">
        <v>-1.4571</v>
      </c>
      <c r="L4088" s="109" t="n">
        <v>-2.1168</v>
      </c>
      <c r="M4088" s="109" t="n">
        <v>-0.1922</v>
      </c>
      <c r="N4088" s="108" t="n">
        <f aca="false">IF(SQRT($B$5)*$I4088+SQRT(1-$B$5)*J4088&lt;$C$8,1,0)</f>
        <v>0</v>
      </c>
      <c r="O4088" s="108" t="n">
        <f aca="false">IF(SQRT($B$5)*$I4088+SQRT(1-$B$5)*K4088&lt;$C$9,1,0)</f>
        <v>0</v>
      </c>
      <c r="P4088" s="108" t="n">
        <f aca="false">IF(SQRT($B$5)*$I4088+SQRT(1-$B$5)*L4088&lt;$C$10,1,0)</f>
        <v>0</v>
      </c>
      <c r="Q4088" s="108" t="n">
        <f aca="false">IF(SQRT($B$5)*$I4088+SQRT(1-$B$5)*M4088&lt;$C$11,1,0)</f>
        <v>0</v>
      </c>
      <c r="R4088" s="110" t="n">
        <f aca="false">N4088*$D$8+O4088*$D$9+P4088*$D$10+Q4088*$D$11</f>
        <v>0</v>
      </c>
      <c r="S4088" s="108" t="n">
        <f aca="false">SUM(N4088:Q4088)</f>
        <v>0</v>
      </c>
    </row>
    <row r="4089" customFormat="false" ht="15" hidden="false" customHeight="false" outlineLevel="0" collapsed="false">
      <c r="H4089" s="108" t="n">
        <v>4081</v>
      </c>
      <c r="I4089" s="109" t="n">
        <v>-0.369</v>
      </c>
      <c r="J4089" s="109" t="n">
        <v>1.9168</v>
      </c>
      <c r="K4089" s="109" t="n">
        <v>0.493</v>
      </c>
      <c r="L4089" s="109" t="n">
        <v>1.3572</v>
      </c>
      <c r="M4089" s="109" t="n">
        <v>1.0705</v>
      </c>
      <c r="N4089" s="108" t="n">
        <f aca="false">IF(SQRT($B$5)*$I4089+SQRT(1-$B$5)*J4089&lt;$C$8,1,0)</f>
        <v>0</v>
      </c>
      <c r="O4089" s="108" t="n">
        <f aca="false">IF(SQRT($B$5)*$I4089+SQRT(1-$B$5)*K4089&lt;$C$9,1,0)</f>
        <v>0</v>
      </c>
      <c r="P4089" s="108" t="n">
        <f aca="false">IF(SQRT($B$5)*$I4089+SQRT(1-$B$5)*L4089&lt;$C$10,1,0)</f>
        <v>0</v>
      </c>
      <c r="Q4089" s="108" t="n">
        <f aca="false">IF(SQRT($B$5)*$I4089+SQRT(1-$B$5)*M4089&lt;$C$11,1,0)</f>
        <v>0</v>
      </c>
      <c r="R4089" s="110" t="n">
        <f aca="false">N4089*$D$8+O4089*$D$9+P4089*$D$10+Q4089*$D$11</f>
        <v>0</v>
      </c>
      <c r="S4089" s="108" t="n">
        <f aca="false">SUM(N4089:Q4089)</f>
        <v>0</v>
      </c>
    </row>
    <row r="4090" customFormat="false" ht="15" hidden="false" customHeight="false" outlineLevel="0" collapsed="false">
      <c r="H4090" s="108" t="n">
        <v>4082</v>
      </c>
      <c r="I4090" s="109" t="n">
        <v>0.3432</v>
      </c>
      <c r="J4090" s="109" t="n">
        <v>-0.8284</v>
      </c>
      <c r="K4090" s="109" t="n">
        <v>1.3017</v>
      </c>
      <c r="L4090" s="109" t="n">
        <v>1.0639</v>
      </c>
      <c r="M4090" s="109" t="n">
        <v>0.1801</v>
      </c>
      <c r="N4090" s="108" t="n">
        <f aca="false">IF(SQRT($B$5)*$I4090+SQRT(1-$B$5)*J4090&lt;$C$8,1,0)</f>
        <v>0</v>
      </c>
      <c r="O4090" s="108" t="n">
        <f aca="false">IF(SQRT($B$5)*$I4090+SQRT(1-$B$5)*K4090&lt;$C$9,1,0)</f>
        <v>0</v>
      </c>
      <c r="P4090" s="108" t="n">
        <f aca="false">IF(SQRT($B$5)*$I4090+SQRT(1-$B$5)*L4090&lt;$C$10,1,0)</f>
        <v>0</v>
      </c>
      <c r="Q4090" s="108" t="n">
        <f aca="false">IF(SQRT($B$5)*$I4090+SQRT(1-$B$5)*M4090&lt;$C$11,1,0)</f>
        <v>0</v>
      </c>
      <c r="R4090" s="110" t="n">
        <f aca="false">N4090*$D$8+O4090*$D$9+P4090*$D$10+Q4090*$D$11</f>
        <v>0</v>
      </c>
      <c r="S4090" s="108" t="n">
        <f aca="false">SUM(N4090:Q4090)</f>
        <v>0</v>
      </c>
    </row>
    <row r="4091" customFormat="false" ht="15" hidden="false" customHeight="false" outlineLevel="0" collapsed="false">
      <c r="H4091" s="108" t="n">
        <v>4083</v>
      </c>
      <c r="I4091" s="109" t="n">
        <v>0.7111</v>
      </c>
      <c r="J4091" s="109" t="n">
        <v>-0.5217</v>
      </c>
      <c r="K4091" s="109" t="n">
        <v>-0.0477</v>
      </c>
      <c r="L4091" s="109" t="n">
        <v>0.3309</v>
      </c>
      <c r="M4091" s="109" t="n">
        <v>-0.0203</v>
      </c>
      <c r="N4091" s="108" t="n">
        <f aca="false">IF(SQRT($B$5)*$I4091+SQRT(1-$B$5)*J4091&lt;$C$8,1,0)</f>
        <v>0</v>
      </c>
      <c r="O4091" s="108" t="n">
        <f aca="false">IF(SQRT($B$5)*$I4091+SQRT(1-$B$5)*K4091&lt;$C$9,1,0)</f>
        <v>0</v>
      </c>
      <c r="P4091" s="108" t="n">
        <f aca="false">IF(SQRT($B$5)*$I4091+SQRT(1-$B$5)*L4091&lt;$C$10,1,0)</f>
        <v>0</v>
      </c>
      <c r="Q4091" s="108" t="n">
        <f aca="false">IF(SQRT($B$5)*$I4091+SQRT(1-$B$5)*M4091&lt;$C$11,1,0)</f>
        <v>0</v>
      </c>
      <c r="R4091" s="110" t="n">
        <f aca="false">N4091*$D$8+O4091*$D$9+P4091*$D$10+Q4091*$D$11</f>
        <v>0</v>
      </c>
      <c r="S4091" s="108" t="n">
        <f aca="false">SUM(N4091:Q4091)</f>
        <v>0</v>
      </c>
    </row>
    <row r="4092" customFormat="false" ht="15" hidden="false" customHeight="false" outlineLevel="0" collapsed="false">
      <c r="H4092" s="108" t="n">
        <v>4084</v>
      </c>
      <c r="I4092" s="109" t="n">
        <v>0.9392</v>
      </c>
      <c r="J4092" s="109" t="n">
        <v>-1.5932</v>
      </c>
      <c r="K4092" s="109" t="n">
        <v>-1.3927</v>
      </c>
      <c r="L4092" s="109" t="n">
        <v>-1.9831</v>
      </c>
      <c r="M4092" s="109" t="n">
        <v>0.5754</v>
      </c>
      <c r="N4092" s="108" t="n">
        <f aca="false">IF(SQRT($B$5)*$I4092+SQRT(1-$B$5)*J4092&lt;$C$8,1,0)</f>
        <v>0</v>
      </c>
      <c r="O4092" s="108" t="n">
        <f aca="false">IF(SQRT($B$5)*$I4092+SQRT(1-$B$5)*K4092&lt;$C$9,1,0)</f>
        <v>0</v>
      </c>
      <c r="P4092" s="108" t="n">
        <f aca="false">IF(SQRT($B$5)*$I4092+SQRT(1-$B$5)*L4092&lt;$C$10,1,0)</f>
        <v>0</v>
      </c>
      <c r="Q4092" s="108" t="n">
        <f aca="false">IF(SQRT($B$5)*$I4092+SQRT(1-$B$5)*M4092&lt;$C$11,1,0)</f>
        <v>0</v>
      </c>
      <c r="R4092" s="110" t="n">
        <f aca="false">N4092*$D$8+O4092*$D$9+P4092*$D$10+Q4092*$D$11</f>
        <v>0</v>
      </c>
      <c r="S4092" s="108" t="n">
        <f aca="false">SUM(N4092:Q4092)</f>
        <v>0</v>
      </c>
    </row>
    <row r="4093" customFormat="false" ht="15" hidden="false" customHeight="false" outlineLevel="0" collapsed="false">
      <c r="H4093" s="108" t="n">
        <v>4085</v>
      </c>
      <c r="I4093" s="109" t="n">
        <v>0.1527</v>
      </c>
      <c r="J4093" s="109" t="n">
        <v>-0.3641</v>
      </c>
      <c r="K4093" s="109" t="n">
        <v>-1.5745</v>
      </c>
      <c r="L4093" s="109" t="n">
        <v>1.4187</v>
      </c>
      <c r="M4093" s="109" t="n">
        <v>1.7864</v>
      </c>
      <c r="N4093" s="108" t="n">
        <f aca="false">IF(SQRT($B$5)*$I4093+SQRT(1-$B$5)*J4093&lt;$C$8,1,0)</f>
        <v>0</v>
      </c>
      <c r="O4093" s="108" t="n">
        <f aca="false">IF(SQRT($B$5)*$I4093+SQRT(1-$B$5)*K4093&lt;$C$9,1,0)</f>
        <v>0</v>
      </c>
      <c r="P4093" s="108" t="n">
        <f aca="false">IF(SQRT($B$5)*$I4093+SQRT(1-$B$5)*L4093&lt;$C$10,1,0)</f>
        <v>0</v>
      </c>
      <c r="Q4093" s="108" t="n">
        <f aca="false">IF(SQRT($B$5)*$I4093+SQRT(1-$B$5)*M4093&lt;$C$11,1,0)</f>
        <v>0</v>
      </c>
      <c r="R4093" s="110" t="n">
        <f aca="false">N4093*$D$8+O4093*$D$9+P4093*$D$10+Q4093*$D$11</f>
        <v>0</v>
      </c>
      <c r="S4093" s="108" t="n">
        <f aca="false">SUM(N4093:Q4093)</f>
        <v>0</v>
      </c>
    </row>
    <row r="4094" customFormat="false" ht="15" hidden="false" customHeight="false" outlineLevel="0" collapsed="false">
      <c r="H4094" s="108" t="n">
        <v>4086</v>
      </c>
      <c r="I4094" s="109" t="n">
        <v>0.6502</v>
      </c>
      <c r="J4094" s="109" t="n">
        <v>-1.045</v>
      </c>
      <c r="K4094" s="109" t="n">
        <v>0.6814</v>
      </c>
      <c r="L4094" s="109" t="n">
        <v>-0.8459</v>
      </c>
      <c r="M4094" s="109" t="n">
        <v>-0.9668</v>
      </c>
      <c r="N4094" s="108" t="n">
        <f aca="false">IF(SQRT($B$5)*$I4094+SQRT(1-$B$5)*J4094&lt;$C$8,1,0)</f>
        <v>0</v>
      </c>
      <c r="O4094" s="108" t="n">
        <f aca="false">IF(SQRT($B$5)*$I4094+SQRT(1-$B$5)*K4094&lt;$C$9,1,0)</f>
        <v>0</v>
      </c>
      <c r="P4094" s="108" t="n">
        <f aca="false">IF(SQRT($B$5)*$I4094+SQRT(1-$B$5)*L4094&lt;$C$10,1,0)</f>
        <v>0</v>
      </c>
      <c r="Q4094" s="108" t="n">
        <f aca="false">IF(SQRT($B$5)*$I4094+SQRT(1-$B$5)*M4094&lt;$C$11,1,0)</f>
        <v>0</v>
      </c>
      <c r="R4094" s="110" t="n">
        <f aca="false">N4094*$D$8+O4094*$D$9+P4094*$D$10+Q4094*$D$11</f>
        <v>0</v>
      </c>
      <c r="S4094" s="108" t="n">
        <f aca="false">SUM(N4094:Q4094)</f>
        <v>0</v>
      </c>
    </row>
    <row r="4095" customFormat="false" ht="15" hidden="false" customHeight="false" outlineLevel="0" collapsed="false">
      <c r="H4095" s="108" t="n">
        <v>4087</v>
      </c>
      <c r="I4095" s="109" t="n">
        <v>1.0398</v>
      </c>
      <c r="J4095" s="109" t="n">
        <v>-0.6118</v>
      </c>
      <c r="K4095" s="109" t="n">
        <v>0.7504</v>
      </c>
      <c r="L4095" s="109" t="n">
        <v>0.3127</v>
      </c>
      <c r="M4095" s="109" t="n">
        <v>-0.4019</v>
      </c>
      <c r="N4095" s="108" t="n">
        <f aca="false">IF(SQRT($B$5)*$I4095+SQRT(1-$B$5)*J4095&lt;$C$8,1,0)</f>
        <v>0</v>
      </c>
      <c r="O4095" s="108" t="n">
        <f aca="false">IF(SQRT($B$5)*$I4095+SQRT(1-$B$5)*K4095&lt;$C$9,1,0)</f>
        <v>0</v>
      </c>
      <c r="P4095" s="108" t="n">
        <f aca="false">IF(SQRT($B$5)*$I4095+SQRT(1-$B$5)*L4095&lt;$C$10,1,0)</f>
        <v>0</v>
      </c>
      <c r="Q4095" s="108" t="n">
        <f aca="false">IF(SQRT($B$5)*$I4095+SQRT(1-$B$5)*M4095&lt;$C$11,1,0)</f>
        <v>0</v>
      </c>
      <c r="R4095" s="110" t="n">
        <f aca="false">N4095*$D$8+O4095*$D$9+P4095*$D$10+Q4095*$D$11</f>
        <v>0</v>
      </c>
      <c r="S4095" s="108" t="n">
        <f aca="false">SUM(N4095:Q4095)</f>
        <v>0</v>
      </c>
    </row>
    <row r="4096" customFormat="false" ht="15" hidden="false" customHeight="false" outlineLevel="0" collapsed="false">
      <c r="H4096" s="108" t="n">
        <v>4088</v>
      </c>
      <c r="I4096" s="109" t="n">
        <v>-0.1149</v>
      </c>
      <c r="J4096" s="109" t="n">
        <v>-0.197</v>
      </c>
      <c r="K4096" s="109" t="n">
        <v>-0.1062</v>
      </c>
      <c r="L4096" s="109" t="n">
        <v>-2.0065</v>
      </c>
      <c r="M4096" s="109" t="n">
        <v>-0.1271</v>
      </c>
      <c r="N4096" s="108" t="n">
        <f aca="false">IF(SQRT($B$5)*$I4096+SQRT(1-$B$5)*J4096&lt;$C$8,1,0)</f>
        <v>0</v>
      </c>
      <c r="O4096" s="108" t="n">
        <f aca="false">IF(SQRT($B$5)*$I4096+SQRT(1-$B$5)*K4096&lt;$C$9,1,0)</f>
        <v>0</v>
      </c>
      <c r="P4096" s="108" t="n">
        <f aca="false">IF(SQRT($B$5)*$I4096+SQRT(1-$B$5)*L4096&lt;$C$10,1,0)</f>
        <v>1</v>
      </c>
      <c r="Q4096" s="108" t="n">
        <f aca="false">IF(SQRT($B$5)*$I4096+SQRT(1-$B$5)*M4096&lt;$C$11,1,0)</f>
        <v>0</v>
      </c>
      <c r="R4096" s="110" t="n">
        <f aca="false">N4096*$D$8+O4096*$D$9+P4096*$D$10+Q4096*$D$11</f>
        <v>14</v>
      </c>
      <c r="S4096" s="108" t="n">
        <f aca="false">SUM(N4096:Q4096)</f>
        <v>1</v>
      </c>
    </row>
    <row r="4097" customFormat="false" ht="15" hidden="false" customHeight="false" outlineLevel="0" collapsed="false">
      <c r="H4097" s="108" t="n">
        <v>4089</v>
      </c>
      <c r="I4097" s="109" t="n">
        <v>-0.6752</v>
      </c>
      <c r="J4097" s="109" t="n">
        <v>-0.1276</v>
      </c>
      <c r="K4097" s="109" t="n">
        <v>1.1068</v>
      </c>
      <c r="L4097" s="109" t="n">
        <v>1.7506</v>
      </c>
      <c r="M4097" s="109" t="n">
        <v>-0.8769</v>
      </c>
      <c r="N4097" s="108" t="n">
        <f aca="false">IF(SQRT($B$5)*$I4097+SQRT(1-$B$5)*J4097&lt;$C$8,1,0)</f>
        <v>0</v>
      </c>
      <c r="O4097" s="108" t="n">
        <f aca="false">IF(SQRT($B$5)*$I4097+SQRT(1-$B$5)*K4097&lt;$C$9,1,0)</f>
        <v>0</v>
      </c>
      <c r="P4097" s="108" t="n">
        <f aca="false">IF(SQRT($B$5)*$I4097+SQRT(1-$B$5)*L4097&lt;$C$10,1,0)</f>
        <v>0</v>
      </c>
      <c r="Q4097" s="108" t="n">
        <f aca="false">IF(SQRT($B$5)*$I4097+SQRT(1-$B$5)*M4097&lt;$C$11,1,0)</f>
        <v>0</v>
      </c>
      <c r="R4097" s="110" t="n">
        <f aca="false">N4097*$D$8+O4097*$D$9+P4097*$D$10+Q4097*$D$11</f>
        <v>0</v>
      </c>
      <c r="S4097" s="108" t="n">
        <f aca="false">SUM(N4097:Q4097)</f>
        <v>0</v>
      </c>
    </row>
    <row r="4098" customFormat="false" ht="15" hidden="false" customHeight="false" outlineLevel="0" collapsed="false">
      <c r="H4098" s="108" t="n">
        <v>4090</v>
      </c>
      <c r="I4098" s="109" t="n">
        <v>-2.0483</v>
      </c>
      <c r="J4098" s="109" t="n">
        <v>-0.2074</v>
      </c>
      <c r="K4098" s="109" t="n">
        <v>0.774</v>
      </c>
      <c r="L4098" s="109" t="n">
        <v>0.1542</v>
      </c>
      <c r="M4098" s="109" t="n">
        <v>-0.305</v>
      </c>
      <c r="N4098" s="108" t="n">
        <f aca="false">IF(SQRT($B$5)*$I4098+SQRT(1-$B$5)*J4098&lt;$C$8,1,0)</f>
        <v>0</v>
      </c>
      <c r="O4098" s="108" t="n">
        <f aca="false">IF(SQRT($B$5)*$I4098+SQRT(1-$B$5)*K4098&lt;$C$9,1,0)</f>
        <v>0</v>
      </c>
      <c r="P4098" s="108" t="n">
        <f aca="false">IF(SQRT($B$5)*$I4098+SQRT(1-$B$5)*L4098&lt;$C$10,1,0)</f>
        <v>0</v>
      </c>
      <c r="Q4098" s="108" t="n">
        <f aca="false">IF(SQRT($B$5)*$I4098+SQRT(1-$B$5)*M4098&lt;$C$11,1,0)</f>
        <v>0</v>
      </c>
      <c r="R4098" s="110" t="n">
        <f aca="false">N4098*$D$8+O4098*$D$9+P4098*$D$10+Q4098*$D$11</f>
        <v>0</v>
      </c>
      <c r="S4098" s="108" t="n">
        <f aca="false">SUM(N4098:Q4098)</f>
        <v>0</v>
      </c>
    </row>
    <row r="4099" customFormat="false" ht="15" hidden="false" customHeight="false" outlineLevel="0" collapsed="false">
      <c r="H4099" s="108" t="n">
        <v>4091</v>
      </c>
      <c r="I4099" s="109" t="n">
        <v>1.626</v>
      </c>
      <c r="J4099" s="109" t="n">
        <v>0.2802</v>
      </c>
      <c r="K4099" s="109" t="n">
        <v>1.0534</v>
      </c>
      <c r="L4099" s="109" t="n">
        <v>-0.5532</v>
      </c>
      <c r="M4099" s="109" t="n">
        <v>0.3307</v>
      </c>
      <c r="N4099" s="108" t="n">
        <f aca="false">IF(SQRT($B$5)*$I4099+SQRT(1-$B$5)*J4099&lt;$C$8,1,0)</f>
        <v>0</v>
      </c>
      <c r="O4099" s="108" t="n">
        <f aca="false">IF(SQRT($B$5)*$I4099+SQRT(1-$B$5)*K4099&lt;$C$9,1,0)</f>
        <v>0</v>
      </c>
      <c r="P4099" s="108" t="n">
        <f aca="false">IF(SQRT($B$5)*$I4099+SQRT(1-$B$5)*L4099&lt;$C$10,1,0)</f>
        <v>0</v>
      </c>
      <c r="Q4099" s="108" t="n">
        <f aca="false">IF(SQRT($B$5)*$I4099+SQRT(1-$B$5)*M4099&lt;$C$11,1,0)</f>
        <v>0</v>
      </c>
      <c r="R4099" s="110" t="n">
        <f aca="false">N4099*$D$8+O4099*$D$9+P4099*$D$10+Q4099*$D$11</f>
        <v>0</v>
      </c>
      <c r="S4099" s="108" t="n">
        <f aca="false">SUM(N4099:Q4099)</f>
        <v>0</v>
      </c>
    </row>
    <row r="4100" customFormat="false" ht="15" hidden="false" customHeight="false" outlineLevel="0" collapsed="false">
      <c r="H4100" s="108" t="n">
        <v>4092</v>
      </c>
      <c r="I4100" s="109" t="n">
        <v>0.5833</v>
      </c>
      <c r="J4100" s="109" t="n">
        <v>-0.7168</v>
      </c>
      <c r="K4100" s="109" t="n">
        <v>-0.6637</v>
      </c>
      <c r="L4100" s="109" t="n">
        <v>-0.2859</v>
      </c>
      <c r="M4100" s="109" t="n">
        <v>0.248</v>
      </c>
      <c r="N4100" s="108" t="n">
        <f aca="false">IF(SQRT($B$5)*$I4100+SQRT(1-$B$5)*J4100&lt;$C$8,1,0)</f>
        <v>0</v>
      </c>
      <c r="O4100" s="108" t="n">
        <f aca="false">IF(SQRT($B$5)*$I4100+SQRT(1-$B$5)*K4100&lt;$C$9,1,0)</f>
        <v>0</v>
      </c>
      <c r="P4100" s="108" t="n">
        <f aca="false">IF(SQRT($B$5)*$I4100+SQRT(1-$B$5)*L4100&lt;$C$10,1,0)</f>
        <v>0</v>
      </c>
      <c r="Q4100" s="108" t="n">
        <f aca="false">IF(SQRT($B$5)*$I4100+SQRT(1-$B$5)*M4100&lt;$C$11,1,0)</f>
        <v>0</v>
      </c>
      <c r="R4100" s="110" t="n">
        <f aca="false">N4100*$D$8+O4100*$D$9+P4100*$D$10+Q4100*$D$11</f>
        <v>0</v>
      </c>
      <c r="S4100" s="108" t="n">
        <f aca="false">SUM(N4100:Q4100)</f>
        <v>0</v>
      </c>
    </row>
    <row r="4101" customFormat="false" ht="15" hidden="false" customHeight="false" outlineLevel="0" collapsed="false">
      <c r="H4101" s="108" t="n">
        <v>4093</v>
      </c>
      <c r="I4101" s="109" t="n">
        <v>0.7313</v>
      </c>
      <c r="J4101" s="109" t="n">
        <v>-0.2996</v>
      </c>
      <c r="K4101" s="109" t="n">
        <v>-0.2946</v>
      </c>
      <c r="L4101" s="109" t="n">
        <v>1.3658</v>
      </c>
      <c r="M4101" s="109" t="n">
        <v>0.4597</v>
      </c>
      <c r="N4101" s="108" t="n">
        <f aca="false">IF(SQRT($B$5)*$I4101+SQRT(1-$B$5)*J4101&lt;$C$8,1,0)</f>
        <v>0</v>
      </c>
      <c r="O4101" s="108" t="n">
        <f aca="false">IF(SQRT($B$5)*$I4101+SQRT(1-$B$5)*K4101&lt;$C$9,1,0)</f>
        <v>0</v>
      </c>
      <c r="P4101" s="108" t="n">
        <f aca="false">IF(SQRT($B$5)*$I4101+SQRT(1-$B$5)*L4101&lt;$C$10,1,0)</f>
        <v>0</v>
      </c>
      <c r="Q4101" s="108" t="n">
        <f aca="false">IF(SQRT($B$5)*$I4101+SQRT(1-$B$5)*M4101&lt;$C$11,1,0)</f>
        <v>0</v>
      </c>
      <c r="R4101" s="110" t="n">
        <f aca="false">N4101*$D$8+O4101*$D$9+P4101*$D$10+Q4101*$D$11</f>
        <v>0</v>
      </c>
      <c r="S4101" s="108" t="n">
        <f aca="false">SUM(N4101:Q4101)</f>
        <v>0</v>
      </c>
    </row>
    <row r="4102" customFormat="false" ht="15" hidden="false" customHeight="false" outlineLevel="0" collapsed="false">
      <c r="H4102" s="108" t="n">
        <v>4094</v>
      </c>
      <c r="I4102" s="109" t="n">
        <v>0.9289</v>
      </c>
      <c r="J4102" s="109" t="n">
        <v>0.6464</v>
      </c>
      <c r="K4102" s="109" t="n">
        <v>-0.0107</v>
      </c>
      <c r="L4102" s="109" t="n">
        <v>0.0667</v>
      </c>
      <c r="M4102" s="109" t="n">
        <v>-0.8875</v>
      </c>
      <c r="N4102" s="108" t="n">
        <f aca="false">IF(SQRT($B$5)*$I4102+SQRT(1-$B$5)*J4102&lt;$C$8,1,0)</f>
        <v>0</v>
      </c>
      <c r="O4102" s="108" t="n">
        <f aca="false">IF(SQRT($B$5)*$I4102+SQRT(1-$B$5)*K4102&lt;$C$9,1,0)</f>
        <v>0</v>
      </c>
      <c r="P4102" s="108" t="n">
        <f aca="false">IF(SQRT($B$5)*$I4102+SQRT(1-$B$5)*L4102&lt;$C$10,1,0)</f>
        <v>0</v>
      </c>
      <c r="Q4102" s="108" t="n">
        <f aca="false">IF(SQRT($B$5)*$I4102+SQRT(1-$B$5)*M4102&lt;$C$11,1,0)</f>
        <v>0</v>
      </c>
      <c r="R4102" s="110" t="n">
        <f aca="false">N4102*$D$8+O4102*$D$9+P4102*$D$10+Q4102*$D$11</f>
        <v>0</v>
      </c>
      <c r="S4102" s="108" t="n">
        <f aca="false">SUM(N4102:Q4102)</f>
        <v>0</v>
      </c>
    </row>
    <row r="4103" customFormat="false" ht="15" hidden="false" customHeight="false" outlineLevel="0" collapsed="false">
      <c r="H4103" s="108" t="n">
        <v>4095</v>
      </c>
      <c r="I4103" s="109" t="n">
        <v>1.3985</v>
      </c>
      <c r="J4103" s="109" t="n">
        <v>-0.0786</v>
      </c>
      <c r="K4103" s="109" t="n">
        <v>-0.2602</v>
      </c>
      <c r="L4103" s="109" t="n">
        <v>-0.3768</v>
      </c>
      <c r="M4103" s="109" t="n">
        <v>0.4156</v>
      </c>
      <c r="N4103" s="108" t="n">
        <f aca="false">IF(SQRT($B$5)*$I4103+SQRT(1-$B$5)*J4103&lt;$C$8,1,0)</f>
        <v>0</v>
      </c>
      <c r="O4103" s="108" t="n">
        <f aca="false">IF(SQRT($B$5)*$I4103+SQRT(1-$B$5)*K4103&lt;$C$9,1,0)</f>
        <v>0</v>
      </c>
      <c r="P4103" s="108" t="n">
        <f aca="false">IF(SQRT($B$5)*$I4103+SQRT(1-$B$5)*L4103&lt;$C$10,1,0)</f>
        <v>0</v>
      </c>
      <c r="Q4103" s="108" t="n">
        <f aca="false">IF(SQRT($B$5)*$I4103+SQRT(1-$B$5)*M4103&lt;$C$11,1,0)</f>
        <v>0</v>
      </c>
      <c r="R4103" s="110" t="n">
        <f aca="false">N4103*$D$8+O4103*$D$9+P4103*$D$10+Q4103*$D$11</f>
        <v>0</v>
      </c>
      <c r="S4103" s="108" t="n">
        <f aca="false">SUM(N4103:Q4103)</f>
        <v>0</v>
      </c>
    </row>
    <row r="4104" customFormat="false" ht="15" hidden="false" customHeight="false" outlineLevel="0" collapsed="false">
      <c r="H4104" s="108" t="n">
        <v>4096</v>
      </c>
      <c r="I4104" s="109" t="n">
        <v>-0.52</v>
      </c>
      <c r="J4104" s="109" t="n">
        <v>-0.2913</v>
      </c>
      <c r="K4104" s="109" t="n">
        <v>-0.1547</v>
      </c>
      <c r="L4104" s="109" t="n">
        <v>1.1004</v>
      </c>
      <c r="M4104" s="109" t="n">
        <v>-1.2131</v>
      </c>
      <c r="N4104" s="108" t="n">
        <f aca="false">IF(SQRT($B$5)*$I4104+SQRT(1-$B$5)*J4104&lt;$C$8,1,0)</f>
        <v>0</v>
      </c>
      <c r="O4104" s="108" t="n">
        <f aca="false">IF(SQRT($B$5)*$I4104+SQRT(1-$B$5)*K4104&lt;$C$9,1,0)</f>
        <v>0</v>
      </c>
      <c r="P4104" s="108" t="n">
        <f aca="false">IF(SQRT($B$5)*$I4104+SQRT(1-$B$5)*L4104&lt;$C$10,1,0)</f>
        <v>0</v>
      </c>
      <c r="Q4104" s="108" t="n">
        <f aca="false">IF(SQRT($B$5)*$I4104+SQRT(1-$B$5)*M4104&lt;$C$11,1,0)</f>
        <v>0</v>
      </c>
      <c r="R4104" s="110" t="n">
        <f aca="false">N4104*$D$8+O4104*$D$9+P4104*$D$10+Q4104*$D$11</f>
        <v>0</v>
      </c>
      <c r="S4104" s="108" t="n">
        <f aca="false">SUM(N4104:Q4104)</f>
        <v>0</v>
      </c>
    </row>
    <row r="4105" customFormat="false" ht="15" hidden="false" customHeight="false" outlineLevel="0" collapsed="false">
      <c r="H4105" s="108" t="n">
        <v>4097</v>
      </c>
      <c r="I4105" s="109" t="n">
        <v>1.0458</v>
      </c>
      <c r="J4105" s="109" t="n">
        <v>0.0923</v>
      </c>
      <c r="K4105" s="109" t="n">
        <v>1.1909</v>
      </c>
      <c r="L4105" s="109" t="n">
        <v>0.411</v>
      </c>
      <c r="M4105" s="109" t="n">
        <v>0.5887</v>
      </c>
      <c r="N4105" s="108" t="n">
        <f aca="false">IF(SQRT($B$5)*$I4105+SQRT(1-$B$5)*J4105&lt;$C$8,1,0)</f>
        <v>0</v>
      </c>
      <c r="O4105" s="108" t="n">
        <f aca="false">IF(SQRT($B$5)*$I4105+SQRT(1-$B$5)*K4105&lt;$C$9,1,0)</f>
        <v>0</v>
      </c>
      <c r="P4105" s="108" t="n">
        <f aca="false">IF(SQRT($B$5)*$I4105+SQRT(1-$B$5)*L4105&lt;$C$10,1,0)</f>
        <v>0</v>
      </c>
      <c r="Q4105" s="108" t="n">
        <f aca="false">IF(SQRT($B$5)*$I4105+SQRT(1-$B$5)*M4105&lt;$C$11,1,0)</f>
        <v>0</v>
      </c>
      <c r="R4105" s="110" t="n">
        <f aca="false">N4105*$D$8+O4105*$D$9+P4105*$D$10+Q4105*$D$11</f>
        <v>0</v>
      </c>
      <c r="S4105" s="108" t="n">
        <f aca="false">SUM(N4105:Q4105)</f>
        <v>0</v>
      </c>
    </row>
    <row r="4106" customFormat="false" ht="15" hidden="false" customHeight="false" outlineLevel="0" collapsed="false">
      <c r="H4106" s="108" t="n">
        <v>4098</v>
      </c>
      <c r="I4106" s="109" t="n">
        <v>0.6602</v>
      </c>
      <c r="J4106" s="109" t="n">
        <v>-0.6265</v>
      </c>
      <c r="K4106" s="109" t="n">
        <v>-0.6181</v>
      </c>
      <c r="L4106" s="109" t="n">
        <v>-0.1232</v>
      </c>
      <c r="M4106" s="109" t="n">
        <v>1.8067</v>
      </c>
      <c r="N4106" s="108" t="n">
        <f aca="false">IF(SQRT($B$5)*$I4106+SQRT(1-$B$5)*J4106&lt;$C$8,1,0)</f>
        <v>0</v>
      </c>
      <c r="O4106" s="108" t="n">
        <f aca="false">IF(SQRT($B$5)*$I4106+SQRT(1-$B$5)*K4106&lt;$C$9,1,0)</f>
        <v>0</v>
      </c>
      <c r="P4106" s="108" t="n">
        <f aca="false">IF(SQRT($B$5)*$I4106+SQRT(1-$B$5)*L4106&lt;$C$10,1,0)</f>
        <v>0</v>
      </c>
      <c r="Q4106" s="108" t="n">
        <f aca="false">IF(SQRT($B$5)*$I4106+SQRT(1-$B$5)*M4106&lt;$C$11,1,0)</f>
        <v>0</v>
      </c>
      <c r="R4106" s="110" t="n">
        <f aca="false">N4106*$D$8+O4106*$D$9+P4106*$D$10+Q4106*$D$11</f>
        <v>0</v>
      </c>
      <c r="S4106" s="108" t="n">
        <f aca="false">SUM(N4106:Q4106)</f>
        <v>0</v>
      </c>
    </row>
    <row r="4107" customFormat="false" ht="15" hidden="false" customHeight="false" outlineLevel="0" collapsed="false">
      <c r="H4107" s="108" t="n">
        <v>4099</v>
      </c>
      <c r="I4107" s="109" t="n">
        <v>-0.8431</v>
      </c>
      <c r="J4107" s="109" t="n">
        <v>-0.7586</v>
      </c>
      <c r="K4107" s="109" t="n">
        <v>0.1322</v>
      </c>
      <c r="L4107" s="109" t="n">
        <v>2.33</v>
      </c>
      <c r="M4107" s="109" t="n">
        <v>-1.3178</v>
      </c>
      <c r="N4107" s="108" t="n">
        <f aca="false">IF(SQRT($B$5)*$I4107+SQRT(1-$B$5)*J4107&lt;$C$8,1,0)</f>
        <v>0</v>
      </c>
      <c r="O4107" s="108" t="n">
        <f aca="false">IF(SQRT($B$5)*$I4107+SQRT(1-$B$5)*K4107&lt;$C$9,1,0)</f>
        <v>0</v>
      </c>
      <c r="P4107" s="108" t="n">
        <f aca="false">IF(SQRT($B$5)*$I4107+SQRT(1-$B$5)*L4107&lt;$C$10,1,0)</f>
        <v>0</v>
      </c>
      <c r="Q4107" s="108" t="n">
        <f aca="false">IF(SQRT($B$5)*$I4107+SQRT(1-$B$5)*M4107&lt;$C$11,1,0)</f>
        <v>0</v>
      </c>
      <c r="R4107" s="110" t="n">
        <f aca="false">N4107*$D$8+O4107*$D$9+P4107*$D$10+Q4107*$D$11</f>
        <v>0</v>
      </c>
      <c r="S4107" s="108" t="n">
        <f aca="false">SUM(N4107:Q4107)</f>
        <v>0</v>
      </c>
    </row>
    <row r="4108" customFormat="false" ht="15" hidden="false" customHeight="false" outlineLevel="0" collapsed="false">
      <c r="H4108" s="108" t="n">
        <v>4100</v>
      </c>
      <c r="I4108" s="109" t="n">
        <v>0.8602</v>
      </c>
      <c r="J4108" s="109" t="n">
        <v>1.4308</v>
      </c>
      <c r="K4108" s="109" t="n">
        <v>-0.4928</v>
      </c>
      <c r="L4108" s="109" t="n">
        <v>-1.1502</v>
      </c>
      <c r="M4108" s="109" t="n">
        <v>0.7538</v>
      </c>
      <c r="N4108" s="108" t="n">
        <f aca="false">IF(SQRT($B$5)*$I4108+SQRT(1-$B$5)*J4108&lt;$C$8,1,0)</f>
        <v>0</v>
      </c>
      <c r="O4108" s="108" t="n">
        <f aca="false">IF(SQRT($B$5)*$I4108+SQRT(1-$B$5)*K4108&lt;$C$9,1,0)</f>
        <v>0</v>
      </c>
      <c r="P4108" s="108" t="n">
        <f aca="false">IF(SQRT($B$5)*$I4108+SQRT(1-$B$5)*L4108&lt;$C$10,1,0)</f>
        <v>0</v>
      </c>
      <c r="Q4108" s="108" t="n">
        <f aca="false">IF(SQRT($B$5)*$I4108+SQRT(1-$B$5)*M4108&lt;$C$11,1,0)</f>
        <v>0</v>
      </c>
      <c r="R4108" s="110" t="n">
        <f aca="false">N4108*$D$8+O4108*$D$9+P4108*$D$10+Q4108*$D$11</f>
        <v>0</v>
      </c>
      <c r="S4108" s="108" t="n">
        <f aca="false">SUM(N4108:Q4108)</f>
        <v>0</v>
      </c>
    </row>
    <row r="4109" customFormat="false" ht="15" hidden="false" customHeight="false" outlineLevel="0" collapsed="false">
      <c r="H4109" s="108" t="n">
        <v>4101</v>
      </c>
      <c r="I4109" s="109" t="n">
        <v>-1.715</v>
      </c>
      <c r="J4109" s="109" t="n">
        <v>0.5675</v>
      </c>
      <c r="K4109" s="109" t="n">
        <v>-0.2721</v>
      </c>
      <c r="L4109" s="109" t="n">
        <v>-0.8203</v>
      </c>
      <c r="M4109" s="109" t="n">
        <v>-0.646</v>
      </c>
      <c r="N4109" s="108" t="n">
        <f aca="false">IF(SQRT($B$5)*$I4109+SQRT(1-$B$5)*J4109&lt;$C$8,1,0)</f>
        <v>0</v>
      </c>
      <c r="O4109" s="108" t="n">
        <f aca="false">IF(SQRT($B$5)*$I4109+SQRT(1-$B$5)*K4109&lt;$C$9,1,0)</f>
        <v>0</v>
      </c>
      <c r="P4109" s="108" t="n">
        <f aca="false">IF(SQRT($B$5)*$I4109+SQRT(1-$B$5)*L4109&lt;$C$10,1,0)</f>
        <v>0</v>
      </c>
      <c r="Q4109" s="108" t="n">
        <f aca="false">IF(SQRT($B$5)*$I4109+SQRT(1-$B$5)*M4109&lt;$C$11,1,0)</f>
        <v>0</v>
      </c>
      <c r="R4109" s="110" t="n">
        <f aca="false">N4109*$D$8+O4109*$D$9+P4109*$D$10+Q4109*$D$11</f>
        <v>0</v>
      </c>
      <c r="S4109" s="108" t="n">
        <f aca="false">SUM(N4109:Q4109)</f>
        <v>0</v>
      </c>
    </row>
    <row r="4110" customFormat="false" ht="15" hidden="false" customHeight="false" outlineLevel="0" collapsed="false">
      <c r="H4110" s="108" t="n">
        <v>4102</v>
      </c>
      <c r="I4110" s="109" t="n">
        <v>-1.3175</v>
      </c>
      <c r="J4110" s="109" t="n">
        <v>0.6002</v>
      </c>
      <c r="K4110" s="109" t="n">
        <v>0.5725</v>
      </c>
      <c r="L4110" s="109" t="n">
        <v>-0.7192</v>
      </c>
      <c r="M4110" s="109" t="n">
        <v>-0.3054</v>
      </c>
      <c r="N4110" s="108" t="n">
        <f aca="false">IF(SQRT($B$5)*$I4110+SQRT(1-$B$5)*J4110&lt;$C$8,1,0)</f>
        <v>0</v>
      </c>
      <c r="O4110" s="108" t="n">
        <f aca="false">IF(SQRT($B$5)*$I4110+SQRT(1-$B$5)*K4110&lt;$C$9,1,0)</f>
        <v>0</v>
      </c>
      <c r="P4110" s="108" t="n">
        <f aca="false">IF(SQRT($B$5)*$I4110+SQRT(1-$B$5)*L4110&lt;$C$10,1,0)</f>
        <v>0</v>
      </c>
      <c r="Q4110" s="108" t="n">
        <f aca="false">IF(SQRT($B$5)*$I4110+SQRT(1-$B$5)*M4110&lt;$C$11,1,0)</f>
        <v>0</v>
      </c>
      <c r="R4110" s="110" t="n">
        <f aca="false">N4110*$D$8+O4110*$D$9+P4110*$D$10+Q4110*$D$11</f>
        <v>0</v>
      </c>
      <c r="S4110" s="108" t="n">
        <f aca="false">SUM(N4110:Q4110)</f>
        <v>0</v>
      </c>
    </row>
    <row r="4111" customFormat="false" ht="15" hidden="false" customHeight="false" outlineLevel="0" collapsed="false">
      <c r="H4111" s="108" t="n">
        <v>4103</v>
      </c>
      <c r="I4111" s="109" t="n">
        <v>1.5349</v>
      </c>
      <c r="J4111" s="109" t="n">
        <v>-0.6657</v>
      </c>
      <c r="K4111" s="109" t="n">
        <v>-2.044</v>
      </c>
      <c r="L4111" s="109" t="n">
        <v>0.3211</v>
      </c>
      <c r="M4111" s="109" t="n">
        <v>-1.5308</v>
      </c>
      <c r="N4111" s="108" t="n">
        <f aca="false">IF(SQRT($B$5)*$I4111+SQRT(1-$B$5)*J4111&lt;$C$8,1,0)</f>
        <v>0</v>
      </c>
      <c r="O4111" s="108" t="n">
        <f aca="false">IF(SQRT($B$5)*$I4111+SQRT(1-$B$5)*K4111&lt;$C$9,1,0)</f>
        <v>0</v>
      </c>
      <c r="P4111" s="108" t="n">
        <f aca="false">IF(SQRT($B$5)*$I4111+SQRT(1-$B$5)*L4111&lt;$C$10,1,0)</f>
        <v>0</v>
      </c>
      <c r="Q4111" s="108" t="n">
        <f aca="false">IF(SQRT($B$5)*$I4111+SQRT(1-$B$5)*M4111&lt;$C$11,1,0)</f>
        <v>0</v>
      </c>
      <c r="R4111" s="110" t="n">
        <f aca="false">N4111*$D$8+O4111*$D$9+P4111*$D$10+Q4111*$D$11</f>
        <v>0</v>
      </c>
      <c r="S4111" s="108" t="n">
        <f aca="false">SUM(N4111:Q4111)</f>
        <v>0</v>
      </c>
    </row>
    <row r="4112" customFormat="false" ht="15" hidden="false" customHeight="false" outlineLevel="0" collapsed="false">
      <c r="H4112" s="108" t="n">
        <v>4104</v>
      </c>
      <c r="I4112" s="109" t="n">
        <v>-0.4895</v>
      </c>
      <c r="J4112" s="109" t="n">
        <v>1.3031</v>
      </c>
      <c r="K4112" s="109" t="n">
        <v>1.5878</v>
      </c>
      <c r="L4112" s="109" t="n">
        <v>-0.1515</v>
      </c>
      <c r="M4112" s="109" t="n">
        <v>0.0282</v>
      </c>
      <c r="N4112" s="108" t="n">
        <f aca="false">IF(SQRT($B$5)*$I4112+SQRT(1-$B$5)*J4112&lt;$C$8,1,0)</f>
        <v>0</v>
      </c>
      <c r="O4112" s="108" t="n">
        <f aca="false">IF(SQRT($B$5)*$I4112+SQRT(1-$B$5)*K4112&lt;$C$9,1,0)</f>
        <v>0</v>
      </c>
      <c r="P4112" s="108" t="n">
        <f aca="false">IF(SQRT($B$5)*$I4112+SQRT(1-$B$5)*L4112&lt;$C$10,1,0)</f>
        <v>0</v>
      </c>
      <c r="Q4112" s="108" t="n">
        <f aca="false">IF(SQRT($B$5)*$I4112+SQRT(1-$B$5)*M4112&lt;$C$11,1,0)</f>
        <v>0</v>
      </c>
      <c r="R4112" s="110" t="n">
        <f aca="false">N4112*$D$8+O4112*$D$9+P4112*$D$10+Q4112*$D$11</f>
        <v>0</v>
      </c>
      <c r="S4112" s="108" t="n">
        <f aca="false">SUM(N4112:Q4112)</f>
        <v>0</v>
      </c>
    </row>
    <row r="4113" customFormat="false" ht="15" hidden="false" customHeight="false" outlineLevel="0" collapsed="false">
      <c r="H4113" s="108" t="n">
        <v>4105</v>
      </c>
      <c r="I4113" s="109" t="n">
        <v>0.2322</v>
      </c>
      <c r="J4113" s="109" t="n">
        <v>-0.0988</v>
      </c>
      <c r="K4113" s="109" t="n">
        <v>0.0199</v>
      </c>
      <c r="L4113" s="109" t="n">
        <v>1.0545</v>
      </c>
      <c r="M4113" s="109" t="n">
        <v>-2.1655</v>
      </c>
      <c r="N4113" s="108" t="n">
        <f aca="false">IF(SQRT($B$5)*$I4113+SQRT(1-$B$5)*J4113&lt;$C$8,1,0)</f>
        <v>0</v>
      </c>
      <c r="O4113" s="108" t="n">
        <f aca="false">IF(SQRT($B$5)*$I4113+SQRT(1-$B$5)*K4113&lt;$C$9,1,0)</f>
        <v>0</v>
      </c>
      <c r="P4113" s="108" t="n">
        <f aca="false">IF(SQRT($B$5)*$I4113+SQRT(1-$B$5)*L4113&lt;$C$10,1,0)</f>
        <v>0</v>
      </c>
      <c r="Q4113" s="108" t="n">
        <f aca="false">IF(SQRT($B$5)*$I4113+SQRT(1-$B$5)*M4113&lt;$C$11,1,0)</f>
        <v>0</v>
      </c>
      <c r="R4113" s="110" t="n">
        <f aca="false">N4113*$D$8+O4113*$D$9+P4113*$D$10+Q4113*$D$11</f>
        <v>0</v>
      </c>
      <c r="S4113" s="108" t="n">
        <f aca="false">SUM(N4113:Q4113)</f>
        <v>0</v>
      </c>
    </row>
    <row r="4114" customFormat="false" ht="15" hidden="false" customHeight="false" outlineLevel="0" collapsed="false">
      <c r="H4114" s="108" t="n">
        <v>4106</v>
      </c>
      <c r="I4114" s="109" t="n">
        <v>-0.866</v>
      </c>
      <c r="J4114" s="109" t="n">
        <v>-0.2871</v>
      </c>
      <c r="K4114" s="109" t="n">
        <v>-0.6154</v>
      </c>
      <c r="L4114" s="109" t="n">
        <v>-0.9711</v>
      </c>
      <c r="M4114" s="109" t="n">
        <v>0.0229</v>
      </c>
      <c r="N4114" s="108" t="n">
        <f aca="false">IF(SQRT($B$5)*$I4114+SQRT(1-$B$5)*J4114&lt;$C$8,1,0)</f>
        <v>0</v>
      </c>
      <c r="O4114" s="108" t="n">
        <f aca="false">IF(SQRT($B$5)*$I4114+SQRT(1-$B$5)*K4114&lt;$C$9,1,0)</f>
        <v>0</v>
      </c>
      <c r="P4114" s="108" t="n">
        <f aca="false">IF(SQRT($B$5)*$I4114+SQRT(1-$B$5)*L4114&lt;$C$10,1,0)</f>
        <v>0</v>
      </c>
      <c r="Q4114" s="108" t="n">
        <f aca="false">IF(SQRT($B$5)*$I4114+SQRT(1-$B$5)*M4114&lt;$C$11,1,0)</f>
        <v>0</v>
      </c>
      <c r="R4114" s="110" t="n">
        <f aca="false">N4114*$D$8+O4114*$D$9+P4114*$D$10+Q4114*$D$11</f>
        <v>0</v>
      </c>
      <c r="S4114" s="108" t="n">
        <f aca="false">SUM(N4114:Q4114)</f>
        <v>0</v>
      </c>
    </row>
    <row r="4115" customFormat="false" ht="15" hidden="false" customHeight="false" outlineLevel="0" collapsed="false">
      <c r="H4115" s="108" t="n">
        <v>4107</v>
      </c>
      <c r="I4115" s="109" t="n">
        <v>0.6729</v>
      </c>
      <c r="J4115" s="109" t="n">
        <v>1.2798</v>
      </c>
      <c r="K4115" s="109" t="n">
        <v>0.3164</v>
      </c>
      <c r="L4115" s="109" t="n">
        <v>-0.3019</v>
      </c>
      <c r="M4115" s="109" t="n">
        <v>-0.4513</v>
      </c>
      <c r="N4115" s="108" t="n">
        <f aca="false">IF(SQRT($B$5)*$I4115+SQRT(1-$B$5)*J4115&lt;$C$8,1,0)</f>
        <v>0</v>
      </c>
      <c r="O4115" s="108" t="n">
        <f aca="false">IF(SQRT($B$5)*$I4115+SQRT(1-$B$5)*K4115&lt;$C$9,1,0)</f>
        <v>0</v>
      </c>
      <c r="P4115" s="108" t="n">
        <f aca="false">IF(SQRT($B$5)*$I4115+SQRT(1-$B$5)*L4115&lt;$C$10,1,0)</f>
        <v>0</v>
      </c>
      <c r="Q4115" s="108" t="n">
        <f aca="false">IF(SQRT($B$5)*$I4115+SQRT(1-$B$5)*M4115&lt;$C$11,1,0)</f>
        <v>0</v>
      </c>
      <c r="R4115" s="110" t="n">
        <f aca="false">N4115*$D$8+O4115*$D$9+P4115*$D$10+Q4115*$D$11</f>
        <v>0</v>
      </c>
      <c r="S4115" s="108" t="n">
        <f aca="false">SUM(N4115:Q4115)</f>
        <v>0</v>
      </c>
    </row>
    <row r="4116" customFormat="false" ht="15" hidden="false" customHeight="false" outlineLevel="0" collapsed="false">
      <c r="H4116" s="108" t="n">
        <v>4108</v>
      </c>
      <c r="I4116" s="109" t="n">
        <v>0.5046</v>
      </c>
      <c r="J4116" s="109" t="n">
        <v>1.3385</v>
      </c>
      <c r="K4116" s="109" t="n">
        <v>-0.2125</v>
      </c>
      <c r="L4116" s="109" t="n">
        <v>0.0538</v>
      </c>
      <c r="M4116" s="109" t="n">
        <v>-1.3823</v>
      </c>
      <c r="N4116" s="108" t="n">
        <f aca="false">IF(SQRT($B$5)*$I4116+SQRT(1-$B$5)*J4116&lt;$C$8,1,0)</f>
        <v>0</v>
      </c>
      <c r="O4116" s="108" t="n">
        <f aca="false">IF(SQRT($B$5)*$I4116+SQRT(1-$B$5)*K4116&lt;$C$9,1,0)</f>
        <v>0</v>
      </c>
      <c r="P4116" s="108" t="n">
        <f aca="false">IF(SQRT($B$5)*$I4116+SQRT(1-$B$5)*L4116&lt;$C$10,1,0)</f>
        <v>0</v>
      </c>
      <c r="Q4116" s="108" t="n">
        <f aca="false">IF(SQRT($B$5)*$I4116+SQRT(1-$B$5)*M4116&lt;$C$11,1,0)</f>
        <v>0</v>
      </c>
      <c r="R4116" s="110" t="n">
        <f aca="false">N4116*$D$8+O4116*$D$9+P4116*$D$10+Q4116*$D$11</f>
        <v>0</v>
      </c>
      <c r="S4116" s="108" t="n">
        <f aca="false">SUM(N4116:Q4116)</f>
        <v>0</v>
      </c>
    </row>
    <row r="4117" customFormat="false" ht="15" hidden="false" customHeight="false" outlineLevel="0" collapsed="false">
      <c r="H4117" s="108" t="n">
        <v>4109</v>
      </c>
      <c r="I4117" s="109" t="n">
        <v>0.2482</v>
      </c>
      <c r="J4117" s="109" t="n">
        <v>1.0412</v>
      </c>
      <c r="K4117" s="109" t="n">
        <v>1.9633</v>
      </c>
      <c r="L4117" s="109" t="n">
        <v>-0.3932</v>
      </c>
      <c r="M4117" s="109" t="n">
        <v>-0.2946</v>
      </c>
      <c r="N4117" s="108" t="n">
        <f aca="false">IF(SQRT($B$5)*$I4117+SQRT(1-$B$5)*J4117&lt;$C$8,1,0)</f>
        <v>0</v>
      </c>
      <c r="O4117" s="108" t="n">
        <f aca="false">IF(SQRT($B$5)*$I4117+SQRT(1-$B$5)*K4117&lt;$C$9,1,0)</f>
        <v>0</v>
      </c>
      <c r="P4117" s="108" t="n">
        <f aca="false">IF(SQRT($B$5)*$I4117+SQRT(1-$B$5)*L4117&lt;$C$10,1,0)</f>
        <v>0</v>
      </c>
      <c r="Q4117" s="108" t="n">
        <f aca="false">IF(SQRT($B$5)*$I4117+SQRT(1-$B$5)*M4117&lt;$C$11,1,0)</f>
        <v>0</v>
      </c>
      <c r="R4117" s="110" t="n">
        <f aca="false">N4117*$D$8+O4117*$D$9+P4117*$D$10+Q4117*$D$11</f>
        <v>0</v>
      </c>
      <c r="S4117" s="108" t="n">
        <f aca="false">SUM(N4117:Q4117)</f>
        <v>0</v>
      </c>
    </row>
    <row r="4118" customFormat="false" ht="15" hidden="false" customHeight="false" outlineLevel="0" collapsed="false">
      <c r="H4118" s="108" t="n">
        <v>4110</v>
      </c>
      <c r="I4118" s="109" t="n">
        <v>0.5795</v>
      </c>
      <c r="J4118" s="109" t="n">
        <v>0.5129</v>
      </c>
      <c r="K4118" s="109" t="n">
        <v>-1.9816</v>
      </c>
      <c r="L4118" s="109" t="n">
        <v>1.8084</v>
      </c>
      <c r="M4118" s="109" t="n">
        <v>1.5854</v>
      </c>
      <c r="N4118" s="108" t="n">
        <f aca="false">IF(SQRT($B$5)*$I4118+SQRT(1-$B$5)*J4118&lt;$C$8,1,0)</f>
        <v>0</v>
      </c>
      <c r="O4118" s="108" t="n">
        <f aca="false">IF(SQRT($B$5)*$I4118+SQRT(1-$B$5)*K4118&lt;$C$9,1,0)</f>
        <v>0</v>
      </c>
      <c r="P4118" s="108" t="n">
        <f aca="false">IF(SQRT($B$5)*$I4118+SQRT(1-$B$5)*L4118&lt;$C$10,1,0)</f>
        <v>0</v>
      </c>
      <c r="Q4118" s="108" t="n">
        <f aca="false">IF(SQRT($B$5)*$I4118+SQRT(1-$B$5)*M4118&lt;$C$11,1,0)</f>
        <v>0</v>
      </c>
      <c r="R4118" s="110" t="n">
        <f aca="false">N4118*$D$8+O4118*$D$9+P4118*$D$10+Q4118*$D$11</f>
        <v>0</v>
      </c>
      <c r="S4118" s="108" t="n">
        <f aca="false">SUM(N4118:Q4118)</f>
        <v>0</v>
      </c>
    </row>
    <row r="4119" customFormat="false" ht="15" hidden="false" customHeight="false" outlineLevel="0" collapsed="false">
      <c r="H4119" s="108" t="n">
        <v>4111</v>
      </c>
      <c r="I4119" s="109" t="n">
        <v>0.6471</v>
      </c>
      <c r="J4119" s="109" t="n">
        <v>-0.5795</v>
      </c>
      <c r="K4119" s="109" t="n">
        <v>1.115</v>
      </c>
      <c r="L4119" s="109" t="n">
        <v>-0.2654</v>
      </c>
      <c r="M4119" s="109" t="n">
        <v>1.2725</v>
      </c>
      <c r="N4119" s="108" t="n">
        <f aca="false">IF(SQRT($B$5)*$I4119+SQRT(1-$B$5)*J4119&lt;$C$8,1,0)</f>
        <v>0</v>
      </c>
      <c r="O4119" s="108" t="n">
        <f aca="false">IF(SQRT($B$5)*$I4119+SQRT(1-$B$5)*K4119&lt;$C$9,1,0)</f>
        <v>0</v>
      </c>
      <c r="P4119" s="108" t="n">
        <f aca="false">IF(SQRT($B$5)*$I4119+SQRT(1-$B$5)*L4119&lt;$C$10,1,0)</f>
        <v>0</v>
      </c>
      <c r="Q4119" s="108" t="n">
        <f aca="false">IF(SQRT($B$5)*$I4119+SQRT(1-$B$5)*M4119&lt;$C$11,1,0)</f>
        <v>0</v>
      </c>
      <c r="R4119" s="110" t="n">
        <f aca="false">N4119*$D$8+O4119*$D$9+P4119*$D$10+Q4119*$D$11</f>
        <v>0</v>
      </c>
      <c r="S4119" s="108" t="n">
        <f aca="false">SUM(N4119:Q4119)</f>
        <v>0</v>
      </c>
    </row>
    <row r="4120" customFormat="false" ht="15" hidden="false" customHeight="false" outlineLevel="0" collapsed="false">
      <c r="H4120" s="108" t="n">
        <v>4112</v>
      </c>
      <c r="I4120" s="109" t="n">
        <v>0.3113</v>
      </c>
      <c r="J4120" s="109" t="n">
        <v>-0.8469</v>
      </c>
      <c r="K4120" s="109" t="n">
        <v>-0.0718</v>
      </c>
      <c r="L4120" s="109" t="n">
        <v>-0.8845</v>
      </c>
      <c r="M4120" s="109" t="n">
        <v>-1.0401</v>
      </c>
      <c r="N4120" s="108" t="n">
        <f aca="false">IF(SQRT($B$5)*$I4120+SQRT(1-$B$5)*J4120&lt;$C$8,1,0)</f>
        <v>0</v>
      </c>
      <c r="O4120" s="108" t="n">
        <f aca="false">IF(SQRT($B$5)*$I4120+SQRT(1-$B$5)*K4120&lt;$C$9,1,0)</f>
        <v>0</v>
      </c>
      <c r="P4120" s="108" t="n">
        <f aca="false">IF(SQRT($B$5)*$I4120+SQRT(1-$B$5)*L4120&lt;$C$10,1,0)</f>
        <v>0</v>
      </c>
      <c r="Q4120" s="108" t="n">
        <f aca="false">IF(SQRT($B$5)*$I4120+SQRT(1-$B$5)*M4120&lt;$C$11,1,0)</f>
        <v>0</v>
      </c>
      <c r="R4120" s="110" t="n">
        <f aca="false">N4120*$D$8+O4120*$D$9+P4120*$D$10+Q4120*$D$11</f>
        <v>0</v>
      </c>
      <c r="S4120" s="108" t="n">
        <f aca="false">SUM(N4120:Q4120)</f>
        <v>0</v>
      </c>
    </row>
    <row r="4121" customFormat="false" ht="15" hidden="false" customHeight="false" outlineLevel="0" collapsed="false">
      <c r="H4121" s="108" t="n">
        <v>4113</v>
      </c>
      <c r="I4121" s="109" t="n">
        <v>-1.2785</v>
      </c>
      <c r="J4121" s="109" t="n">
        <v>0.604</v>
      </c>
      <c r="K4121" s="109" t="n">
        <v>-1.058</v>
      </c>
      <c r="L4121" s="109" t="n">
        <v>1.0996</v>
      </c>
      <c r="M4121" s="109" t="n">
        <v>0.3021</v>
      </c>
      <c r="N4121" s="108" t="n">
        <f aca="false">IF(SQRT($B$5)*$I4121+SQRT(1-$B$5)*J4121&lt;$C$8,1,0)</f>
        <v>0</v>
      </c>
      <c r="O4121" s="108" t="n">
        <f aca="false">IF(SQRT($B$5)*$I4121+SQRT(1-$B$5)*K4121&lt;$C$9,1,0)</f>
        <v>0</v>
      </c>
      <c r="P4121" s="108" t="n">
        <f aca="false">IF(SQRT($B$5)*$I4121+SQRT(1-$B$5)*L4121&lt;$C$10,1,0)</f>
        <v>0</v>
      </c>
      <c r="Q4121" s="108" t="n">
        <f aca="false">IF(SQRT($B$5)*$I4121+SQRT(1-$B$5)*M4121&lt;$C$11,1,0)</f>
        <v>0</v>
      </c>
      <c r="R4121" s="110" t="n">
        <f aca="false">N4121*$D$8+O4121*$D$9+P4121*$D$10+Q4121*$D$11</f>
        <v>0</v>
      </c>
      <c r="S4121" s="108" t="n">
        <f aca="false">SUM(N4121:Q4121)</f>
        <v>0</v>
      </c>
    </row>
    <row r="4122" customFormat="false" ht="15" hidden="false" customHeight="false" outlineLevel="0" collapsed="false">
      <c r="H4122" s="108" t="n">
        <v>4114</v>
      </c>
      <c r="I4122" s="109" t="n">
        <v>-1.2244</v>
      </c>
      <c r="J4122" s="109" t="n">
        <v>0.3909</v>
      </c>
      <c r="K4122" s="109" t="n">
        <v>0.5304</v>
      </c>
      <c r="L4122" s="109" t="n">
        <v>0.7311</v>
      </c>
      <c r="M4122" s="109" t="n">
        <v>0.4002</v>
      </c>
      <c r="N4122" s="108" t="n">
        <f aca="false">IF(SQRT($B$5)*$I4122+SQRT(1-$B$5)*J4122&lt;$C$8,1,0)</f>
        <v>0</v>
      </c>
      <c r="O4122" s="108" t="n">
        <f aca="false">IF(SQRT($B$5)*$I4122+SQRT(1-$B$5)*K4122&lt;$C$9,1,0)</f>
        <v>0</v>
      </c>
      <c r="P4122" s="108" t="n">
        <f aca="false">IF(SQRT($B$5)*$I4122+SQRT(1-$B$5)*L4122&lt;$C$10,1,0)</f>
        <v>0</v>
      </c>
      <c r="Q4122" s="108" t="n">
        <f aca="false">IF(SQRT($B$5)*$I4122+SQRT(1-$B$5)*M4122&lt;$C$11,1,0)</f>
        <v>0</v>
      </c>
      <c r="R4122" s="110" t="n">
        <f aca="false">N4122*$D$8+O4122*$D$9+P4122*$D$10+Q4122*$D$11</f>
        <v>0</v>
      </c>
      <c r="S4122" s="108" t="n">
        <f aca="false">SUM(N4122:Q4122)</f>
        <v>0</v>
      </c>
    </row>
    <row r="4123" customFormat="false" ht="15" hidden="false" customHeight="false" outlineLevel="0" collapsed="false">
      <c r="H4123" s="108" t="n">
        <v>4115</v>
      </c>
      <c r="I4123" s="109" t="n">
        <v>-0.2431</v>
      </c>
      <c r="J4123" s="109" t="n">
        <v>1.0687</v>
      </c>
      <c r="K4123" s="109" t="n">
        <v>-0.6159</v>
      </c>
      <c r="L4123" s="109" t="n">
        <v>0.5846</v>
      </c>
      <c r="M4123" s="109" t="n">
        <v>-0.9176</v>
      </c>
      <c r="N4123" s="108" t="n">
        <f aca="false">IF(SQRT($B$5)*$I4123+SQRT(1-$B$5)*J4123&lt;$C$8,1,0)</f>
        <v>0</v>
      </c>
      <c r="O4123" s="108" t="n">
        <f aca="false">IF(SQRT($B$5)*$I4123+SQRT(1-$B$5)*K4123&lt;$C$9,1,0)</f>
        <v>0</v>
      </c>
      <c r="P4123" s="108" t="n">
        <f aca="false">IF(SQRT($B$5)*$I4123+SQRT(1-$B$5)*L4123&lt;$C$10,1,0)</f>
        <v>0</v>
      </c>
      <c r="Q4123" s="108" t="n">
        <f aca="false">IF(SQRT($B$5)*$I4123+SQRT(1-$B$5)*M4123&lt;$C$11,1,0)</f>
        <v>0</v>
      </c>
      <c r="R4123" s="110" t="n">
        <f aca="false">N4123*$D$8+O4123*$D$9+P4123*$D$10+Q4123*$D$11</f>
        <v>0</v>
      </c>
      <c r="S4123" s="108" t="n">
        <f aca="false">SUM(N4123:Q4123)</f>
        <v>0</v>
      </c>
    </row>
    <row r="4124" customFormat="false" ht="15" hidden="false" customHeight="false" outlineLevel="0" collapsed="false">
      <c r="H4124" s="108" t="n">
        <v>4116</v>
      </c>
      <c r="I4124" s="109" t="n">
        <v>0.1742</v>
      </c>
      <c r="J4124" s="109" t="n">
        <v>2.0289</v>
      </c>
      <c r="K4124" s="109" t="n">
        <v>-0.1298</v>
      </c>
      <c r="L4124" s="109" t="n">
        <v>0.7235</v>
      </c>
      <c r="M4124" s="109" t="n">
        <v>-1.8684</v>
      </c>
      <c r="N4124" s="108" t="n">
        <f aca="false">IF(SQRT($B$5)*$I4124+SQRT(1-$B$5)*J4124&lt;$C$8,1,0)</f>
        <v>0</v>
      </c>
      <c r="O4124" s="108" t="n">
        <f aca="false">IF(SQRT($B$5)*$I4124+SQRT(1-$B$5)*K4124&lt;$C$9,1,0)</f>
        <v>0</v>
      </c>
      <c r="P4124" s="108" t="n">
        <f aca="false">IF(SQRT($B$5)*$I4124+SQRT(1-$B$5)*L4124&lt;$C$10,1,0)</f>
        <v>0</v>
      </c>
      <c r="Q4124" s="108" t="n">
        <f aca="false">IF(SQRT($B$5)*$I4124+SQRT(1-$B$5)*M4124&lt;$C$11,1,0)</f>
        <v>0</v>
      </c>
      <c r="R4124" s="110" t="n">
        <f aca="false">N4124*$D$8+O4124*$D$9+P4124*$D$10+Q4124*$D$11</f>
        <v>0</v>
      </c>
      <c r="S4124" s="108" t="n">
        <f aca="false">SUM(N4124:Q4124)</f>
        <v>0</v>
      </c>
    </row>
    <row r="4125" customFormat="false" ht="15" hidden="false" customHeight="false" outlineLevel="0" collapsed="false">
      <c r="H4125" s="108" t="n">
        <v>4117</v>
      </c>
      <c r="I4125" s="109" t="n">
        <v>-0.3739</v>
      </c>
      <c r="J4125" s="109" t="n">
        <v>1.1854</v>
      </c>
      <c r="K4125" s="109" t="n">
        <v>0.4412</v>
      </c>
      <c r="L4125" s="109" t="n">
        <v>0.1349</v>
      </c>
      <c r="M4125" s="109" t="n">
        <v>-0.9315</v>
      </c>
      <c r="N4125" s="108" t="n">
        <f aca="false">IF(SQRT($B$5)*$I4125+SQRT(1-$B$5)*J4125&lt;$C$8,1,0)</f>
        <v>0</v>
      </c>
      <c r="O4125" s="108" t="n">
        <f aca="false">IF(SQRT($B$5)*$I4125+SQRT(1-$B$5)*K4125&lt;$C$9,1,0)</f>
        <v>0</v>
      </c>
      <c r="P4125" s="108" t="n">
        <f aca="false">IF(SQRT($B$5)*$I4125+SQRT(1-$B$5)*L4125&lt;$C$10,1,0)</f>
        <v>0</v>
      </c>
      <c r="Q4125" s="108" t="n">
        <f aca="false">IF(SQRT($B$5)*$I4125+SQRT(1-$B$5)*M4125&lt;$C$11,1,0)</f>
        <v>0</v>
      </c>
      <c r="R4125" s="110" t="n">
        <f aca="false">N4125*$D$8+O4125*$D$9+P4125*$D$10+Q4125*$D$11</f>
        <v>0</v>
      </c>
      <c r="S4125" s="108" t="n">
        <f aca="false">SUM(N4125:Q4125)</f>
        <v>0</v>
      </c>
    </row>
    <row r="4126" customFormat="false" ht="15" hidden="false" customHeight="false" outlineLevel="0" collapsed="false">
      <c r="H4126" s="108" t="n">
        <v>4118</v>
      </c>
      <c r="I4126" s="109" t="n">
        <v>-0.0681</v>
      </c>
      <c r="J4126" s="109" t="n">
        <v>0.7444</v>
      </c>
      <c r="K4126" s="109" t="n">
        <v>-0.3032</v>
      </c>
      <c r="L4126" s="109" t="n">
        <v>-0.4351</v>
      </c>
      <c r="M4126" s="109" t="n">
        <v>-1.2873</v>
      </c>
      <c r="N4126" s="108" t="n">
        <f aca="false">IF(SQRT($B$5)*$I4126+SQRT(1-$B$5)*J4126&lt;$C$8,1,0)</f>
        <v>0</v>
      </c>
      <c r="O4126" s="108" t="n">
        <f aca="false">IF(SQRT($B$5)*$I4126+SQRT(1-$B$5)*K4126&lt;$C$9,1,0)</f>
        <v>0</v>
      </c>
      <c r="P4126" s="108" t="n">
        <f aca="false">IF(SQRT($B$5)*$I4126+SQRT(1-$B$5)*L4126&lt;$C$10,1,0)</f>
        <v>0</v>
      </c>
      <c r="Q4126" s="108" t="n">
        <f aca="false">IF(SQRT($B$5)*$I4126+SQRT(1-$B$5)*M4126&lt;$C$11,1,0)</f>
        <v>0</v>
      </c>
      <c r="R4126" s="110" t="n">
        <f aca="false">N4126*$D$8+O4126*$D$9+P4126*$D$10+Q4126*$D$11</f>
        <v>0</v>
      </c>
      <c r="S4126" s="108" t="n">
        <f aca="false">SUM(N4126:Q4126)</f>
        <v>0</v>
      </c>
    </row>
    <row r="4127" customFormat="false" ht="15" hidden="false" customHeight="false" outlineLevel="0" collapsed="false">
      <c r="H4127" s="108" t="n">
        <v>4119</v>
      </c>
      <c r="I4127" s="109" t="n">
        <v>0.4174</v>
      </c>
      <c r="J4127" s="109" t="n">
        <v>-1.3176</v>
      </c>
      <c r="K4127" s="109" t="n">
        <v>-0.5706</v>
      </c>
      <c r="L4127" s="109" t="n">
        <v>-0.5444</v>
      </c>
      <c r="M4127" s="109" t="n">
        <v>0.1799</v>
      </c>
      <c r="N4127" s="108" t="n">
        <f aca="false">IF(SQRT($B$5)*$I4127+SQRT(1-$B$5)*J4127&lt;$C$8,1,0)</f>
        <v>0</v>
      </c>
      <c r="O4127" s="108" t="n">
        <f aca="false">IF(SQRT($B$5)*$I4127+SQRT(1-$B$5)*K4127&lt;$C$9,1,0)</f>
        <v>0</v>
      </c>
      <c r="P4127" s="108" t="n">
        <f aca="false">IF(SQRT($B$5)*$I4127+SQRT(1-$B$5)*L4127&lt;$C$10,1,0)</f>
        <v>0</v>
      </c>
      <c r="Q4127" s="108" t="n">
        <f aca="false">IF(SQRT($B$5)*$I4127+SQRT(1-$B$5)*M4127&lt;$C$11,1,0)</f>
        <v>0</v>
      </c>
      <c r="R4127" s="110" t="n">
        <f aca="false">N4127*$D$8+O4127*$D$9+P4127*$D$10+Q4127*$D$11</f>
        <v>0</v>
      </c>
      <c r="S4127" s="108" t="n">
        <f aca="false">SUM(N4127:Q4127)</f>
        <v>0</v>
      </c>
    </row>
    <row r="4128" customFormat="false" ht="15" hidden="false" customHeight="false" outlineLevel="0" collapsed="false">
      <c r="H4128" s="108" t="n">
        <v>4120</v>
      </c>
      <c r="I4128" s="109" t="n">
        <v>-0.9563</v>
      </c>
      <c r="J4128" s="109" t="n">
        <v>-0.9681</v>
      </c>
      <c r="K4128" s="109" t="n">
        <v>-0.9221</v>
      </c>
      <c r="L4128" s="109" t="n">
        <v>-0.1922</v>
      </c>
      <c r="M4128" s="109" t="n">
        <v>0.0803</v>
      </c>
      <c r="N4128" s="108" t="n">
        <f aca="false">IF(SQRT($B$5)*$I4128+SQRT(1-$B$5)*J4128&lt;$C$8,1,0)</f>
        <v>0</v>
      </c>
      <c r="O4128" s="108" t="n">
        <f aca="false">IF(SQRT($B$5)*$I4128+SQRT(1-$B$5)*K4128&lt;$C$9,1,0)</f>
        <v>0</v>
      </c>
      <c r="P4128" s="108" t="n">
        <f aca="false">IF(SQRT($B$5)*$I4128+SQRT(1-$B$5)*L4128&lt;$C$10,1,0)</f>
        <v>0</v>
      </c>
      <c r="Q4128" s="108" t="n">
        <f aca="false">IF(SQRT($B$5)*$I4128+SQRT(1-$B$5)*M4128&lt;$C$11,1,0)</f>
        <v>0</v>
      </c>
      <c r="R4128" s="110" t="n">
        <f aca="false">N4128*$D$8+O4128*$D$9+P4128*$D$10+Q4128*$D$11</f>
        <v>0</v>
      </c>
      <c r="S4128" s="108" t="n">
        <f aca="false">SUM(N4128:Q4128)</f>
        <v>0</v>
      </c>
    </row>
    <row r="4129" customFormat="false" ht="15" hidden="false" customHeight="false" outlineLevel="0" collapsed="false">
      <c r="H4129" s="108" t="n">
        <v>4121</v>
      </c>
      <c r="I4129" s="109" t="n">
        <v>-0.7234</v>
      </c>
      <c r="J4129" s="109" t="n">
        <v>-1.555</v>
      </c>
      <c r="K4129" s="109" t="n">
        <v>0.9411</v>
      </c>
      <c r="L4129" s="109" t="n">
        <v>0.5639</v>
      </c>
      <c r="M4129" s="109" t="n">
        <v>-0.4116</v>
      </c>
      <c r="N4129" s="108" t="n">
        <f aca="false">IF(SQRT($B$5)*$I4129+SQRT(1-$B$5)*J4129&lt;$C$8,1,0)</f>
        <v>0</v>
      </c>
      <c r="O4129" s="108" t="n">
        <f aca="false">IF(SQRT($B$5)*$I4129+SQRT(1-$B$5)*K4129&lt;$C$9,1,0)</f>
        <v>0</v>
      </c>
      <c r="P4129" s="108" t="n">
        <f aca="false">IF(SQRT($B$5)*$I4129+SQRT(1-$B$5)*L4129&lt;$C$10,1,0)</f>
        <v>0</v>
      </c>
      <c r="Q4129" s="108" t="n">
        <f aca="false">IF(SQRT($B$5)*$I4129+SQRT(1-$B$5)*M4129&lt;$C$11,1,0)</f>
        <v>0</v>
      </c>
      <c r="R4129" s="110" t="n">
        <f aca="false">N4129*$D$8+O4129*$D$9+P4129*$D$10+Q4129*$D$11</f>
        <v>0</v>
      </c>
      <c r="S4129" s="108" t="n">
        <f aca="false">SUM(N4129:Q4129)</f>
        <v>0</v>
      </c>
    </row>
    <row r="4130" customFormat="false" ht="15" hidden="false" customHeight="false" outlineLevel="0" collapsed="false">
      <c r="H4130" s="108" t="n">
        <v>4122</v>
      </c>
      <c r="I4130" s="109" t="n">
        <v>-1.5663</v>
      </c>
      <c r="J4130" s="109" t="n">
        <v>0.6973</v>
      </c>
      <c r="K4130" s="109" t="n">
        <v>-0.7804</v>
      </c>
      <c r="L4130" s="109" t="n">
        <v>-0.0838</v>
      </c>
      <c r="M4130" s="109" t="n">
        <v>0.7728</v>
      </c>
      <c r="N4130" s="108" t="n">
        <f aca="false">IF(SQRT($B$5)*$I4130+SQRT(1-$B$5)*J4130&lt;$C$8,1,0)</f>
        <v>0</v>
      </c>
      <c r="O4130" s="108" t="n">
        <f aca="false">IF(SQRT($B$5)*$I4130+SQRT(1-$B$5)*K4130&lt;$C$9,1,0)</f>
        <v>0</v>
      </c>
      <c r="P4130" s="108" t="n">
        <f aca="false">IF(SQRT($B$5)*$I4130+SQRT(1-$B$5)*L4130&lt;$C$10,1,0)</f>
        <v>0</v>
      </c>
      <c r="Q4130" s="108" t="n">
        <f aca="false">IF(SQRT($B$5)*$I4130+SQRT(1-$B$5)*M4130&lt;$C$11,1,0)</f>
        <v>0</v>
      </c>
      <c r="R4130" s="110" t="n">
        <f aca="false">N4130*$D$8+O4130*$D$9+P4130*$D$10+Q4130*$D$11</f>
        <v>0</v>
      </c>
      <c r="S4130" s="108" t="n">
        <f aca="false">SUM(N4130:Q4130)</f>
        <v>0</v>
      </c>
    </row>
    <row r="4131" customFormat="false" ht="15" hidden="false" customHeight="false" outlineLevel="0" collapsed="false">
      <c r="H4131" s="108" t="n">
        <v>4123</v>
      </c>
      <c r="I4131" s="109" t="n">
        <v>0.2874</v>
      </c>
      <c r="J4131" s="109" t="n">
        <v>1.0926</v>
      </c>
      <c r="K4131" s="109" t="n">
        <v>1.176</v>
      </c>
      <c r="L4131" s="109" t="n">
        <v>0.4809</v>
      </c>
      <c r="M4131" s="109" t="n">
        <v>0.6166</v>
      </c>
      <c r="N4131" s="108" t="n">
        <f aca="false">IF(SQRT($B$5)*$I4131+SQRT(1-$B$5)*J4131&lt;$C$8,1,0)</f>
        <v>0</v>
      </c>
      <c r="O4131" s="108" t="n">
        <f aca="false">IF(SQRT($B$5)*$I4131+SQRT(1-$B$5)*K4131&lt;$C$9,1,0)</f>
        <v>0</v>
      </c>
      <c r="P4131" s="108" t="n">
        <f aca="false">IF(SQRT($B$5)*$I4131+SQRT(1-$B$5)*L4131&lt;$C$10,1,0)</f>
        <v>0</v>
      </c>
      <c r="Q4131" s="108" t="n">
        <f aca="false">IF(SQRT($B$5)*$I4131+SQRT(1-$B$5)*M4131&lt;$C$11,1,0)</f>
        <v>0</v>
      </c>
      <c r="R4131" s="110" t="n">
        <f aca="false">N4131*$D$8+O4131*$D$9+P4131*$D$10+Q4131*$D$11</f>
        <v>0</v>
      </c>
      <c r="S4131" s="108" t="n">
        <f aca="false">SUM(N4131:Q4131)</f>
        <v>0</v>
      </c>
    </row>
    <row r="4132" customFormat="false" ht="15" hidden="false" customHeight="false" outlineLevel="0" collapsed="false">
      <c r="H4132" s="108" t="n">
        <v>4124</v>
      </c>
      <c r="I4132" s="109" t="n">
        <v>2.1996</v>
      </c>
      <c r="J4132" s="109" t="n">
        <v>1.0477</v>
      </c>
      <c r="K4132" s="109" t="n">
        <v>-0.5127</v>
      </c>
      <c r="L4132" s="109" t="n">
        <v>-0.5799</v>
      </c>
      <c r="M4132" s="109" t="n">
        <v>1.048</v>
      </c>
      <c r="N4132" s="108" t="n">
        <f aca="false">IF(SQRT($B$5)*$I4132+SQRT(1-$B$5)*J4132&lt;$C$8,1,0)</f>
        <v>0</v>
      </c>
      <c r="O4132" s="108" t="n">
        <f aca="false">IF(SQRT($B$5)*$I4132+SQRT(1-$B$5)*K4132&lt;$C$9,1,0)</f>
        <v>0</v>
      </c>
      <c r="P4132" s="108" t="n">
        <f aca="false">IF(SQRT($B$5)*$I4132+SQRT(1-$B$5)*L4132&lt;$C$10,1,0)</f>
        <v>0</v>
      </c>
      <c r="Q4132" s="108" t="n">
        <f aca="false">IF(SQRT($B$5)*$I4132+SQRT(1-$B$5)*M4132&lt;$C$11,1,0)</f>
        <v>0</v>
      </c>
      <c r="R4132" s="110" t="n">
        <f aca="false">N4132*$D$8+O4132*$D$9+P4132*$D$10+Q4132*$D$11</f>
        <v>0</v>
      </c>
      <c r="S4132" s="108" t="n">
        <f aca="false">SUM(N4132:Q4132)</f>
        <v>0</v>
      </c>
    </row>
    <row r="4133" customFormat="false" ht="15" hidden="false" customHeight="false" outlineLevel="0" collapsed="false">
      <c r="H4133" s="108" t="n">
        <v>4125</v>
      </c>
      <c r="I4133" s="109" t="n">
        <v>-1.5813</v>
      </c>
      <c r="J4133" s="109" t="n">
        <v>2.3988</v>
      </c>
      <c r="K4133" s="109" t="n">
        <v>-2.1325</v>
      </c>
      <c r="L4133" s="109" t="n">
        <v>0.8968</v>
      </c>
      <c r="M4133" s="109" t="n">
        <v>1.2566</v>
      </c>
      <c r="N4133" s="108" t="n">
        <f aca="false">IF(SQRT($B$5)*$I4133+SQRT(1-$B$5)*J4133&lt;$C$8,1,0)</f>
        <v>0</v>
      </c>
      <c r="O4133" s="108" t="n">
        <f aca="false">IF(SQRT($B$5)*$I4133+SQRT(1-$B$5)*K4133&lt;$C$9,1,0)</f>
        <v>1</v>
      </c>
      <c r="P4133" s="108" t="n">
        <f aca="false">IF(SQRT($B$5)*$I4133+SQRT(1-$B$5)*L4133&lt;$C$10,1,0)</f>
        <v>0</v>
      </c>
      <c r="Q4133" s="108" t="n">
        <f aca="false">IF(SQRT($B$5)*$I4133+SQRT(1-$B$5)*M4133&lt;$C$11,1,0)</f>
        <v>0</v>
      </c>
      <c r="R4133" s="110" t="n">
        <f aca="false">N4133*$D$8+O4133*$D$9+P4133*$D$10+Q4133*$D$11</f>
        <v>40</v>
      </c>
      <c r="S4133" s="108" t="n">
        <f aca="false">SUM(N4133:Q4133)</f>
        <v>1</v>
      </c>
    </row>
    <row r="4134" customFormat="false" ht="15" hidden="false" customHeight="false" outlineLevel="0" collapsed="false">
      <c r="H4134" s="108" t="n">
        <v>4126</v>
      </c>
      <c r="I4134" s="109" t="n">
        <v>-0.5257</v>
      </c>
      <c r="J4134" s="109" t="n">
        <v>-0.1152</v>
      </c>
      <c r="K4134" s="109" t="n">
        <v>1.5153</v>
      </c>
      <c r="L4134" s="109" t="n">
        <v>0.2141</v>
      </c>
      <c r="M4134" s="109" t="n">
        <v>-0.2442</v>
      </c>
      <c r="N4134" s="108" t="n">
        <f aca="false">IF(SQRT($B$5)*$I4134+SQRT(1-$B$5)*J4134&lt;$C$8,1,0)</f>
        <v>0</v>
      </c>
      <c r="O4134" s="108" t="n">
        <f aca="false">IF(SQRT($B$5)*$I4134+SQRT(1-$B$5)*K4134&lt;$C$9,1,0)</f>
        <v>0</v>
      </c>
      <c r="P4134" s="108" t="n">
        <f aca="false">IF(SQRT($B$5)*$I4134+SQRT(1-$B$5)*L4134&lt;$C$10,1,0)</f>
        <v>0</v>
      </c>
      <c r="Q4134" s="108" t="n">
        <f aca="false">IF(SQRT($B$5)*$I4134+SQRT(1-$B$5)*M4134&lt;$C$11,1,0)</f>
        <v>0</v>
      </c>
      <c r="R4134" s="110" t="n">
        <f aca="false">N4134*$D$8+O4134*$D$9+P4134*$D$10+Q4134*$D$11</f>
        <v>0</v>
      </c>
      <c r="S4134" s="108" t="n">
        <f aca="false">SUM(N4134:Q4134)</f>
        <v>0</v>
      </c>
    </row>
    <row r="4135" customFormat="false" ht="15" hidden="false" customHeight="false" outlineLevel="0" collapsed="false">
      <c r="H4135" s="108" t="n">
        <v>4127</v>
      </c>
      <c r="I4135" s="109" t="n">
        <v>0.2994</v>
      </c>
      <c r="J4135" s="109" t="n">
        <v>-0.5512</v>
      </c>
      <c r="K4135" s="109" t="n">
        <v>-0.8631</v>
      </c>
      <c r="L4135" s="109" t="n">
        <v>2.7801</v>
      </c>
      <c r="M4135" s="109" t="n">
        <v>-0.8649</v>
      </c>
      <c r="N4135" s="108" t="n">
        <f aca="false">IF(SQRT($B$5)*$I4135+SQRT(1-$B$5)*J4135&lt;$C$8,1,0)</f>
        <v>0</v>
      </c>
      <c r="O4135" s="108" t="n">
        <f aca="false">IF(SQRT($B$5)*$I4135+SQRT(1-$B$5)*K4135&lt;$C$9,1,0)</f>
        <v>0</v>
      </c>
      <c r="P4135" s="108" t="n">
        <f aca="false">IF(SQRT($B$5)*$I4135+SQRT(1-$B$5)*L4135&lt;$C$10,1,0)</f>
        <v>0</v>
      </c>
      <c r="Q4135" s="108" t="n">
        <f aca="false">IF(SQRT($B$5)*$I4135+SQRT(1-$B$5)*M4135&lt;$C$11,1,0)</f>
        <v>0</v>
      </c>
      <c r="R4135" s="110" t="n">
        <f aca="false">N4135*$D$8+O4135*$D$9+P4135*$D$10+Q4135*$D$11</f>
        <v>0</v>
      </c>
      <c r="S4135" s="108" t="n">
        <f aca="false">SUM(N4135:Q4135)</f>
        <v>0</v>
      </c>
    </row>
    <row r="4136" customFormat="false" ht="15" hidden="false" customHeight="false" outlineLevel="0" collapsed="false">
      <c r="H4136" s="108" t="n">
        <v>4128</v>
      </c>
      <c r="I4136" s="109" t="n">
        <v>-0.9538</v>
      </c>
      <c r="J4136" s="109" t="n">
        <v>0.1866</v>
      </c>
      <c r="K4136" s="109" t="n">
        <v>-0.7232</v>
      </c>
      <c r="L4136" s="109" t="n">
        <v>1.4744</v>
      </c>
      <c r="M4136" s="109" t="n">
        <v>-1.3999</v>
      </c>
      <c r="N4136" s="108" t="n">
        <f aca="false">IF(SQRT($B$5)*$I4136+SQRT(1-$B$5)*J4136&lt;$C$8,1,0)</f>
        <v>0</v>
      </c>
      <c r="O4136" s="108" t="n">
        <f aca="false">IF(SQRT($B$5)*$I4136+SQRT(1-$B$5)*K4136&lt;$C$9,1,0)</f>
        <v>0</v>
      </c>
      <c r="P4136" s="108" t="n">
        <f aca="false">IF(SQRT($B$5)*$I4136+SQRT(1-$B$5)*L4136&lt;$C$10,1,0)</f>
        <v>0</v>
      </c>
      <c r="Q4136" s="108" t="n">
        <f aca="false">IF(SQRT($B$5)*$I4136+SQRT(1-$B$5)*M4136&lt;$C$11,1,0)</f>
        <v>0</v>
      </c>
      <c r="R4136" s="110" t="n">
        <f aca="false">N4136*$D$8+O4136*$D$9+P4136*$D$10+Q4136*$D$11</f>
        <v>0</v>
      </c>
      <c r="S4136" s="108" t="n">
        <f aca="false">SUM(N4136:Q4136)</f>
        <v>0</v>
      </c>
    </row>
    <row r="4137" customFormat="false" ht="15" hidden="false" customHeight="false" outlineLevel="0" collapsed="false">
      <c r="H4137" s="108" t="n">
        <v>4129</v>
      </c>
      <c r="I4137" s="109" t="n">
        <v>0.098</v>
      </c>
      <c r="J4137" s="109" t="n">
        <v>-1.1969</v>
      </c>
      <c r="K4137" s="109" t="n">
        <v>-0.4444</v>
      </c>
      <c r="L4137" s="109" t="n">
        <v>-0.7461</v>
      </c>
      <c r="M4137" s="109" t="n">
        <v>-1.0057</v>
      </c>
      <c r="N4137" s="108" t="n">
        <f aca="false">IF(SQRT($B$5)*$I4137+SQRT(1-$B$5)*J4137&lt;$C$8,1,0)</f>
        <v>0</v>
      </c>
      <c r="O4137" s="108" t="n">
        <f aca="false">IF(SQRT($B$5)*$I4137+SQRT(1-$B$5)*K4137&lt;$C$9,1,0)</f>
        <v>0</v>
      </c>
      <c r="P4137" s="108" t="n">
        <f aca="false">IF(SQRT($B$5)*$I4137+SQRT(1-$B$5)*L4137&lt;$C$10,1,0)</f>
        <v>0</v>
      </c>
      <c r="Q4137" s="108" t="n">
        <f aca="false">IF(SQRT($B$5)*$I4137+SQRT(1-$B$5)*M4137&lt;$C$11,1,0)</f>
        <v>0</v>
      </c>
      <c r="R4137" s="110" t="n">
        <f aca="false">N4137*$D$8+O4137*$D$9+P4137*$D$10+Q4137*$D$11</f>
        <v>0</v>
      </c>
      <c r="S4137" s="108" t="n">
        <f aca="false">SUM(N4137:Q4137)</f>
        <v>0</v>
      </c>
    </row>
    <row r="4138" customFormat="false" ht="15" hidden="false" customHeight="false" outlineLevel="0" collapsed="false">
      <c r="H4138" s="108" t="n">
        <v>4130</v>
      </c>
      <c r="I4138" s="109" t="n">
        <v>-0.6507</v>
      </c>
      <c r="J4138" s="109" t="n">
        <v>-0.7781</v>
      </c>
      <c r="K4138" s="109" t="n">
        <v>-0.2428</v>
      </c>
      <c r="L4138" s="109" t="n">
        <v>-0.248</v>
      </c>
      <c r="M4138" s="109" t="n">
        <v>-0.4733</v>
      </c>
      <c r="N4138" s="108" t="n">
        <f aca="false">IF(SQRT($B$5)*$I4138+SQRT(1-$B$5)*J4138&lt;$C$8,1,0)</f>
        <v>0</v>
      </c>
      <c r="O4138" s="108" t="n">
        <f aca="false">IF(SQRT($B$5)*$I4138+SQRT(1-$B$5)*K4138&lt;$C$9,1,0)</f>
        <v>0</v>
      </c>
      <c r="P4138" s="108" t="n">
        <f aca="false">IF(SQRT($B$5)*$I4138+SQRT(1-$B$5)*L4138&lt;$C$10,1,0)</f>
        <v>0</v>
      </c>
      <c r="Q4138" s="108" t="n">
        <f aca="false">IF(SQRT($B$5)*$I4138+SQRT(1-$B$5)*M4138&lt;$C$11,1,0)</f>
        <v>0</v>
      </c>
      <c r="R4138" s="110" t="n">
        <f aca="false">N4138*$D$8+O4138*$D$9+P4138*$D$10+Q4138*$D$11</f>
        <v>0</v>
      </c>
      <c r="S4138" s="108" t="n">
        <f aca="false">SUM(N4138:Q4138)</f>
        <v>0</v>
      </c>
    </row>
    <row r="4139" customFormat="false" ht="15" hidden="false" customHeight="false" outlineLevel="0" collapsed="false">
      <c r="H4139" s="108" t="n">
        <v>4131</v>
      </c>
      <c r="I4139" s="109" t="n">
        <v>-0.916</v>
      </c>
      <c r="J4139" s="109" t="n">
        <v>-1.3606</v>
      </c>
      <c r="K4139" s="109" t="n">
        <v>-2.6019</v>
      </c>
      <c r="L4139" s="109" t="n">
        <v>-0.0003</v>
      </c>
      <c r="M4139" s="109" t="n">
        <v>-0.2635</v>
      </c>
      <c r="N4139" s="108" t="n">
        <f aca="false">IF(SQRT($B$5)*$I4139+SQRT(1-$B$5)*J4139&lt;$C$8,1,0)</f>
        <v>0</v>
      </c>
      <c r="O4139" s="108" t="n">
        <f aca="false">IF(SQRT($B$5)*$I4139+SQRT(1-$B$5)*K4139&lt;$C$9,1,0)</f>
        <v>1</v>
      </c>
      <c r="P4139" s="108" t="n">
        <f aca="false">IF(SQRT($B$5)*$I4139+SQRT(1-$B$5)*L4139&lt;$C$10,1,0)</f>
        <v>0</v>
      </c>
      <c r="Q4139" s="108" t="n">
        <f aca="false">IF(SQRT($B$5)*$I4139+SQRT(1-$B$5)*M4139&lt;$C$11,1,0)</f>
        <v>0</v>
      </c>
      <c r="R4139" s="110" t="n">
        <f aca="false">N4139*$D$8+O4139*$D$9+P4139*$D$10+Q4139*$D$11</f>
        <v>40</v>
      </c>
      <c r="S4139" s="108" t="n">
        <f aca="false">SUM(N4139:Q4139)</f>
        <v>1</v>
      </c>
    </row>
    <row r="4140" customFormat="false" ht="15" hidden="false" customHeight="false" outlineLevel="0" collapsed="false">
      <c r="H4140" s="108" t="n">
        <v>4132</v>
      </c>
      <c r="I4140" s="109" t="n">
        <v>2.1286</v>
      </c>
      <c r="J4140" s="109" t="n">
        <v>-0.4937</v>
      </c>
      <c r="K4140" s="109" t="n">
        <v>0.298</v>
      </c>
      <c r="L4140" s="109" t="n">
        <v>0.8057</v>
      </c>
      <c r="M4140" s="109" t="n">
        <v>0.489</v>
      </c>
      <c r="N4140" s="108" t="n">
        <f aca="false">IF(SQRT($B$5)*$I4140+SQRT(1-$B$5)*J4140&lt;$C$8,1,0)</f>
        <v>0</v>
      </c>
      <c r="O4140" s="108" t="n">
        <f aca="false">IF(SQRT($B$5)*$I4140+SQRT(1-$B$5)*K4140&lt;$C$9,1,0)</f>
        <v>0</v>
      </c>
      <c r="P4140" s="108" t="n">
        <f aca="false">IF(SQRT($B$5)*$I4140+SQRT(1-$B$5)*L4140&lt;$C$10,1,0)</f>
        <v>0</v>
      </c>
      <c r="Q4140" s="108" t="n">
        <f aca="false">IF(SQRT($B$5)*$I4140+SQRT(1-$B$5)*M4140&lt;$C$11,1,0)</f>
        <v>0</v>
      </c>
      <c r="R4140" s="110" t="n">
        <f aca="false">N4140*$D$8+O4140*$D$9+P4140*$D$10+Q4140*$D$11</f>
        <v>0</v>
      </c>
      <c r="S4140" s="108" t="n">
        <f aca="false">SUM(N4140:Q4140)</f>
        <v>0</v>
      </c>
    </row>
    <row r="4141" customFormat="false" ht="15" hidden="false" customHeight="false" outlineLevel="0" collapsed="false">
      <c r="H4141" s="108" t="n">
        <v>4133</v>
      </c>
      <c r="I4141" s="109" t="n">
        <v>-1.0246</v>
      </c>
      <c r="J4141" s="109" t="n">
        <v>-0.2436</v>
      </c>
      <c r="K4141" s="109" t="n">
        <v>-0.4164</v>
      </c>
      <c r="L4141" s="109" t="n">
        <v>-1.2271</v>
      </c>
      <c r="M4141" s="109" t="n">
        <v>1.0871</v>
      </c>
      <c r="N4141" s="108" t="n">
        <f aca="false">IF(SQRT($B$5)*$I4141+SQRT(1-$B$5)*J4141&lt;$C$8,1,0)</f>
        <v>0</v>
      </c>
      <c r="O4141" s="108" t="n">
        <f aca="false">IF(SQRT($B$5)*$I4141+SQRT(1-$B$5)*K4141&lt;$C$9,1,0)</f>
        <v>0</v>
      </c>
      <c r="P4141" s="108" t="n">
        <f aca="false">IF(SQRT($B$5)*$I4141+SQRT(1-$B$5)*L4141&lt;$C$10,1,0)</f>
        <v>0</v>
      </c>
      <c r="Q4141" s="108" t="n">
        <f aca="false">IF(SQRT($B$5)*$I4141+SQRT(1-$B$5)*M4141&lt;$C$11,1,0)</f>
        <v>0</v>
      </c>
      <c r="R4141" s="110" t="n">
        <f aca="false">N4141*$D$8+O4141*$D$9+P4141*$D$10+Q4141*$D$11</f>
        <v>0</v>
      </c>
      <c r="S4141" s="108" t="n">
        <f aca="false">SUM(N4141:Q4141)</f>
        <v>0</v>
      </c>
    </row>
    <row r="4142" customFormat="false" ht="15" hidden="false" customHeight="false" outlineLevel="0" collapsed="false">
      <c r="H4142" s="108" t="n">
        <v>4134</v>
      </c>
      <c r="I4142" s="109" t="n">
        <v>-0.0924</v>
      </c>
      <c r="J4142" s="109" t="n">
        <v>0.3089</v>
      </c>
      <c r="K4142" s="109" t="n">
        <v>1.085</v>
      </c>
      <c r="L4142" s="109" t="n">
        <v>-0.2933</v>
      </c>
      <c r="M4142" s="109" t="n">
        <v>0.0833</v>
      </c>
      <c r="N4142" s="108" t="n">
        <f aca="false">IF(SQRT($B$5)*$I4142+SQRT(1-$B$5)*J4142&lt;$C$8,1,0)</f>
        <v>0</v>
      </c>
      <c r="O4142" s="108" t="n">
        <f aca="false">IF(SQRT($B$5)*$I4142+SQRT(1-$B$5)*K4142&lt;$C$9,1,0)</f>
        <v>0</v>
      </c>
      <c r="P4142" s="108" t="n">
        <f aca="false">IF(SQRT($B$5)*$I4142+SQRT(1-$B$5)*L4142&lt;$C$10,1,0)</f>
        <v>0</v>
      </c>
      <c r="Q4142" s="108" t="n">
        <f aca="false">IF(SQRT($B$5)*$I4142+SQRT(1-$B$5)*M4142&lt;$C$11,1,0)</f>
        <v>0</v>
      </c>
      <c r="R4142" s="110" t="n">
        <f aca="false">N4142*$D$8+O4142*$D$9+P4142*$D$10+Q4142*$D$11</f>
        <v>0</v>
      </c>
      <c r="S4142" s="108" t="n">
        <f aca="false">SUM(N4142:Q4142)</f>
        <v>0</v>
      </c>
    </row>
    <row r="4143" customFormat="false" ht="15" hidden="false" customHeight="false" outlineLevel="0" collapsed="false">
      <c r="H4143" s="108" t="n">
        <v>4135</v>
      </c>
      <c r="I4143" s="109" t="n">
        <v>0.7062</v>
      </c>
      <c r="J4143" s="109" t="n">
        <v>0.0624</v>
      </c>
      <c r="K4143" s="109" t="n">
        <v>-0.924</v>
      </c>
      <c r="L4143" s="109" t="n">
        <v>0.4692</v>
      </c>
      <c r="M4143" s="109" t="n">
        <v>-1.4397</v>
      </c>
      <c r="N4143" s="108" t="n">
        <f aca="false">IF(SQRT($B$5)*$I4143+SQRT(1-$B$5)*J4143&lt;$C$8,1,0)</f>
        <v>0</v>
      </c>
      <c r="O4143" s="108" t="n">
        <f aca="false">IF(SQRT($B$5)*$I4143+SQRT(1-$B$5)*K4143&lt;$C$9,1,0)</f>
        <v>0</v>
      </c>
      <c r="P4143" s="108" t="n">
        <f aca="false">IF(SQRT($B$5)*$I4143+SQRT(1-$B$5)*L4143&lt;$C$10,1,0)</f>
        <v>0</v>
      </c>
      <c r="Q4143" s="108" t="n">
        <f aca="false">IF(SQRT($B$5)*$I4143+SQRT(1-$B$5)*M4143&lt;$C$11,1,0)</f>
        <v>0</v>
      </c>
      <c r="R4143" s="110" t="n">
        <f aca="false">N4143*$D$8+O4143*$D$9+P4143*$D$10+Q4143*$D$11</f>
        <v>0</v>
      </c>
      <c r="S4143" s="108" t="n">
        <f aca="false">SUM(N4143:Q4143)</f>
        <v>0</v>
      </c>
    </row>
    <row r="4144" customFormat="false" ht="15" hidden="false" customHeight="false" outlineLevel="0" collapsed="false">
      <c r="H4144" s="108" t="n">
        <v>4136</v>
      </c>
      <c r="I4144" s="109" t="n">
        <v>0.0836</v>
      </c>
      <c r="J4144" s="109" t="n">
        <v>1.5576</v>
      </c>
      <c r="K4144" s="109" t="n">
        <v>-2.2115</v>
      </c>
      <c r="L4144" s="109" t="n">
        <v>-0.4329</v>
      </c>
      <c r="M4144" s="109" t="n">
        <v>-0.4677</v>
      </c>
      <c r="N4144" s="108" t="n">
        <f aca="false">IF(SQRT($B$5)*$I4144+SQRT(1-$B$5)*J4144&lt;$C$8,1,0)</f>
        <v>0</v>
      </c>
      <c r="O4144" s="108" t="n">
        <f aca="false">IF(SQRT($B$5)*$I4144+SQRT(1-$B$5)*K4144&lt;$C$9,1,0)</f>
        <v>0</v>
      </c>
      <c r="P4144" s="108" t="n">
        <f aca="false">IF(SQRT($B$5)*$I4144+SQRT(1-$B$5)*L4144&lt;$C$10,1,0)</f>
        <v>0</v>
      </c>
      <c r="Q4144" s="108" t="n">
        <f aca="false">IF(SQRT($B$5)*$I4144+SQRT(1-$B$5)*M4144&lt;$C$11,1,0)</f>
        <v>0</v>
      </c>
      <c r="R4144" s="110" t="n">
        <f aca="false">N4144*$D$8+O4144*$D$9+P4144*$D$10+Q4144*$D$11</f>
        <v>0</v>
      </c>
      <c r="S4144" s="108" t="n">
        <f aca="false">SUM(N4144:Q4144)</f>
        <v>0</v>
      </c>
    </row>
    <row r="4145" customFormat="false" ht="15" hidden="false" customHeight="false" outlineLevel="0" collapsed="false">
      <c r="H4145" s="108" t="n">
        <v>4137</v>
      </c>
      <c r="I4145" s="109" t="n">
        <v>2.0093</v>
      </c>
      <c r="J4145" s="109" t="n">
        <v>-0.3356</v>
      </c>
      <c r="K4145" s="109" t="n">
        <v>1.2064</v>
      </c>
      <c r="L4145" s="109" t="n">
        <v>0.3721</v>
      </c>
      <c r="M4145" s="109" t="n">
        <v>-0.4225</v>
      </c>
      <c r="N4145" s="108" t="n">
        <f aca="false">IF(SQRT($B$5)*$I4145+SQRT(1-$B$5)*J4145&lt;$C$8,1,0)</f>
        <v>0</v>
      </c>
      <c r="O4145" s="108" t="n">
        <f aca="false">IF(SQRT($B$5)*$I4145+SQRT(1-$B$5)*K4145&lt;$C$9,1,0)</f>
        <v>0</v>
      </c>
      <c r="P4145" s="108" t="n">
        <f aca="false">IF(SQRT($B$5)*$I4145+SQRT(1-$B$5)*L4145&lt;$C$10,1,0)</f>
        <v>0</v>
      </c>
      <c r="Q4145" s="108" t="n">
        <f aca="false">IF(SQRT($B$5)*$I4145+SQRT(1-$B$5)*M4145&lt;$C$11,1,0)</f>
        <v>0</v>
      </c>
      <c r="R4145" s="110" t="n">
        <f aca="false">N4145*$D$8+O4145*$D$9+P4145*$D$10+Q4145*$D$11</f>
        <v>0</v>
      </c>
      <c r="S4145" s="108" t="n">
        <f aca="false">SUM(N4145:Q4145)</f>
        <v>0</v>
      </c>
    </row>
    <row r="4146" customFormat="false" ht="15" hidden="false" customHeight="false" outlineLevel="0" collapsed="false">
      <c r="H4146" s="108" t="n">
        <v>4138</v>
      </c>
      <c r="I4146" s="109" t="n">
        <v>1.4365</v>
      </c>
      <c r="J4146" s="109" t="n">
        <v>0.5398</v>
      </c>
      <c r="K4146" s="109" t="n">
        <v>1.5862</v>
      </c>
      <c r="L4146" s="109" t="n">
        <v>0.7938</v>
      </c>
      <c r="M4146" s="109" t="n">
        <v>-0.9697</v>
      </c>
      <c r="N4146" s="108" t="n">
        <f aca="false">IF(SQRT($B$5)*$I4146+SQRT(1-$B$5)*J4146&lt;$C$8,1,0)</f>
        <v>0</v>
      </c>
      <c r="O4146" s="108" t="n">
        <f aca="false">IF(SQRT($B$5)*$I4146+SQRT(1-$B$5)*K4146&lt;$C$9,1,0)</f>
        <v>0</v>
      </c>
      <c r="P4146" s="108" t="n">
        <f aca="false">IF(SQRT($B$5)*$I4146+SQRT(1-$B$5)*L4146&lt;$C$10,1,0)</f>
        <v>0</v>
      </c>
      <c r="Q4146" s="108" t="n">
        <f aca="false">IF(SQRT($B$5)*$I4146+SQRT(1-$B$5)*M4146&lt;$C$11,1,0)</f>
        <v>0</v>
      </c>
      <c r="R4146" s="110" t="n">
        <f aca="false">N4146*$D$8+O4146*$D$9+P4146*$D$10+Q4146*$D$11</f>
        <v>0</v>
      </c>
      <c r="S4146" s="108" t="n">
        <f aca="false">SUM(N4146:Q4146)</f>
        <v>0</v>
      </c>
    </row>
    <row r="4147" customFormat="false" ht="15" hidden="false" customHeight="false" outlineLevel="0" collapsed="false">
      <c r="H4147" s="108" t="n">
        <v>4139</v>
      </c>
      <c r="I4147" s="109" t="n">
        <v>-0.6121</v>
      </c>
      <c r="J4147" s="109" t="n">
        <v>0.3993</v>
      </c>
      <c r="K4147" s="109" t="n">
        <v>0.7237</v>
      </c>
      <c r="L4147" s="109" t="n">
        <v>0.2369</v>
      </c>
      <c r="M4147" s="109" t="n">
        <v>0.1943</v>
      </c>
      <c r="N4147" s="108" t="n">
        <f aca="false">IF(SQRT($B$5)*$I4147+SQRT(1-$B$5)*J4147&lt;$C$8,1,0)</f>
        <v>0</v>
      </c>
      <c r="O4147" s="108" t="n">
        <f aca="false">IF(SQRT($B$5)*$I4147+SQRT(1-$B$5)*K4147&lt;$C$9,1,0)</f>
        <v>0</v>
      </c>
      <c r="P4147" s="108" t="n">
        <f aca="false">IF(SQRT($B$5)*$I4147+SQRT(1-$B$5)*L4147&lt;$C$10,1,0)</f>
        <v>0</v>
      </c>
      <c r="Q4147" s="108" t="n">
        <f aca="false">IF(SQRT($B$5)*$I4147+SQRT(1-$B$5)*M4147&lt;$C$11,1,0)</f>
        <v>0</v>
      </c>
      <c r="R4147" s="110" t="n">
        <f aca="false">N4147*$D$8+O4147*$D$9+P4147*$D$10+Q4147*$D$11</f>
        <v>0</v>
      </c>
      <c r="S4147" s="108" t="n">
        <f aca="false">SUM(N4147:Q4147)</f>
        <v>0</v>
      </c>
    </row>
    <row r="4148" customFormat="false" ht="15" hidden="false" customHeight="false" outlineLevel="0" collapsed="false">
      <c r="H4148" s="108" t="n">
        <v>4140</v>
      </c>
      <c r="I4148" s="109" t="n">
        <v>-0.4625</v>
      </c>
      <c r="J4148" s="109" t="n">
        <v>1.6676</v>
      </c>
      <c r="K4148" s="109" t="n">
        <v>-0.8641</v>
      </c>
      <c r="L4148" s="109" t="n">
        <v>1.4213</v>
      </c>
      <c r="M4148" s="109" t="n">
        <v>-1.4076</v>
      </c>
      <c r="N4148" s="108" t="n">
        <f aca="false">IF(SQRT($B$5)*$I4148+SQRT(1-$B$5)*J4148&lt;$C$8,1,0)</f>
        <v>0</v>
      </c>
      <c r="O4148" s="108" t="n">
        <f aca="false">IF(SQRT($B$5)*$I4148+SQRT(1-$B$5)*K4148&lt;$C$9,1,0)</f>
        <v>0</v>
      </c>
      <c r="P4148" s="108" t="n">
        <f aca="false">IF(SQRT($B$5)*$I4148+SQRT(1-$B$5)*L4148&lt;$C$10,1,0)</f>
        <v>0</v>
      </c>
      <c r="Q4148" s="108" t="n">
        <f aca="false">IF(SQRT($B$5)*$I4148+SQRT(1-$B$5)*M4148&lt;$C$11,1,0)</f>
        <v>0</v>
      </c>
      <c r="R4148" s="110" t="n">
        <f aca="false">N4148*$D$8+O4148*$D$9+P4148*$D$10+Q4148*$D$11</f>
        <v>0</v>
      </c>
      <c r="S4148" s="108" t="n">
        <f aca="false">SUM(N4148:Q4148)</f>
        <v>0</v>
      </c>
    </row>
    <row r="4149" customFormat="false" ht="15" hidden="false" customHeight="false" outlineLevel="0" collapsed="false">
      <c r="H4149" s="108" t="n">
        <v>4141</v>
      </c>
      <c r="I4149" s="109" t="n">
        <v>1.104</v>
      </c>
      <c r="J4149" s="109" t="n">
        <v>0.7762</v>
      </c>
      <c r="K4149" s="109" t="n">
        <v>0.9383</v>
      </c>
      <c r="L4149" s="109" t="n">
        <v>-0.2806</v>
      </c>
      <c r="M4149" s="109" t="n">
        <v>2.2798</v>
      </c>
      <c r="N4149" s="108" t="n">
        <f aca="false">IF(SQRT($B$5)*$I4149+SQRT(1-$B$5)*J4149&lt;$C$8,1,0)</f>
        <v>0</v>
      </c>
      <c r="O4149" s="108" t="n">
        <f aca="false">IF(SQRT($B$5)*$I4149+SQRT(1-$B$5)*K4149&lt;$C$9,1,0)</f>
        <v>0</v>
      </c>
      <c r="P4149" s="108" t="n">
        <f aca="false">IF(SQRT($B$5)*$I4149+SQRT(1-$B$5)*L4149&lt;$C$10,1,0)</f>
        <v>0</v>
      </c>
      <c r="Q4149" s="108" t="n">
        <f aca="false">IF(SQRT($B$5)*$I4149+SQRT(1-$B$5)*M4149&lt;$C$11,1,0)</f>
        <v>0</v>
      </c>
      <c r="R4149" s="110" t="n">
        <f aca="false">N4149*$D$8+O4149*$D$9+P4149*$D$10+Q4149*$D$11</f>
        <v>0</v>
      </c>
      <c r="S4149" s="108" t="n">
        <f aca="false">SUM(N4149:Q4149)</f>
        <v>0</v>
      </c>
    </row>
    <row r="4150" customFormat="false" ht="15" hidden="false" customHeight="false" outlineLevel="0" collapsed="false">
      <c r="H4150" s="108" t="n">
        <v>4142</v>
      </c>
      <c r="I4150" s="109" t="n">
        <v>0.3974</v>
      </c>
      <c r="J4150" s="109" t="n">
        <v>-0.1888</v>
      </c>
      <c r="K4150" s="109" t="n">
        <v>0.0272</v>
      </c>
      <c r="L4150" s="109" t="n">
        <v>0.2985</v>
      </c>
      <c r="M4150" s="109" t="n">
        <v>0.6739</v>
      </c>
      <c r="N4150" s="108" t="n">
        <f aca="false">IF(SQRT($B$5)*$I4150+SQRT(1-$B$5)*J4150&lt;$C$8,1,0)</f>
        <v>0</v>
      </c>
      <c r="O4150" s="108" t="n">
        <f aca="false">IF(SQRT($B$5)*$I4150+SQRT(1-$B$5)*K4150&lt;$C$9,1,0)</f>
        <v>0</v>
      </c>
      <c r="P4150" s="108" t="n">
        <f aca="false">IF(SQRT($B$5)*$I4150+SQRT(1-$B$5)*L4150&lt;$C$10,1,0)</f>
        <v>0</v>
      </c>
      <c r="Q4150" s="108" t="n">
        <f aca="false">IF(SQRT($B$5)*$I4150+SQRT(1-$B$5)*M4150&lt;$C$11,1,0)</f>
        <v>0</v>
      </c>
      <c r="R4150" s="110" t="n">
        <f aca="false">N4150*$D$8+O4150*$D$9+P4150*$D$10+Q4150*$D$11</f>
        <v>0</v>
      </c>
      <c r="S4150" s="108" t="n">
        <f aca="false">SUM(N4150:Q4150)</f>
        <v>0</v>
      </c>
    </row>
    <row r="4151" customFormat="false" ht="15" hidden="false" customHeight="false" outlineLevel="0" collapsed="false">
      <c r="H4151" s="108" t="n">
        <v>4143</v>
      </c>
      <c r="I4151" s="109" t="n">
        <v>-1.1753</v>
      </c>
      <c r="J4151" s="109" t="n">
        <v>-1.8331</v>
      </c>
      <c r="K4151" s="109" t="n">
        <v>1.0513</v>
      </c>
      <c r="L4151" s="109" t="n">
        <v>1.5625</v>
      </c>
      <c r="M4151" s="109" t="n">
        <v>-0.2047</v>
      </c>
      <c r="N4151" s="108" t="n">
        <f aca="false">IF(SQRT($B$5)*$I4151+SQRT(1-$B$5)*J4151&lt;$C$8,1,0)</f>
        <v>0</v>
      </c>
      <c r="O4151" s="108" t="n">
        <f aca="false">IF(SQRT($B$5)*$I4151+SQRT(1-$B$5)*K4151&lt;$C$9,1,0)</f>
        <v>0</v>
      </c>
      <c r="P4151" s="108" t="n">
        <f aca="false">IF(SQRT($B$5)*$I4151+SQRT(1-$B$5)*L4151&lt;$C$10,1,0)</f>
        <v>0</v>
      </c>
      <c r="Q4151" s="108" t="n">
        <f aca="false">IF(SQRT($B$5)*$I4151+SQRT(1-$B$5)*M4151&lt;$C$11,1,0)</f>
        <v>0</v>
      </c>
      <c r="R4151" s="110" t="n">
        <f aca="false">N4151*$D$8+O4151*$D$9+P4151*$D$10+Q4151*$D$11</f>
        <v>0</v>
      </c>
      <c r="S4151" s="108" t="n">
        <f aca="false">SUM(N4151:Q4151)</f>
        <v>0</v>
      </c>
    </row>
    <row r="4152" customFormat="false" ht="15" hidden="false" customHeight="false" outlineLevel="0" collapsed="false">
      <c r="H4152" s="108" t="n">
        <v>4144</v>
      </c>
      <c r="I4152" s="109" t="n">
        <v>1.7918</v>
      </c>
      <c r="J4152" s="109" t="n">
        <v>-0.1628</v>
      </c>
      <c r="K4152" s="109" t="n">
        <v>0.956</v>
      </c>
      <c r="L4152" s="109" t="n">
        <v>1.0553</v>
      </c>
      <c r="M4152" s="109" t="n">
        <v>-0.4103</v>
      </c>
      <c r="N4152" s="108" t="n">
        <f aca="false">IF(SQRT($B$5)*$I4152+SQRT(1-$B$5)*J4152&lt;$C$8,1,0)</f>
        <v>0</v>
      </c>
      <c r="O4152" s="108" t="n">
        <f aca="false">IF(SQRT($B$5)*$I4152+SQRT(1-$B$5)*K4152&lt;$C$9,1,0)</f>
        <v>0</v>
      </c>
      <c r="P4152" s="108" t="n">
        <f aca="false">IF(SQRT($B$5)*$I4152+SQRT(1-$B$5)*L4152&lt;$C$10,1,0)</f>
        <v>0</v>
      </c>
      <c r="Q4152" s="108" t="n">
        <f aca="false">IF(SQRT($B$5)*$I4152+SQRT(1-$B$5)*M4152&lt;$C$11,1,0)</f>
        <v>0</v>
      </c>
      <c r="R4152" s="110" t="n">
        <f aca="false">N4152*$D$8+O4152*$D$9+P4152*$D$10+Q4152*$D$11</f>
        <v>0</v>
      </c>
      <c r="S4152" s="108" t="n">
        <f aca="false">SUM(N4152:Q4152)</f>
        <v>0</v>
      </c>
    </row>
    <row r="4153" customFormat="false" ht="15" hidden="false" customHeight="false" outlineLevel="0" collapsed="false">
      <c r="H4153" s="108" t="n">
        <v>4145</v>
      </c>
      <c r="I4153" s="109" t="n">
        <v>2.5211</v>
      </c>
      <c r="J4153" s="109" t="n">
        <v>-1.2279</v>
      </c>
      <c r="K4153" s="109" t="n">
        <v>-1.3818</v>
      </c>
      <c r="L4153" s="109" t="n">
        <v>-0.4612</v>
      </c>
      <c r="M4153" s="109" t="n">
        <v>1.0891</v>
      </c>
      <c r="N4153" s="108" t="n">
        <f aca="false">IF(SQRT($B$5)*$I4153+SQRT(1-$B$5)*J4153&lt;$C$8,1,0)</f>
        <v>0</v>
      </c>
      <c r="O4153" s="108" t="n">
        <f aca="false">IF(SQRT($B$5)*$I4153+SQRT(1-$B$5)*K4153&lt;$C$9,1,0)</f>
        <v>0</v>
      </c>
      <c r="P4153" s="108" t="n">
        <f aca="false">IF(SQRT($B$5)*$I4153+SQRT(1-$B$5)*L4153&lt;$C$10,1,0)</f>
        <v>0</v>
      </c>
      <c r="Q4153" s="108" t="n">
        <f aca="false">IF(SQRT($B$5)*$I4153+SQRT(1-$B$5)*M4153&lt;$C$11,1,0)</f>
        <v>0</v>
      </c>
      <c r="R4153" s="110" t="n">
        <f aca="false">N4153*$D$8+O4153*$D$9+P4153*$D$10+Q4153*$D$11</f>
        <v>0</v>
      </c>
      <c r="S4153" s="108" t="n">
        <f aca="false">SUM(N4153:Q4153)</f>
        <v>0</v>
      </c>
    </row>
    <row r="4154" customFormat="false" ht="15" hidden="false" customHeight="false" outlineLevel="0" collapsed="false">
      <c r="H4154" s="108" t="n">
        <v>4146</v>
      </c>
      <c r="I4154" s="109" t="n">
        <v>-0.8821</v>
      </c>
      <c r="J4154" s="109" t="n">
        <v>0.349</v>
      </c>
      <c r="K4154" s="109" t="n">
        <v>1.8365</v>
      </c>
      <c r="L4154" s="109" t="n">
        <v>-1.5049</v>
      </c>
      <c r="M4154" s="109" t="n">
        <v>0.4577</v>
      </c>
      <c r="N4154" s="108" t="n">
        <f aca="false">IF(SQRT($B$5)*$I4154+SQRT(1-$B$5)*J4154&lt;$C$8,1,0)</f>
        <v>0</v>
      </c>
      <c r="O4154" s="108" t="n">
        <f aca="false">IF(SQRT($B$5)*$I4154+SQRT(1-$B$5)*K4154&lt;$C$9,1,0)</f>
        <v>0</v>
      </c>
      <c r="P4154" s="108" t="n">
        <f aca="false">IF(SQRT($B$5)*$I4154+SQRT(1-$B$5)*L4154&lt;$C$10,1,0)</f>
        <v>0</v>
      </c>
      <c r="Q4154" s="108" t="n">
        <f aca="false">IF(SQRT($B$5)*$I4154+SQRT(1-$B$5)*M4154&lt;$C$11,1,0)</f>
        <v>0</v>
      </c>
      <c r="R4154" s="110" t="n">
        <f aca="false">N4154*$D$8+O4154*$D$9+P4154*$D$10+Q4154*$D$11</f>
        <v>0</v>
      </c>
      <c r="S4154" s="108" t="n">
        <f aca="false">SUM(N4154:Q4154)</f>
        <v>0</v>
      </c>
    </row>
    <row r="4155" customFormat="false" ht="15" hidden="false" customHeight="false" outlineLevel="0" collapsed="false">
      <c r="H4155" s="108" t="n">
        <v>4147</v>
      </c>
      <c r="I4155" s="109" t="n">
        <v>-0.581</v>
      </c>
      <c r="J4155" s="109" t="n">
        <v>-0.0748</v>
      </c>
      <c r="K4155" s="109" t="n">
        <v>1.7293</v>
      </c>
      <c r="L4155" s="109" t="n">
        <v>0.0517</v>
      </c>
      <c r="M4155" s="109" t="n">
        <v>-0.7536</v>
      </c>
      <c r="N4155" s="108" t="n">
        <f aca="false">IF(SQRT($B$5)*$I4155+SQRT(1-$B$5)*J4155&lt;$C$8,1,0)</f>
        <v>0</v>
      </c>
      <c r="O4155" s="108" t="n">
        <f aca="false">IF(SQRT($B$5)*$I4155+SQRT(1-$B$5)*K4155&lt;$C$9,1,0)</f>
        <v>0</v>
      </c>
      <c r="P4155" s="108" t="n">
        <f aca="false">IF(SQRT($B$5)*$I4155+SQRT(1-$B$5)*L4155&lt;$C$10,1,0)</f>
        <v>0</v>
      </c>
      <c r="Q4155" s="108" t="n">
        <f aca="false">IF(SQRT($B$5)*$I4155+SQRT(1-$B$5)*M4155&lt;$C$11,1,0)</f>
        <v>0</v>
      </c>
      <c r="R4155" s="110" t="n">
        <f aca="false">N4155*$D$8+O4155*$D$9+P4155*$D$10+Q4155*$D$11</f>
        <v>0</v>
      </c>
      <c r="S4155" s="108" t="n">
        <f aca="false">SUM(N4155:Q4155)</f>
        <v>0</v>
      </c>
    </row>
    <row r="4156" customFormat="false" ht="15" hidden="false" customHeight="false" outlineLevel="0" collapsed="false">
      <c r="H4156" s="108" t="n">
        <v>4148</v>
      </c>
      <c r="I4156" s="109" t="n">
        <v>-0.7954</v>
      </c>
      <c r="J4156" s="109" t="n">
        <v>-1.2572</v>
      </c>
      <c r="K4156" s="109" t="n">
        <v>-0.3226</v>
      </c>
      <c r="L4156" s="109" t="n">
        <v>-0.322</v>
      </c>
      <c r="M4156" s="109" t="n">
        <v>0.923</v>
      </c>
      <c r="N4156" s="108" t="n">
        <f aca="false">IF(SQRT($B$5)*$I4156+SQRT(1-$B$5)*J4156&lt;$C$8,1,0)</f>
        <v>0</v>
      </c>
      <c r="O4156" s="108" t="n">
        <f aca="false">IF(SQRT($B$5)*$I4156+SQRT(1-$B$5)*K4156&lt;$C$9,1,0)</f>
        <v>0</v>
      </c>
      <c r="P4156" s="108" t="n">
        <f aca="false">IF(SQRT($B$5)*$I4156+SQRT(1-$B$5)*L4156&lt;$C$10,1,0)</f>
        <v>0</v>
      </c>
      <c r="Q4156" s="108" t="n">
        <f aca="false">IF(SQRT($B$5)*$I4156+SQRT(1-$B$5)*M4156&lt;$C$11,1,0)</f>
        <v>0</v>
      </c>
      <c r="R4156" s="110" t="n">
        <f aca="false">N4156*$D$8+O4156*$D$9+P4156*$D$10+Q4156*$D$11</f>
        <v>0</v>
      </c>
      <c r="S4156" s="108" t="n">
        <f aca="false">SUM(N4156:Q4156)</f>
        <v>0</v>
      </c>
    </row>
    <row r="4157" customFormat="false" ht="15" hidden="false" customHeight="false" outlineLevel="0" collapsed="false">
      <c r="H4157" s="108" t="n">
        <v>4149</v>
      </c>
      <c r="I4157" s="109" t="n">
        <v>2.4201</v>
      </c>
      <c r="J4157" s="109" t="n">
        <v>-1.1742</v>
      </c>
      <c r="K4157" s="109" t="n">
        <v>0.3816</v>
      </c>
      <c r="L4157" s="109" t="n">
        <v>-2.0085</v>
      </c>
      <c r="M4157" s="109" t="n">
        <v>-0.981</v>
      </c>
      <c r="N4157" s="108" t="n">
        <f aca="false">IF(SQRT($B$5)*$I4157+SQRT(1-$B$5)*J4157&lt;$C$8,1,0)</f>
        <v>0</v>
      </c>
      <c r="O4157" s="108" t="n">
        <f aca="false">IF(SQRT($B$5)*$I4157+SQRT(1-$B$5)*K4157&lt;$C$9,1,0)</f>
        <v>0</v>
      </c>
      <c r="P4157" s="108" t="n">
        <f aca="false">IF(SQRT($B$5)*$I4157+SQRT(1-$B$5)*L4157&lt;$C$10,1,0)</f>
        <v>0</v>
      </c>
      <c r="Q4157" s="108" t="n">
        <f aca="false">IF(SQRT($B$5)*$I4157+SQRT(1-$B$5)*M4157&lt;$C$11,1,0)</f>
        <v>0</v>
      </c>
      <c r="R4157" s="110" t="n">
        <f aca="false">N4157*$D$8+O4157*$D$9+P4157*$D$10+Q4157*$D$11</f>
        <v>0</v>
      </c>
      <c r="S4157" s="108" t="n">
        <f aca="false">SUM(N4157:Q4157)</f>
        <v>0</v>
      </c>
    </row>
    <row r="4158" customFormat="false" ht="15" hidden="false" customHeight="false" outlineLevel="0" collapsed="false">
      <c r="H4158" s="108" t="n">
        <v>4150</v>
      </c>
      <c r="I4158" s="109" t="n">
        <v>0.9854</v>
      </c>
      <c r="J4158" s="109" t="n">
        <v>1.2001</v>
      </c>
      <c r="K4158" s="109" t="n">
        <v>1.6357</v>
      </c>
      <c r="L4158" s="109" t="n">
        <v>0.7182</v>
      </c>
      <c r="M4158" s="109" t="n">
        <v>0.1633</v>
      </c>
      <c r="N4158" s="108" t="n">
        <f aca="false">IF(SQRT($B$5)*$I4158+SQRT(1-$B$5)*J4158&lt;$C$8,1,0)</f>
        <v>0</v>
      </c>
      <c r="O4158" s="108" t="n">
        <f aca="false">IF(SQRT($B$5)*$I4158+SQRT(1-$B$5)*K4158&lt;$C$9,1,0)</f>
        <v>0</v>
      </c>
      <c r="P4158" s="108" t="n">
        <f aca="false">IF(SQRT($B$5)*$I4158+SQRT(1-$B$5)*L4158&lt;$C$10,1,0)</f>
        <v>0</v>
      </c>
      <c r="Q4158" s="108" t="n">
        <f aca="false">IF(SQRT($B$5)*$I4158+SQRT(1-$B$5)*M4158&lt;$C$11,1,0)</f>
        <v>0</v>
      </c>
      <c r="R4158" s="110" t="n">
        <f aca="false">N4158*$D$8+O4158*$D$9+P4158*$D$10+Q4158*$D$11</f>
        <v>0</v>
      </c>
      <c r="S4158" s="108" t="n">
        <f aca="false">SUM(N4158:Q4158)</f>
        <v>0</v>
      </c>
    </row>
    <row r="4159" customFormat="false" ht="15" hidden="false" customHeight="false" outlineLevel="0" collapsed="false">
      <c r="H4159" s="108" t="n">
        <v>4151</v>
      </c>
      <c r="I4159" s="109" t="n">
        <v>2.1566</v>
      </c>
      <c r="J4159" s="109" t="n">
        <v>-0.0741</v>
      </c>
      <c r="K4159" s="109" t="n">
        <v>-0.1828</v>
      </c>
      <c r="L4159" s="109" t="n">
        <v>0.3509</v>
      </c>
      <c r="M4159" s="109" t="n">
        <v>-0.1416</v>
      </c>
      <c r="N4159" s="108" t="n">
        <f aca="false">IF(SQRT($B$5)*$I4159+SQRT(1-$B$5)*J4159&lt;$C$8,1,0)</f>
        <v>0</v>
      </c>
      <c r="O4159" s="108" t="n">
        <f aca="false">IF(SQRT($B$5)*$I4159+SQRT(1-$B$5)*K4159&lt;$C$9,1,0)</f>
        <v>0</v>
      </c>
      <c r="P4159" s="108" t="n">
        <f aca="false">IF(SQRT($B$5)*$I4159+SQRT(1-$B$5)*L4159&lt;$C$10,1,0)</f>
        <v>0</v>
      </c>
      <c r="Q4159" s="108" t="n">
        <f aca="false">IF(SQRT($B$5)*$I4159+SQRT(1-$B$5)*M4159&lt;$C$11,1,0)</f>
        <v>0</v>
      </c>
      <c r="R4159" s="110" t="n">
        <f aca="false">N4159*$D$8+O4159*$D$9+P4159*$D$10+Q4159*$D$11</f>
        <v>0</v>
      </c>
      <c r="S4159" s="108" t="n">
        <f aca="false">SUM(N4159:Q4159)</f>
        <v>0</v>
      </c>
    </row>
    <row r="4160" customFormat="false" ht="15" hidden="false" customHeight="false" outlineLevel="0" collapsed="false">
      <c r="H4160" s="108" t="n">
        <v>4152</v>
      </c>
      <c r="I4160" s="109" t="n">
        <v>1.8011</v>
      </c>
      <c r="J4160" s="109" t="n">
        <v>-0.7299</v>
      </c>
      <c r="K4160" s="109" t="n">
        <v>-1.2112</v>
      </c>
      <c r="L4160" s="109" t="n">
        <v>0.3803</v>
      </c>
      <c r="M4160" s="109" t="n">
        <v>-1.3722</v>
      </c>
      <c r="N4160" s="108" t="n">
        <f aca="false">IF(SQRT($B$5)*$I4160+SQRT(1-$B$5)*J4160&lt;$C$8,1,0)</f>
        <v>0</v>
      </c>
      <c r="O4160" s="108" t="n">
        <f aca="false">IF(SQRT($B$5)*$I4160+SQRT(1-$B$5)*K4160&lt;$C$9,1,0)</f>
        <v>0</v>
      </c>
      <c r="P4160" s="108" t="n">
        <f aca="false">IF(SQRT($B$5)*$I4160+SQRT(1-$B$5)*L4160&lt;$C$10,1,0)</f>
        <v>0</v>
      </c>
      <c r="Q4160" s="108" t="n">
        <f aca="false">IF(SQRT($B$5)*$I4160+SQRT(1-$B$5)*M4160&lt;$C$11,1,0)</f>
        <v>0</v>
      </c>
      <c r="R4160" s="110" t="n">
        <f aca="false">N4160*$D$8+O4160*$D$9+P4160*$D$10+Q4160*$D$11</f>
        <v>0</v>
      </c>
      <c r="S4160" s="108" t="n">
        <f aca="false">SUM(N4160:Q4160)</f>
        <v>0</v>
      </c>
    </row>
    <row r="4161" customFormat="false" ht="15" hidden="false" customHeight="false" outlineLevel="0" collapsed="false">
      <c r="H4161" s="108" t="n">
        <v>4153</v>
      </c>
      <c r="I4161" s="109" t="n">
        <v>0.6239</v>
      </c>
      <c r="J4161" s="109" t="n">
        <v>0.1137</v>
      </c>
      <c r="K4161" s="109" t="n">
        <v>-0.7605</v>
      </c>
      <c r="L4161" s="109" t="n">
        <v>0.0686</v>
      </c>
      <c r="M4161" s="109" t="n">
        <v>0.0321</v>
      </c>
      <c r="N4161" s="108" t="n">
        <f aca="false">IF(SQRT($B$5)*$I4161+SQRT(1-$B$5)*J4161&lt;$C$8,1,0)</f>
        <v>0</v>
      </c>
      <c r="O4161" s="108" t="n">
        <f aca="false">IF(SQRT($B$5)*$I4161+SQRT(1-$B$5)*K4161&lt;$C$9,1,0)</f>
        <v>0</v>
      </c>
      <c r="P4161" s="108" t="n">
        <f aca="false">IF(SQRT($B$5)*$I4161+SQRT(1-$B$5)*L4161&lt;$C$10,1,0)</f>
        <v>0</v>
      </c>
      <c r="Q4161" s="108" t="n">
        <f aca="false">IF(SQRT($B$5)*$I4161+SQRT(1-$B$5)*M4161&lt;$C$11,1,0)</f>
        <v>0</v>
      </c>
      <c r="R4161" s="110" t="n">
        <f aca="false">N4161*$D$8+O4161*$D$9+P4161*$D$10+Q4161*$D$11</f>
        <v>0</v>
      </c>
      <c r="S4161" s="108" t="n">
        <f aca="false">SUM(N4161:Q4161)</f>
        <v>0</v>
      </c>
    </row>
    <row r="4162" customFormat="false" ht="15" hidden="false" customHeight="false" outlineLevel="0" collapsed="false">
      <c r="H4162" s="108" t="n">
        <v>4154</v>
      </c>
      <c r="I4162" s="109" t="n">
        <v>-0.025</v>
      </c>
      <c r="J4162" s="109" t="n">
        <v>2.4266</v>
      </c>
      <c r="K4162" s="109" t="n">
        <v>0.5457</v>
      </c>
      <c r="L4162" s="109" t="n">
        <v>-1.5372</v>
      </c>
      <c r="M4162" s="109" t="n">
        <v>-0.2355</v>
      </c>
      <c r="N4162" s="108" t="n">
        <f aca="false">IF(SQRT($B$5)*$I4162+SQRT(1-$B$5)*J4162&lt;$C$8,1,0)</f>
        <v>0</v>
      </c>
      <c r="O4162" s="108" t="n">
        <f aca="false">IF(SQRT($B$5)*$I4162+SQRT(1-$B$5)*K4162&lt;$C$9,1,0)</f>
        <v>0</v>
      </c>
      <c r="P4162" s="108" t="n">
        <f aca="false">IF(SQRT($B$5)*$I4162+SQRT(1-$B$5)*L4162&lt;$C$10,1,0)</f>
        <v>0</v>
      </c>
      <c r="Q4162" s="108" t="n">
        <f aca="false">IF(SQRT($B$5)*$I4162+SQRT(1-$B$5)*M4162&lt;$C$11,1,0)</f>
        <v>0</v>
      </c>
      <c r="R4162" s="110" t="n">
        <f aca="false">N4162*$D$8+O4162*$D$9+P4162*$D$10+Q4162*$D$11</f>
        <v>0</v>
      </c>
      <c r="S4162" s="108" t="n">
        <f aca="false">SUM(N4162:Q4162)</f>
        <v>0</v>
      </c>
    </row>
    <row r="4163" customFormat="false" ht="15" hidden="false" customHeight="false" outlineLevel="0" collapsed="false">
      <c r="H4163" s="108" t="n">
        <v>4155</v>
      </c>
      <c r="I4163" s="109" t="n">
        <v>2.0636</v>
      </c>
      <c r="J4163" s="109" t="n">
        <v>1.4917</v>
      </c>
      <c r="K4163" s="109" t="n">
        <v>1.1048</v>
      </c>
      <c r="L4163" s="109" t="n">
        <v>-1.6214</v>
      </c>
      <c r="M4163" s="109" t="n">
        <v>-0.0434</v>
      </c>
      <c r="N4163" s="108" t="n">
        <f aca="false">IF(SQRT($B$5)*$I4163+SQRT(1-$B$5)*J4163&lt;$C$8,1,0)</f>
        <v>0</v>
      </c>
      <c r="O4163" s="108" t="n">
        <f aca="false">IF(SQRT($B$5)*$I4163+SQRT(1-$B$5)*K4163&lt;$C$9,1,0)</f>
        <v>0</v>
      </c>
      <c r="P4163" s="108" t="n">
        <f aca="false">IF(SQRT($B$5)*$I4163+SQRT(1-$B$5)*L4163&lt;$C$10,1,0)</f>
        <v>0</v>
      </c>
      <c r="Q4163" s="108" t="n">
        <f aca="false">IF(SQRT($B$5)*$I4163+SQRT(1-$B$5)*M4163&lt;$C$11,1,0)</f>
        <v>0</v>
      </c>
      <c r="R4163" s="110" t="n">
        <f aca="false">N4163*$D$8+O4163*$D$9+P4163*$D$10+Q4163*$D$11</f>
        <v>0</v>
      </c>
      <c r="S4163" s="108" t="n">
        <f aca="false">SUM(N4163:Q4163)</f>
        <v>0</v>
      </c>
    </row>
    <row r="4164" customFormat="false" ht="15" hidden="false" customHeight="false" outlineLevel="0" collapsed="false">
      <c r="H4164" s="108" t="n">
        <v>4156</v>
      </c>
      <c r="I4164" s="109" t="n">
        <v>-0.4281</v>
      </c>
      <c r="J4164" s="109" t="n">
        <v>-0.4135</v>
      </c>
      <c r="K4164" s="109" t="n">
        <v>-0.8923</v>
      </c>
      <c r="L4164" s="109" t="n">
        <v>-1.0649</v>
      </c>
      <c r="M4164" s="109" t="n">
        <v>0.111</v>
      </c>
      <c r="N4164" s="108" t="n">
        <f aca="false">IF(SQRT($B$5)*$I4164+SQRT(1-$B$5)*J4164&lt;$C$8,1,0)</f>
        <v>0</v>
      </c>
      <c r="O4164" s="108" t="n">
        <f aca="false">IF(SQRT($B$5)*$I4164+SQRT(1-$B$5)*K4164&lt;$C$9,1,0)</f>
        <v>0</v>
      </c>
      <c r="P4164" s="108" t="n">
        <f aca="false">IF(SQRT($B$5)*$I4164+SQRT(1-$B$5)*L4164&lt;$C$10,1,0)</f>
        <v>0</v>
      </c>
      <c r="Q4164" s="108" t="n">
        <f aca="false">IF(SQRT($B$5)*$I4164+SQRT(1-$B$5)*M4164&lt;$C$11,1,0)</f>
        <v>0</v>
      </c>
      <c r="R4164" s="110" t="n">
        <f aca="false">N4164*$D$8+O4164*$D$9+P4164*$D$10+Q4164*$D$11</f>
        <v>0</v>
      </c>
      <c r="S4164" s="108" t="n">
        <f aca="false">SUM(N4164:Q4164)</f>
        <v>0</v>
      </c>
    </row>
    <row r="4165" customFormat="false" ht="15" hidden="false" customHeight="false" outlineLevel="0" collapsed="false">
      <c r="H4165" s="108" t="n">
        <v>4157</v>
      </c>
      <c r="I4165" s="109" t="n">
        <v>0.5895</v>
      </c>
      <c r="J4165" s="109" t="n">
        <v>-1.7223</v>
      </c>
      <c r="K4165" s="109" t="n">
        <v>-0.621</v>
      </c>
      <c r="L4165" s="109" t="n">
        <v>1.2019</v>
      </c>
      <c r="M4165" s="109" t="n">
        <v>-1.2475</v>
      </c>
      <c r="N4165" s="108" t="n">
        <f aca="false">IF(SQRT($B$5)*$I4165+SQRT(1-$B$5)*J4165&lt;$C$8,1,0)</f>
        <v>0</v>
      </c>
      <c r="O4165" s="108" t="n">
        <f aca="false">IF(SQRT($B$5)*$I4165+SQRT(1-$B$5)*K4165&lt;$C$9,1,0)</f>
        <v>0</v>
      </c>
      <c r="P4165" s="108" t="n">
        <f aca="false">IF(SQRT($B$5)*$I4165+SQRT(1-$B$5)*L4165&lt;$C$10,1,0)</f>
        <v>0</v>
      </c>
      <c r="Q4165" s="108" t="n">
        <f aca="false">IF(SQRT($B$5)*$I4165+SQRT(1-$B$5)*M4165&lt;$C$11,1,0)</f>
        <v>0</v>
      </c>
      <c r="R4165" s="110" t="n">
        <f aca="false">N4165*$D$8+O4165*$D$9+P4165*$D$10+Q4165*$D$11</f>
        <v>0</v>
      </c>
      <c r="S4165" s="108" t="n">
        <f aca="false">SUM(N4165:Q4165)</f>
        <v>0</v>
      </c>
    </row>
    <row r="4166" customFormat="false" ht="15" hidden="false" customHeight="false" outlineLevel="0" collapsed="false">
      <c r="H4166" s="108" t="n">
        <v>4158</v>
      </c>
      <c r="I4166" s="109" t="n">
        <v>-0.7569</v>
      </c>
      <c r="J4166" s="109" t="n">
        <v>1.9116</v>
      </c>
      <c r="K4166" s="109" t="n">
        <v>-0.3772</v>
      </c>
      <c r="L4166" s="109" t="n">
        <v>0.8951</v>
      </c>
      <c r="M4166" s="109" t="n">
        <v>0.0668</v>
      </c>
      <c r="N4166" s="108" t="n">
        <f aca="false">IF(SQRT($B$5)*$I4166+SQRT(1-$B$5)*J4166&lt;$C$8,1,0)</f>
        <v>0</v>
      </c>
      <c r="O4166" s="108" t="n">
        <f aca="false">IF(SQRT($B$5)*$I4166+SQRT(1-$B$5)*K4166&lt;$C$9,1,0)</f>
        <v>0</v>
      </c>
      <c r="P4166" s="108" t="n">
        <f aca="false">IF(SQRT($B$5)*$I4166+SQRT(1-$B$5)*L4166&lt;$C$10,1,0)</f>
        <v>0</v>
      </c>
      <c r="Q4166" s="108" t="n">
        <f aca="false">IF(SQRT($B$5)*$I4166+SQRT(1-$B$5)*M4166&lt;$C$11,1,0)</f>
        <v>0</v>
      </c>
      <c r="R4166" s="110" t="n">
        <f aca="false">N4166*$D$8+O4166*$D$9+P4166*$D$10+Q4166*$D$11</f>
        <v>0</v>
      </c>
      <c r="S4166" s="108" t="n">
        <f aca="false">SUM(N4166:Q4166)</f>
        <v>0</v>
      </c>
    </row>
    <row r="4167" customFormat="false" ht="15" hidden="false" customHeight="false" outlineLevel="0" collapsed="false">
      <c r="H4167" s="108" t="n">
        <v>4159</v>
      </c>
      <c r="I4167" s="109" t="n">
        <v>-0.6633</v>
      </c>
      <c r="J4167" s="109" t="n">
        <v>-0.6541</v>
      </c>
      <c r="K4167" s="109" t="n">
        <v>-0.2584</v>
      </c>
      <c r="L4167" s="109" t="n">
        <v>-0.2309</v>
      </c>
      <c r="M4167" s="109" t="n">
        <v>1.7405</v>
      </c>
      <c r="N4167" s="108" t="n">
        <f aca="false">IF(SQRT($B$5)*$I4167+SQRT(1-$B$5)*J4167&lt;$C$8,1,0)</f>
        <v>0</v>
      </c>
      <c r="O4167" s="108" t="n">
        <f aca="false">IF(SQRT($B$5)*$I4167+SQRT(1-$B$5)*K4167&lt;$C$9,1,0)</f>
        <v>0</v>
      </c>
      <c r="P4167" s="108" t="n">
        <f aca="false">IF(SQRT($B$5)*$I4167+SQRT(1-$B$5)*L4167&lt;$C$10,1,0)</f>
        <v>0</v>
      </c>
      <c r="Q4167" s="108" t="n">
        <f aca="false">IF(SQRT($B$5)*$I4167+SQRT(1-$B$5)*M4167&lt;$C$11,1,0)</f>
        <v>0</v>
      </c>
      <c r="R4167" s="110" t="n">
        <f aca="false">N4167*$D$8+O4167*$D$9+P4167*$D$10+Q4167*$D$11</f>
        <v>0</v>
      </c>
      <c r="S4167" s="108" t="n">
        <f aca="false">SUM(N4167:Q4167)</f>
        <v>0</v>
      </c>
    </row>
    <row r="4168" customFormat="false" ht="15" hidden="false" customHeight="false" outlineLevel="0" collapsed="false">
      <c r="H4168" s="108" t="n">
        <v>4160</v>
      </c>
      <c r="I4168" s="109" t="n">
        <v>-1.478</v>
      </c>
      <c r="J4168" s="109" t="n">
        <v>1.59</v>
      </c>
      <c r="K4168" s="109" t="n">
        <v>-1.9479</v>
      </c>
      <c r="L4168" s="109" t="n">
        <v>1.0109</v>
      </c>
      <c r="M4168" s="109" t="n">
        <v>0.0477</v>
      </c>
      <c r="N4168" s="108" t="n">
        <f aca="false">IF(SQRT($B$5)*$I4168+SQRT(1-$B$5)*J4168&lt;$C$8,1,0)</f>
        <v>0</v>
      </c>
      <c r="O4168" s="108" t="n">
        <f aca="false">IF(SQRT($B$5)*$I4168+SQRT(1-$B$5)*K4168&lt;$C$9,1,0)</f>
        <v>0</v>
      </c>
      <c r="P4168" s="108" t="n">
        <f aca="false">IF(SQRT($B$5)*$I4168+SQRT(1-$B$5)*L4168&lt;$C$10,1,0)</f>
        <v>0</v>
      </c>
      <c r="Q4168" s="108" t="n">
        <f aca="false">IF(SQRT($B$5)*$I4168+SQRT(1-$B$5)*M4168&lt;$C$11,1,0)</f>
        <v>0</v>
      </c>
      <c r="R4168" s="110" t="n">
        <f aca="false">N4168*$D$8+O4168*$D$9+P4168*$D$10+Q4168*$D$11</f>
        <v>0</v>
      </c>
      <c r="S4168" s="108" t="n">
        <f aca="false">SUM(N4168:Q4168)</f>
        <v>0</v>
      </c>
    </row>
    <row r="4169" customFormat="false" ht="15" hidden="false" customHeight="false" outlineLevel="0" collapsed="false">
      <c r="H4169" s="108" t="n">
        <v>4161</v>
      </c>
      <c r="I4169" s="109" t="n">
        <v>1.0438</v>
      </c>
      <c r="J4169" s="109" t="n">
        <v>0.6884</v>
      </c>
      <c r="K4169" s="109" t="n">
        <v>-0.7669</v>
      </c>
      <c r="L4169" s="109" t="n">
        <v>0.9853</v>
      </c>
      <c r="M4169" s="109" t="n">
        <v>-0.4485</v>
      </c>
      <c r="N4169" s="108" t="n">
        <f aca="false">IF(SQRT($B$5)*$I4169+SQRT(1-$B$5)*J4169&lt;$C$8,1,0)</f>
        <v>0</v>
      </c>
      <c r="O4169" s="108" t="n">
        <f aca="false">IF(SQRT($B$5)*$I4169+SQRT(1-$B$5)*K4169&lt;$C$9,1,0)</f>
        <v>0</v>
      </c>
      <c r="P4169" s="108" t="n">
        <f aca="false">IF(SQRT($B$5)*$I4169+SQRT(1-$B$5)*L4169&lt;$C$10,1,0)</f>
        <v>0</v>
      </c>
      <c r="Q4169" s="108" t="n">
        <f aca="false">IF(SQRT($B$5)*$I4169+SQRT(1-$B$5)*M4169&lt;$C$11,1,0)</f>
        <v>0</v>
      </c>
      <c r="R4169" s="110" t="n">
        <f aca="false">N4169*$D$8+O4169*$D$9+P4169*$D$10+Q4169*$D$11</f>
        <v>0</v>
      </c>
      <c r="S4169" s="108" t="n">
        <f aca="false">SUM(N4169:Q4169)</f>
        <v>0</v>
      </c>
    </row>
    <row r="4170" customFormat="false" ht="15" hidden="false" customHeight="false" outlineLevel="0" collapsed="false">
      <c r="H4170" s="108" t="n">
        <v>4162</v>
      </c>
      <c r="I4170" s="109" t="n">
        <v>1.366</v>
      </c>
      <c r="J4170" s="109" t="n">
        <v>-0.7338</v>
      </c>
      <c r="K4170" s="109" t="n">
        <v>0.9325</v>
      </c>
      <c r="L4170" s="109" t="n">
        <v>-0.2196</v>
      </c>
      <c r="M4170" s="109" t="n">
        <v>-0.6585</v>
      </c>
      <c r="N4170" s="108" t="n">
        <f aca="false">IF(SQRT($B$5)*$I4170+SQRT(1-$B$5)*J4170&lt;$C$8,1,0)</f>
        <v>0</v>
      </c>
      <c r="O4170" s="108" t="n">
        <f aca="false">IF(SQRT($B$5)*$I4170+SQRT(1-$B$5)*K4170&lt;$C$9,1,0)</f>
        <v>0</v>
      </c>
      <c r="P4170" s="108" t="n">
        <f aca="false">IF(SQRT($B$5)*$I4170+SQRT(1-$B$5)*L4170&lt;$C$10,1,0)</f>
        <v>0</v>
      </c>
      <c r="Q4170" s="108" t="n">
        <f aca="false">IF(SQRT($B$5)*$I4170+SQRT(1-$B$5)*M4170&lt;$C$11,1,0)</f>
        <v>0</v>
      </c>
      <c r="R4170" s="110" t="n">
        <f aca="false">N4170*$D$8+O4170*$D$9+P4170*$D$10+Q4170*$D$11</f>
        <v>0</v>
      </c>
      <c r="S4170" s="108" t="n">
        <f aca="false">SUM(N4170:Q4170)</f>
        <v>0</v>
      </c>
    </row>
    <row r="4171" customFormat="false" ht="15" hidden="false" customHeight="false" outlineLevel="0" collapsed="false">
      <c r="H4171" s="108" t="n">
        <v>4163</v>
      </c>
      <c r="I4171" s="109" t="n">
        <v>1.8741</v>
      </c>
      <c r="J4171" s="109" t="n">
        <v>-0.1483</v>
      </c>
      <c r="K4171" s="109" t="n">
        <v>-1.553</v>
      </c>
      <c r="L4171" s="109" t="n">
        <v>-1.2353</v>
      </c>
      <c r="M4171" s="109" t="n">
        <v>1.2454</v>
      </c>
      <c r="N4171" s="108" t="n">
        <f aca="false">IF(SQRT($B$5)*$I4171+SQRT(1-$B$5)*J4171&lt;$C$8,1,0)</f>
        <v>0</v>
      </c>
      <c r="O4171" s="108" t="n">
        <f aca="false">IF(SQRT($B$5)*$I4171+SQRT(1-$B$5)*K4171&lt;$C$9,1,0)</f>
        <v>0</v>
      </c>
      <c r="P4171" s="108" t="n">
        <f aca="false">IF(SQRT($B$5)*$I4171+SQRT(1-$B$5)*L4171&lt;$C$10,1,0)</f>
        <v>0</v>
      </c>
      <c r="Q4171" s="108" t="n">
        <f aca="false">IF(SQRT($B$5)*$I4171+SQRT(1-$B$5)*M4171&lt;$C$11,1,0)</f>
        <v>0</v>
      </c>
      <c r="R4171" s="110" t="n">
        <f aca="false">N4171*$D$8+O4171*$D$9+P4171*$D$10+Q4171*$D$11</f>
        <v>0</v>
      </c>
      <c r="S4171" s="108" t="n">
        <f aca="false">SUM(N4171:Q4171)</f>
        <v>0</v>
      </c>
    </row>
    <row r="4172" customFormat="false" ht="15" hidden="false" customHeight="false" outlineLevel="0" collapsed="false">
      <c r="H4172" s="108" t="n">
        <v>4164</v>
      </c>
      <c r="I4172" s="109" t="n">
        <v>-0.881</v>
      </c>
      <c r="J4172" s="109" t="n">
        <v>-0.9624</v>
      </c>
      <c r="K4172" s="109" t="n">
        <v>-0.4096</v>
      </c>
      <c r="L4172" s="109" t="n">
        <v>-0.2331</v>
      </c>
      <c r="M4172" s="109" t="n">
        <v>0.2103</v>
      </c>
      <c r="N4172" s="108" t="n">
        <f aca="false">IF(SQRT($B$5)*$I4172+SQRT(1-$B$5)*J4172&lt;$C$8,1,0)</f>
        <v>0</v>
      </c>
      <c r="O4172" s="108" t="n">
        <f aca="false">IF(SQRT($B$5)*$I4172+SQRT(1-$B$5)*K4172&lt;$C$9,1,0)</f>
        <v>0</v>
      </c>
      <c r="P4172" s="108" t="n">
        <f aca="false">IF(SQRT($B$5)*$I4172+SQRT(1-$B$5)*L4172&lt;$C$10,1,0)</f>
        <v>0</v>
      </c>
      <c r="Q4172" s="108" t="n">
        <f aca="false">IF(SQRT($B$5)*$I4172+SQRT(1-$B$5)*M4172&lt;$C$11,1,0)</f>
        <v>0</v>
      </c>
      <c r="R4172" s="110" t="n">
        <f aca="false">N4172*$D$8+O4172*$D$9+P4172*$D$10+Q4172*$D$11</f>
        <v>0</v>
      </c>
      <c r="S4172" s="108" t="n">
        <f aca="false">SUM(N4172:Q4172)</f>
        <v>0</v>
      </c>
    </row>
    <row r="4173" customFormat="false" ht="15" hidden="false" customHeight="false" outlineLevel="0" collapsed="false">
      <c r="H4173" s="108" t="n">
        <v>4165</v>
      </c>
      <c r="I4173" s="109" t="n">
        <v>0.7385</v>
      </c>
      <c r="J4173" s="109" t="n">
        <v>0.0514</v>
      </c>
      <c r="K4173" s="109" t="n">
        <v>-1.7204</v>
      </c>
      <c r="L4173" s="109" t="n">
        <v>0.3473</v>
      </c>
      <c r="M4173" s="109" t="n">
        <v>-1.1652</v>
      </c>
      <c r="N4173" s="108" t="n">
        <f aca="false">IF(SQRT($B$5)*$I4173+SQRT(1-$B$5)*J4173&lt;$C$8,1,0)</f>
        <v>0</v>
      </c>
      <c r="O4173" s="108" t="n">
        <f aca="false">IF(SQRT($B$5)*$I4173+SQRT(1-$B$5)*K4173&lt;$C$9,1,0)</f>
        <v>0</v>
      </c>
      <c r="P4173" s="108" t="n">
        <f aca="false">IF(SQRT($B$5)*$I4173+SQRT(1-$B$5)*L4173&lt;$C$10,1,0)</f>
        <v>0</v>
      </c>
      <c r="Q4173" s="108" t="n">
        <f aca="false">IF(SQRT($B$5)*$I4173+SQRT(1-$B$5)*M4173&lt;$C$11,1,0)</f>
        <v>0</v>
      </c>
      <c r="R4173" s="110" t="n">
        <f aca="false">N4173*$D$8+O4173*$D$9+P4173*$D$10+Q4173*$D$11</f>
        <v>0</v>
      </c>
      <c r="S4173" s="108" t="n">
        <f aca="false">SUM(N4173:Q4173)</f>
        <v>0</v>
      </c>
    </row>
    <row r="4174" customFormat="false" ht="15" hidden="false" customHeight="false" outlineLevel="0" collapsed="false">
      <c r="H4174" s="108" t="n">
        <v>4166</v>
      </c>
      <c r="I4174" s="109" t="n">
        <v>0.0311</v>
      </c>
      <c r="J4174" s="109" t="n">
        <v>0.3378</v>
      </c>
      <c r="K4174" s="109" t="n">
        <v>-0.561</v>
      </c>
      <c r="L4174" s="109" t="n">
        <v>1.2352</v>
      </c>
      <c r="M4174" s="109" t="n">
        <v>-1.0348</v>
      </c>
      <c r="N4174" s="108" t="n">
        <f aca="false">IF(SQRT($B$5)*$I4174+SQRT(1-$B$5)*J4174&lt;$C$8,1,0)</f>
        <v>0</v>
      </c>
      <c r="O4174" s="108" t="n">
        <f aca="false">IF(SQRT($B$5)*$I4174+SQRT(1-$B$5)*K4174&lt;$C$9,1,0)</f>
        <v>0</v>
      </c>
      <c r="P4174" s="108" t="n">
        <f aca="false">IF(SQRT($B$5)*$I4174+SQRT(1-$B$5)*L4174&lt;$C$10,1,0)</f>
        <v>0</v>
      </c>
      <c r="Q4174" s="108" t="n">
        <f aca="false">IF(SQRT($B$5)*$I4174+SQRT(1-$B$5)*M4174&lt;$C$11,1,0)</f>
        <v>0</v>
      </c>
      <c r="R4174" s="110" t="n">
        <f aca="false">N4174*$D$8+O4174*$D$9+P4174*$D$10+Q4174*$D$11</f>
        <v>0</v>
      </c>
      <c r="S4174" s="108" t="n">
        <f aca="false">SUM(N4174:Q4174)</f>
        <v>0</v>
      </c>
    </row>
    <row r="4175" customFormat="false" ht="15" hidden="false" customHeight="false" outlineLevel="0" collapsed="false">
      <c r="H4175" s="108" t="n">
        <v>4167</v>
      </c>
      <c r="I4175" s="109" t="n">
        <v>0.6266</v>
      </c>
      <c r="J4175" s="109" t="n">
        <v>0.0237</v>
      </c>
      <c r="K4175" s="109" t="n">
        <v>-0.6009</v>
      </c>
      <c r="L4175" s="109" t="n">
        <v>0.5918</v>
      </c>
      <c r="M4175" s="109" t="n">
        <v>-0.4002</v>
      </c>
      <c r="N4175" s="108" t="n">
        <f aca="false">IF(SQRT($B$5)*$I4175+SQRT(1-$B$5)*J4175&lt;$C$8,1,0)</f>
        <v>0</v>
      </c>
      <c r="O4175" s="108" t="n">
        <f aca="false">IF(SQRT($B$5)*$I4175+SQRT(1-$B$5)*K4175&lt;$C$9,1,0)</f>
        <v>0</v>
      </c>
      <c r="P4175" s="108" t="n">
        <f aca="false">IF(SQRT($B$5)*$I4175+SQRT(1-$B$5)*L4175&lt;$C$10,1,0)</f>
        <v>0</v>
      </c>
      <c r="Q4175" s="108" t="n">
        <f aca="false">IF(SQRT($B$5)*$I4175+SQRT(1-$B$5)*M4175&lt;$C$11,1,0)</f>
        <v>0</v>
      </c>
      <c r="R4175" s="110" t="n">
        <f aca="false">N4175*$D$8+O4175*$D$9+P4175*$D$10+Q4175*$D$11</f>
        <v>0</v>
      </c>
      <c r="S4175" s="108" t="n">
        <f aca="false">SUM(N4175:Q4175)</f>
        <v>0</v>
      </c>
    </row>
    <row r="4176" customFormat="false" ht="15" hidden="false" customHeight="false" outlineLevel="0" collapsed="false">
      <c r="H4176" s="108" t="n">
        <v>4168</v>
      </c>
      <c r="I4176" s="109" t="n">
        <v>-0.2438</v>
      </c>
      <c r="J4176" s="109" t="n">
        <v>1.4422</v>
      </c>
      <c r="K4176" s="109" t="n">
        <v>0.4342</v>
      </c>
      <c r="L4176" s="109" t="n">
        <v>-1.498</v>
      </c>
      <c r="M4176" s="109" t="n">
        <v>0.6529</v>
      </c>
      <c r="N4176" s="108" t="n">
        <f aca="false">IF(SQRT($B$5)*$I4176+SQRT(1-$B$5)*J4176&lt;$C$8,1,0)</f>
        <v>0</v>
      </c>
      <c r="O4176" s="108" t="n">
        <f aca="false">IF(SQRT($B$5)*$I4176+SQRT(1-$B$5)*K4176&lt;$C$9,1,0)</f>
        <v>0</v>
      </c>
      <c r="P4176" s="108" t="n">
        <f aca="false">IF(SQRT($B$5)*$I4176+SQRT(1-$B$5)*L4176&lt;$C$10,1,0)</f>
        <v>0</v>
      </c>
      <c r="Q4176" s="108" t="n">
        <f aca="false">IF(SQRT($B$5)*$I4176+SQRT(1-$B$5)*M4176&lt;$C$11,1,0)</f>
        <v>0</v>
      </c>
      <c r="R4176" s="110" t="n">
        <f aca="false">N4176*$D$8+O4176*$D$9+P4176*$D$10+Q4176*$D$11</f>
        <v>0</v>
      </c>
      <c r="S4176" s="108" t="n">
        <f aca="false">SUM(N4176:Q4176)</f>
        <v>0</v>
      </c>
    </row>
    <row r="4177" customFormat="false" ht="15" hidden="false" customHeight="false" outlineLevel="0" collapsed="false">
      <c r="H4177" s="108" t="n">
        <v>4169</v>
      </c>
      <c r="I4177" s="109" t="n">
        <v>-0.0124</v>
      </c>
      <c r="J4177" s="109" t="n">
        <v>-0.1356</v>
      </c>
      <c r="K4177" s="109" t="n">
        <v>-1.0884</v>
      </c>
      <c r="L4177" s="109" t="n">
        <v>1.0501</v>
      </c>
      <c r="M4177" s="109" t="n">
        <v>1.5151</v>
      </c>
      <c r="N4177" s="108" t="n">
        <f aca="false">IF(SQRT($B$5)*$I4177+SQRT(1-$B$5)*J4177&lt;$C$8,1,0)</f>
        <v>0</v>
      </c>
      <c r="O4177" s="108" t="n">
        <f aca="false">IF(SQRT($B$5)*$I4177+SQRT(1-$B$5)*K4177&lt;$C$9,1,0)</f>
        <v>0</v>
      </c>
      <c r="P4177" s="108" t="n">
        <f aca="false">IF(SQRT($B$5)*$I4177+SQRT(1-$B$5)*L4177&lt;$C$10,1,0)</f>
        <v>0</v>
      </c>
      <c r="Q4177" s="108" t="n">
        <f aca="false">IF(SQRT($B$5)*$I4177+SQRT(1-$B$5)*M4177&lt;$C$11,1,0)</f>
        <v>0</v>
      </c>
      <c r="R4177" s="110" t="n">
        <f aca="false">N4177*$D$8+O4177*$D$9+P4177*$D$10+Q4177*$D$11</f>
        <v>0</v>
      </c>
      <c r="S4177" s="108" t="n">
        <f aca="false">SUM(N4177:Q4177)</f>
        <v>0</v>
      </c>
    </row>
    <row r="4178" customFormat="false" ht="15" hidden="false" customHeight="false" outlineLevel="0" collapsed="false">
      <c r="H4178" s="108" t="n">
        <v>4170</v>
      </c>
      <c r="I4178" s="109" t="n">
        <v>-0.0518</v>
      </c>
      <c r="J4178" s="109" t="n">
        <v>0.4314</v>
      </c>
      <c r="K4178" s="109" t="n">
        <v>0.5995</v>
      </c>
      <c r="L4178" s="109" t="n">
        <v>-1.4708</v>
      </c>
      <c r="M4178" s="109" t="n">
        <v>1.0683</v>
      </c>
      <c r="N4178" s="108" t="n">
        <f aca="false">IF(SQRT($B$5)*$I4178+SQRT(1-$B$5)*J4178&lt;$C$8,1,0)</f>
        <v>0</v>
      </c>
      <c r="O4178" s="108" t="n">
        <f aca="false">IF(SQRT($B$5)*$I4178+SQRT(1-$B$5)*K4178&lt;$C$9,1,0)</f>
        <v>0</v>
      </c>
      <c r="P4178" s="108" t="n">
        <f aca="false">IF(SQRT($B$5)*$I4178+SQRT(1-$B$5)*L4178&lt;$C$10,1,0)</f>
        <v>0</v>
      </c>
      <c r="Q4178" s="108" t="n">
        <f aca="false">IF(SQRT($B$5)*$I4178+SQRT(1-$B$5)*M4178&lt;$C$11,1,0)</f>
        <v>0</v>
      </c>
      <c r="R4178" s="110" t="n">
        <f aca="false">N4178*$D$8+O4178*$D$9+P4178*$D$10+Q4178*$D$11</f>
        <v>0</v>
      </c>
      <c r="S4178" s="108" t="n">
        <f aca="false">SUM(N4178:Q4178)</f>
        <v>0</v>
      </c>
    </row>
    <row r="4179" customFormat="false" ht="15" hidden="false" customHeight="false" outlineLevel="0" collapsed="false">
      <c r="H4179" s="108" t="n">
        <v>4171</v>
      </c>
      <c r="I4179" s="109" t="n">
        <v>-0.8627</v>
      </c>
      <c r="J4179" s="109" t="n">
        <v>1.7144</v>
      </c>
      <c r="K4179" s="109" t="n">
        <v>-0.2581</v>
      </c>
      <c r="L4179" s="109" t="n">
        <v>-1.9879</v>
      </c>
      <c r="M4179" s="109" t="n">
        <v>1.6627</v>
      </c>
      <c r="N4179" s="108" t="n">
        <f aca="false">IF(SQRT($B$5)*$I4179+SQRT(1-$B$5)*J4179&lt;$C$8,1,0)</f>
        <v>0</v>
      </c>
      <c r="O4179" s="108" t="n">
        <f aca="false">IF(SQRT($B$5)*$I4179+SQRT(1-$B$5)*K4179&lt;$C$9,1,0)</f>
        <v>0</v>
      </c>
      <c r="P4179" s="108" t="n">
        <f aca="false">IF(SQRT($B$5)*$I4179+SQRT(1-$B$5)*L4179&lt;$C$10,1,0)</f>
        <v>1</v>
      </c>
      <c r="Q4179" s="108" t="n">
        <f aca="false">IF(SQRT($B$5)*$I4179+SQRT(1-$B$5)*M4179&lt;$C$11,1,0)</f>
        <v>0</v>
      </c>
      <c r="R4179" s="110" t="n">
        <f aca="false">N4179*$D$8+O4179*$D$9+P4179*$D$10+Q4179*$D$11</f>
        <v>14</v>
      </c>
      <c r="S4179" s="108" t="n">
        <f aca="false">SUM(N4179:Q4179)</f>
        <v>1</v>
      </c>
    </row>
    <row r="4180" customFormat="false" ht="15" hidden="false" customHeight="false" outlineLevel="0" collapsed="false">
      <c r="H4180" s="108" t="n">
        <v>4172</v>
      </c>
      <c r="I4180" s="109" t="n">
        <v>1.4347</v>
      </c>
      <c r="J4180" s="109" t="n">
        <v>-1.1511</v>
      </c>
      <c r="K4180" s="109" t="n">
        <v>1.4588</v>
      </c>
      <c r="L4180" s="109" t="n">
        <v>-1.4505</v>
      </c>
      <c r="M4180" s="109" t="n">
        <v>-0.1606</v>
      </c>
      <c r="N4180" s="108" t="n">
        <f aca="false">IF(SQRT($B$5)*$I4180+SQRT(1-$B$5)*J4180&lt;$C$8,1,0)</f>
        <v>0</v>
      </c>
      <c r="O4180" s="108" t="n">
        <f aca="false">IF(SQRT($B$5)*$I4180+SQRT(1-$B$5)*K4180&lt;$C$9,1,0)</f>
        <v>0</v>
      </c>
      <c r="P4180" s="108" t="n">
        <f aca="false">IF(SQRT($B$5)*$I4180+SQRT(1-$B$5)*L4180&lt;$C$10,1,0)</f>
        <v>0</v>
      </c>
      <c r="Q4180" s="108" t="n">
        <f aca="false">IF(SQRT($B$5)*$I4180+SQRT(1-$B$5)*M4180&lt;$C$11,1,0)</f>
        <v>0</v>
      </c>
      <c r="R4180" s="110" t="n">
        <f aca="false">N4180*$D$8+O4180*$D$9+P4180*$D$10+Q4180*$D$11</f>
        <v>0</v>
      </c>
      <c r="S4180" s="108" t="n">
        <f aca="false">SUM(N4180:Q4180)</f>
        <v>0</v>
      </c>
    </row>
    <row r="4181" customFormat="false" ht="15" hidden="false" customHeight="false" outlineLevel="0" collapsed="false">
      <c r="H4181" s="108" t="n">
        <v>4173</v>
      </c>
      <c r="I4181" s="109" t="n">
        <v>1.819</v>
      </c>
      <c r="J4181" s="109" t="n">
        <v>-0.0774</v>
      </c>
      <c r="K4181" s="109" t="n">
        <v>0.9332</v>
      </c>
      <c r="L4181" s="109" t="n">
        <v>-0.0391</v>
      </c>
      <c r="M4181" s="109" t="n">
        <v>-0.5823</v>
      </c>
      <c r="N4181" s="108" t="n">
        <f aca="false">IF(SQRT($B$5)*$I4181+SQRT(1-$B$5)*J4181&lt;$C$8,1,0)</f>
        <v>0</v>
      </c>
      <c r="O4181" s="108" t="n">
        <f aca="false">IF(SQRT($B$5)*$I4181+SQRT(1-$B$5)*K4181&lt;$C$9,1,0)</f>
        <v>0</v>
      </c>
      <c r="P4181" s="108" t="n">
        <f aca="false">IF(SQRT($B$5)*$I4181+SQRT(1-$B$5)*L4181&lt;$C$10,1,0)</f>
        <v>0</v>
      </c>
      <c r="Q4181" s="108" t="n">
        <f aca="false">IF(SQRT($B$5)*$I4181+SQRT(1-$B$5)*M4181&lt;$C$11,1,0)</f>
        <v>0</v>
      </c>
      <c r="R4181" s="110" t="n">
        <f aca="false">N4181*$D$8+O4181*$D$9+P4181*$D$10+Q4181*$D$11</f>
        <v>0</v>
      </c>
      <c r="S4181" s="108" t="n">
        <f aca="false">SUM(N4181:Q4181)</f>
        <v>0</v>
      </c>
    </row>
    <row r="4182" customFormat="false" ht="15" hidden="false" customHeight="false" outlineLevel="0" collapsed="false">
      <c r="H4182" s="108" t="n">
        <v>4174</v>
      </c>
      <c r="I4182" s="109" t="n">
        <v>1.2788</v>
      </c>
      <c r="J4182" s="109" t="n">
        <v>0.8459</v>
      </c>
      <c r="K4182" s="109" t="n">
        <v>0.8293</v>
      </c>
      <c r="L4182" s="109" t="n">
        <v>2.0512</v>
      </c>
      <c r="M4182" s="109" t="n">
        <v>-0.1887</v>
      </c>
      <c r="N4182" s="108" t="n">
        <f aca="false">IF(SQRT($B$5)*$I4182+SQRT(1-$B$5)*J4182&lt;$C$8,1,0)</f>
        <v>0</v>
      </c>
      <c r="O4182" s="108" t="n">
        <f aca="false">IF(SQRT($B$5)*$I4182+SQRT(1-$B$5)*K4182&lt;$C$9,1,0)</f>
        <v>0</v>
      </c>
      <c r="P4182" s="108" t="n">
        <f aca="false">IF(SQRT($B$5)*$I4182+SQRT(1-$B$5)*L4182&lt;$C$10,1,0)</f>
        <v>0</v>
      </c>
      <c r="Q4182" s="108" t="n">
        <f aca="false">IF(SQRT($B$5)*$I4182+SQRT(1-$B$5)*M4182&lt;$C$11,1,0)</f>
        <v>0</v>
      </c>
      <c r="R4182" s="110" t="n">
        <f aca="false">N4182*$D$8+O4182*$D$9+P4182*$D$10+Q4182*$D$11</f>
        <v>0</v>
      </c>
      <c r="S4182" s="108" t="n">
        <f aca="false">SUM(N4182:Q4182)</f>
        <v>0</v>
      </c>
    </row>
    <row r="4183" customFormat="false" ht="15" hidden="false" customHeight="false" outlineLevel="0" collapsed="false">
      <c r="H4183" s="108" t="n">
        <v>4175</v>
      </c>
      <c r="I4183" s="109" t="n">
        <v>1.2906</v>
      </c>
      <c r="J4183" s="109" t="n">
        <v>2.5003</v>
      </c>
      <c r="K4183" s="109" t="n">
        <v>-0.8761</v>
      </c>
      <c r="L4183" s="109" t="n">
        <v>-0.139</v>
      </c>
      <c r="M4183" s="109" t="n">
        <v>-0.0961</v>
      </c>
      <c r="N4183" s="108" t="n">
        <f aca="false">IF(SQRT($B$5)*$I4183+SQRT(1-$B$5)*J4183&lt;$C$8,1,0)</f>
        <v>0</v>
      </c>
      <c r="O4183" s="108" t="n">
        <f aca="false">IF(SQRT($B$5)*$I4183+SQRT(1-$B$5)*K4183&lt;$C$9,1,0)</f>
        <v>0</v>
      </c>
      <c r="P4183" s="108" t="n">
        <f aca="false">IF(SQRT($B$5)*$I4183+SQRT(1-$B$5)*L4183&lt;$C$10,1,0)</f>
        <v>0</v>
      </c>
      <c r="Q4183" s="108" t="n">
        <f aca="false">IF(SQRT($B$5)*$I4183+SQRT(1-$B$5)*M4183&lt;$C$11,1,0)</f>
        <v>0</v>
      </c>
      <c r="R4183" s="110" t="n">
        <f aca="false">N4183*$D$8+O4183*$D$9+P4183*$D$10+Q4183*$D$11</f>
        <v>0</v>
      </c>
      <c r="S4183" s="108" t="n">
        <f aca="false">SUM(N4183:Q4183)</f>
        <v>0</v>
      </c>
    </row>
    <row r="4184" customFormat="false" ht="15" hidden="false" customHeight="false" outlineLevel="0" collapsed="false">
      <c r="H4184" s="108" t="n">
        <v>4176</v>
      </c>
      <c r="I4184" s="109" t="n">
        <v>0.5241</v>
      </c>
      <c r="J4184" s="109" t="n">
        <v>1.4092</v>
      </c>
      <c r="K4184" s="109" t="n">
        <v>0.628</v>
      </c>
      <c r="L4184" s="109" t="n">
        <v>-0.5392</v>
      </c>
      <c r="M4184" s="109" t="n">
        <v>0.9893</v>
      </c>
      <c r="N4184" s="108" t="n">
        <f aca="false">IF(SQRT($B$5)*$I4184+SQRT(1-$B$5)*J4184&lt;$C$8,1,0)</f>
        <v>0</v>
      </c>
      <c r="O4184" s="108" t="n">
        <f aca="false">IF(SQRT($B$5)*$I4184+SQRT(1-$B$5)*K4184&lt;$C$9,1,0)</f>
        <v>0</v>
      </c>
      <c r="P4184" s="108" t="n">
        <f aca="false">IF(SQRT($B$5)*$I4184+SQRT(1-$B$5)*L4184&lt;$C$10,1,0)</f>
        <v>0</v>
      </c>
      <c r="Q4184" s="108" t="n">
        <f aca="false">IF(SQRT($B$5)*$I4184+SQRT(1-$B$5)*M4184&lt;$C$11,1,0)</f>
        <v>0</v>
      </c>
      <c r="R4184" s="110" t="n">
        <f aca="false">N4184*$D$8+O4184*$D$9+P4184*$D$10+Q4184*$D$11</f>
        <v>0</v>
      </c>
      <c r="S4184" s="108" t="n">
        <f aca="false">SUM(N4184:Q4184)</f>
        <v>0</v>
      </c>
    </row>
    <row r="4185" customFormat="false" ht="15" hidden="false" customHeight="false" outlineLevel="0" collapsed="false">
      <c r="H4185" s="108" t="n">
        <v>4177</v>
      </c>
      <c r="I4185" s="109" t="n">
        <v>0.8113</v>
      </c>
      <c r="J4185" s="109" t="n">
        <v>-0.2962</v>
      </c>
      <c r="K4185" s="109" t="n">
        <v>0.6526</v>
      </c>
      <c r="L4185" s="109" t="n">
        <v>0.5089</v>
      </c>
      <c r="M4185" s="109" t="n">
        <v>-1.0591</v>
      </c>
      <c r="N4185" s="108" t="n">
        <f aca="false">IF(SQRT($B$5)*$I4185+SQRT(1-$B$5)*J4185&lt;$C$8,1,0)</f>
        <v>0</v>
      </c>
      <c r="O4185" s="108" t="n">
        <f aca="false">IF(SQRT($B$5)*$I4185+SQRT(1-$B$5)*K4185&lt;$C$9,1,0)</f>
        <v>0</v>
      </c>
      <c r="P4185" s="108" t="n">
        <f aca="false">IF(SQRT($B$5)*$I4185+SQRT(1-$B$5)*L4185&lt;$C$10,1,0)</f>
        <v>0</v>
      </c>
      <c r="Q4185" s="108" t="n">
        <f aca="false">IF(SQRT($B$5)*$I4185+SQRT(1-$B$5)*M4185&lt;$C$11,1,0)</f>
        <v>0</v>
      </c>
      <c r="R4185" s="110" t="n">
        <f aca="false">N4185*$D$8+O4185*$D$9+P4185*$D$10+Q4185*$D$11</f>
        <v>0</v>
      </c>
      <c r="S4185" s="108" t="n">
        <f aca="false">SUM(N4185:Q4185)</f>
        <v>0</v>
      </c>
    </row>
    <row r="4186" customFormat="false" ht="15" hidden="false" customHeight="false" outlineLevel="0" collapsed="false">
      <c r="H4186" s="108" t="n">
        <v>4178</v>
      </c>
      <c r="I4186" s="109" t="n">
        <v>-0.8548</v>
      </c>
      <c r="J4186" s="109" t="n">
        <v>0.1818</v>
      </c>
      <c r="K4186" s="109" t="n">
        <v>0.0962</v>
      </c>
      <c r="L4186" s="109" t="n">
        <v>0.2055</v>
      </c>
      <c r="M4186" s="109" t="n">
        <v>3.1168</v>
      </c>
      <c r="N4186" s="108" t="n">
        <f aca="false">IF(SQRT($B$5)*$I4186+SQRT(1-$B$5)*J4186&lt;$C$8,1,0)</f>
        <v>0</v>
      </c>
      <c r="O4186" s="108" t="n">
        <f aca="false">IF(SQRT($B$5)*$I4186+SQRT(1-$B$5)*K4186&lt;$C$9,1,0)</f>
        <v>0</v>
      </c>
      <c r="P4186" s="108" t="n">
        <f aca="false">IF(SQRT($B$5)*$I4186+SQRT(1-$B$5)*L4186&lt;$C$10,1,0)</f>
        <v>0</v>
      </c>
      <c r="Q4186" s="108" t="n">
        <f aca="false">IF(SQRT($B$5)*$I4186+SQRT(1-$B$5)*M4186&lt;$C$11,1,0)</f>
        <v>0</v>
      </c>
      <c r="R4186" s="110" t="n">
        <f aca="false">N4186*$D$8+O4186*$D$9+P4186*$D$10+Q4186*$D$11</f>
        <v>0</v>
      </c>
      <c r="S4186" s="108" t="n">
        <f aca="false">SUM(N4186:Q4186)</f>
        <v>0</v>
      </c>
    </row>
    <row r="4187" customFormat="false" ht="15" hidden="false" customHeight="false" outlineLevel="0" collapsed="false">
      <c r="H4187" s="108" t="n">
        <v>4179</v>
      </c>
      <c r="I4187" s="109" t="n">
        <v>1.5524</v>
      </c>
      <c r="J4187" s="109" t="n">
        <v>0.3743</v>
      </c>
      <c r="K4187" s="109" t="n">
        <v>-0.9836</v>
      </c>
      <c r="L4187" s="109" t="n">
        <v>0.9303</v>
      </c>
      <c r="M4187" s="109" t="n">
        <v>0.2674</v>
      </c>
      <c r="N4187" s="108" t="n">
        <f aca="false">IF(SQRT($B$5)*$I4187+SQRT(1-$B$5)*J4187&lt;$C$8,1,0)</f>
        <v>0</v>
      </c>
      <c r="O4187" s="108" t="n">
        <f aca="false">IF(SQRT($B$5)*$I4187+SQRT(1-$B$5)*K4187&lt;$C$9,1,0)</f>
        <v>0</v>
      </c>
      <c r="P4187" s="108" t="n">
        <f aca="false">IF(SQRT($B$5)*$I4187+SQRT(1-$B$5)*L4187&lt;$C$10,1,0)</f>
        <v>0</v>
      </c>
      <c r="Q4187" s="108" t="n">
        <f aca="false">IF(SQRT($B$5)*$I4187+SQRT(1-$B$5)*M4187&lt;$C$11,1,0)</f>
        <v>0</v>
      </c>
      <c r="R4187" s="110" t="n">
        <f aca="false">N4187*$D$8+O4187*$D$9+P4187*$D$10+Q4187*$D$11</f>
        <v>0</v>
      </c>
      <c r="S4187" s="108" t="n">
        <f aca="false">SUM(N4187:Q4187)</f>
        <v>0</v>
      </c>
    </row>
    <row r="4188" customFormat="false" ht="15" hidden="false" customHeight="false" outlineLevel="0" collapsed="false">
      <c r="H4188" s="108" t="n">
        <v>4180</v>
      </c>
      <c r="I4188" s="109" t="n">
        <v>-1.0711</v>
      </c>
      <c r="J4188" s="109" t="n">
        <v>-0.9552</v>
      </c>
      <c r="K4188" s="109" t="n">
        <v>-0.6245</v>
      </c>
      <c r="L4188" s="109" t="n">
        <v>2.8701</v>
      </c>
      <c r="M4188" s="109" t="n">
        <v>1.6687</v>
      </c>
      <c r="N4188" s="108" t="n">
        <f aca="false">IF(SQRT($B$5)*$I4188+SQRT(1-$B$5)*J4188&lt;$C$8,1,0)</f>
        <v>0</v>
      </c>
      <c r="O4188" s="108" t="n">
        <f aca="false">IF(SQRT($B$5)*$I4188+SQRT(1-$B$5)*K4188&lt;$C$9,1,0)</f>
        <v>0</v>
      </c>
      <c r="P4188" s="108" t="n">
        <f aca="false">IF(SQRT($B$5)*$I4188+SQRT(1-$B$5)*L4188&lt;$C$10,1,0)</f>
        <v>0</v>
      </c>
      <c r="Q4188" s="108" t="n">
        <f aca="false">IF(SQRT($B$5)*$I4188+SQRT(1-$B$5)*M4188&lt;$C$11,1,0)</f>
        <v>0</v>
      </c>
      <c r="R4188" s="110" t="n">
        <f aca="false">N4188*$D$8+O4188*$D$9+P4188*$D$10+Q4188*$D$11</f>
        <v>0</v>
      </c>
      <c r="S4188" s="108" t="n">
        <f aca="false">SUM(N4188:Q4188)</f>
        <v>0</v>
      </c>
    </row>
    <row r="4189" customFormat="false" ht="15" hidden="false" customHeight="false" outlineLevel="0" collapsed="false">
      <c r="H4189" s="108" t="n">
        <v>4181</v>
      </c>
      <c r="I4189" s="109" t="n">
        <v>-0.6755</v>
      </c>
      <c r="J4189" s="109" t="n">
        <v>0.1231</v>
      </c>
      <c r="K4189" s="109" t="n">
        <v>0.7551</v>
      </c>
      <c r="L4189" s="109" t="n">
        <v>0.3557</v>
      </c>
      <c r="M4189" s="109" t="n">
        <v>2.1411</v>
      </c>
      <c r="N4189" s="108" t="n">
        <f aca="false">IF(SQRT($B$5)*$I4189+SQRT(1-$B$5)*J4189&lt;$C$8,1,0)</f>
        <v>0</v>
      </c>
      <c r="O4189" s="108" t="n">
        <f aca="false">IF(SQRT($B$5)*$I4189+SQRT(1-$B$5)*K4189&lt;$C$9,1,0)</f>
        <v>0</v>
      </c>
      <c r="P4189" s="108" t="n">
        <f aca="false">IF(SQRT($B$5)*$I4189+SQRT(1-$B$5)*L4189&lt;$C$10,1,0)</f>
        <v>0</v>
      </c>
      <c r="Q4189" s="108" t="n">
        <f aca="false">IF(SQRT($B$5)*$I4189+SQRT(1-$B$5)*M4189&lt;$C$11,1,0)</f>
        <v>0</v>
      </c>
      <c r="R4189" s="110" t="n">
        <f aca="false">N4189*$D$8+O4189*$D$9+P4189*$D$10+Q4189*$D$11</f>
        <v>0</v>
      </c>
      <c r="S4189" s="108" t="n">
        <f aca="false">SUM(N4189:Q4189)</f>
        <v>0</v>
      </c>
    </row>
    <row r="4190" customFormat="false" ht="15" hidden="false" customHeight="false" outlineLevel="0" collapsed="false">
      <c r="H4190" s="108" t="n">
        <v>4182</v>
      </c>
      <c r="I4190" s="109" t="n">
        <v>-0.7346</v>
      </c>
      <c r="J4190" s="109" t="n">
        <v>1.7016</v>
      </c>
      <c r="K4190" s="109" t="n">
        <v>-1.4018</v>
      </c>
      <c r="L4190" s="109" t="n">
        <v>0.0163</v>
      </c>
      <c r="M4190" s="109" t="n">
        <v>1.0901</v>
      </c>
      <c r="N4190" s="108" t="n">
        <f aca="false">IF(SQRT($B$5)*$I4190+SQRT(1-$B$5)*J4190&lt;$C$8,1,0)</f>
        <v>0</v>
      </c>
      <c r="O4190" s="108" t="n">
        <f aca="false">IF(SQRT($B$5)*$I4190+SQRT(1-$B$5)*K4190&lt;$C$9,1,0)</f>
        <v>0</v>
      </c>
      <c r="P4190" s="108" t="n">
        <f aca="false">IF(SQRT($B$5)*$I4190+SQRT(1-$B$5)*L4190&lt;$C$10,1,0)</f>
        <v>0</v>
      </c>
      <c r="Q4190" s="108" t="n">
        <f aca="false">IF(SQRT($B$5)*$I4190+SQRT(1-$B$5)*M4190&lt;$C$11,1,0)</f>
        <v>0</v>
      </c>
      <c r="R4190" s="110" t="n">
        <f aca="false">N4190*$D$8+O4190*$D$9+P4190*$D$10+Q4190*$D$11</f>
        <v>0</v>
      </c>
      <c r="S4190" s="108" t="n">
        <f aca="false">SUM(N4190:Q4190)</f>
        <v>0</v>
      </c>
    </row>
    <row r="4191" customFormat="false" ht="15" hidden="false" customHeight="false" outlineLevel="0" collapsed="false">
      <c r="H4191" s="108" t="n">
        <v>4183</v>
      </c>
      <c r="I4191" s="109" t="n">
        <v>0.4956</v>
      </c>
      <c r="J4191" s="109" t="n">
        <v>-0.2313</v>
      </c>
      <c r="K4191" s="109" t="n">
        <v>-0.5365</v>
      </c>
      <c r="L4191" s="109" t="n">
        <v>1.1855</v>
      </c>
      <c r="M4191" s="109" t="n">
        <v>1.4858</v>
      </c>
      <c r="N4191" s="108" t="n">
        <f aca="false">IF(SQRT($B$5)*$I4191+SQRT(1-$B$5)*J4191&lt;$C$8,1,0)</f>
        <v>0</v>
      </c>
      <c r="O4191" s="108" t="n">
        <f aca="false">IF(SQRT($B$5)*$I4191+SQRT(1-$B$5)*K4191&lt;$C$9,1,0)</f>
        <v>0</v>
      </c>
      <c r="P4191" s="108" t="n">
        <f aca="false">IF(SQRT($B$5)*$I4191+SQRT(1-$B$5)*L4191&lt;$C$10,1,0)</f>
        <v>0</v>
      </c>
      <c r="Q4191" s="108" t="n">
        <f aca="false">IF(SQRT($B$5)*$I4191+SQRT(1-$B$5)*M4191&lt;$C$11,1,0)</f>
        <v>0</v>
      </c>
      <c r="R4191" s="110" t="n">
        <f aca="false">N4191*$D$8+O4191*$D$9+P4191*$D$10+Q4191*$D$11</f>
        <v>0</v>
      </c>
      <c r="S4191" s="108" t="n">
        <f aca="false">SUM(N4191:Q4191)</f>
        <v>0</v>
      </c>
    </row>
    <row r="4192" customFormat="false" ht="15" hidden="false" customHeight="false" outlineLevel="0" collapsed="false">
      <c r="H4192" s="108" t="n">
        <v>4184</v>
      </c>
      <c r="I4192" s="109" t="n">
        <v>0.8508</v>
      </c>
      <c r="J4192" s="109" t="n">
        <v>0.8714</v>
      </c>
      <c r="K4192" s="109" t="n">
        <v>0.3845</v>
      </c>
      <c r="L4192" s="109" t="n">
        <v>1.0228</v>
      </c>
      <c r="M4192" s="109" t="n">
        <v>0.4621</v>
      </c>
      <c r="N4192" s="108" t="n">
        <f aca="false">IF(SQRT($B$5)*$I4192+SQRT(1-$B$5)*J4192&lt;$C$8,1,0)</f>
        <v>0</v>
      </c>
      <c r="O4192" s="108" t="n">
        <f aca="false">IF(SQRT($B$5)*$I4192+SQRT(1-$B$5)*K4192&lt;$C$9,1,0)</f>
        <v>0</v>
      </c>
      <c r="P4192" s="108" t="n">
        <f aca="false">IF(SQRT($B$5)*$I4192+SQRT(1-$B$5)*L4192&lt;$C$10,1,0)</f>
        <v>0</v>
      </c>
      <c r="Q4192" s="108" t="n">
        <f aca="false">IF(SQRT($B$5)*$I4192+SQRT(1-$B$5)*M4192&lt;$C$11,1,0)</f>
        <v>0</v>
      </c>
      <c r="R4192" s="110" t="n">
        <f aca="false">N4192*$D$8+O4192*$D$9+P4192*$D$10+Q4192*$D$11</f>
        <v>0</v>
      </c>
      <c r="S4192" s="108" t="n">
        <f aca="false">SUM(N4192:Q4192)</f>
        <v>0</v>
      </c>
    </row>
    <row r="4193" customFormat="false" ht="15" hidden="false" customHeight="false" outlineLevel="0" collapsed="false">
      <c r="H4193" s="108" t="n">
        <v>4185</v>
      </c>
      <c r="I4193" s="109" t="n">
        <v>0.8269</v>
      </c>
      <c r="J4193" s="109" t="n">
        <v>0.2561</v>
      </c>
      <c r="K4193" s="109" t="n">
        <v>0.7592</v>
      </c>
      <c r="L4193" s="109" t="n">
        <v>-1.3716</v>
      </c>
      <c r="M4193" s="109" t="n">
        <v>-1.1627</v>
      </c>
      <c r="N4193" s="108" t="n">
        <f aca="false">IF(SQRT($B$5)*$I4193+SQRT(1-$B$5)*J4193&lt;$C$8,1,0)</f>
        <v>0</v>
      </c>
      <c r="O4193" s="108" t="n">
        <f aca="false">IF(SQRT($B$5)*$I4193+SQRT(1-$B$5)*K4193&lt;$C$9,1,0)</f>
        <v>0</v>
      </c>
      <c r="P4193" s="108" t="n">
        <f aca="false">IF(SQRT($B$5)*$I4193+SQRT(1-$B$5)*L4193&lt;$C$10,1,0)</f>
        <v>0</v>
      </c>
      <c r="Q4193" s="108" t="n">
        <f aca="false">IF(SQRT($B$5)*$I4193+SQRT(1-$B$5)*M4193&lt;$C$11,1,0)</f>
        <v>0</v>
      </c>
      <c r="R4193" s="110" t="n">
        <f aca="false">N4193*$D$8+O4193*$D$9+P4193*$D$10+Q4193*$D$11</f>
        <v>0</v>
      </c>
      <c r="S4193" s="108" t="n">
        <f aca="false">SUM(N4193:Q4193)</f>
        <v>0</v>
      </c>
    </row>
    <row r="4194" customFormat="false" ht="15" hidden="false" customHeight="false" outlineLevel="0" collapsed="false">
      <c r="H4194" s="108" t="n">
        <v>4186</v>
      </c>
      <c r="I4194" s="109" t="n">
        <v>0.704</v>
      </c>
      <c r="J4194" s="109" t="n">
        <v>-2.3096</v>
      </c>
      <c r="K4194" s="109" t="n">
        <v>0.8787</v>
      </c>
      <c r="L4194" s="109" t="n">
        <v>-0.4228</v>
      </c>
      <c r="M4194" s="109" t="n">
        <v>1.4854</v>
      </c>
      <c r="N4194" s="108" t="n">
        <f aca="false">IF(SQRT($B$5)*$I4194+SQRT(1-$B$5)*J4194&lt;$C$8,1,0)</f>
        <v>0</v>
      </c>
      <c r="O4194" s="108" t="n">
        <f aca="false">IF(SQRT($B$5)*$I4194+SQRT(1-$B$5)*K4194&lt;$C$9,1,0)</f>
        <v>0</v>
      </c>
      <c r="P4194" s="108" t="n">
        <f aca="false">IF(SQRT($B$5)*$I4194+SQRT(1-$B$5)*L4194&lt;$C$10,1,0)</f>
        <v>0</v>
      </c>
      <c r="Q4194" s="108" t="n">
        <f aca="false">IF(SQRT($B$5)*$I4194+SQRT(1-$B$5)*M4194&lt;$C$11,1,0)</f>
        <v>0</v>
      </c>
      <c r="R4194" s="110" t="n">
        <f aca="false">N4194*$D$8+O4194*$D$9+P4194*$D$10+Q4194*$D$11</f>
        <v>0</v>
      </c>
      <c r="S4194" s="108" t="n">
        <f aca="false">SUM(N4194:Q4194)</f>
        <v>0</v>
      </c>
    </row>
    <row r="4195" customFormat="false" ht="15" hidden="false" customHeight="false" outlineLevel="0" collapsed="false">
      <c r="H4195" s="108" t="n">
        <v>4187</v>
      </c>
      <c r="I4195" s="109" t="n">
        <v>0.6464</v>
      </c>
      <c r="J4195" s="109" t="n">
        <v>0.4157</v>
      </c>
      <c r="K4195" s="109" t="n">
        <v>0.2561</v>
      </c>
      <c r="L4195" s="109" t="n">
        <v>-1.0932</v>
      </c>
      <c r="M4195" s="109" t="n">
        <v>0.8318</v>
      </c>
      <c r="N4195" s="108" t="n">
        <f aca="false">IF(SQRT($B$5)*$I4195+SQRT(1-$B$5)*J4195&lt;$C$8,1,0)</f>
        <v>0</v>
      </c>
      <c r="O4195" s="108" t="n">
        <f aca="false">IF(SQRT($B$5)*$I4195+SQRT(1-$B$5)*K4195&lt;$C$9,1,0)</f>
        <v>0</v>
      </c>
      <c r="P4195" s="108" t="n">
        <f aca="false">IF(SQRT($B$5)*$I4195+SQRT(1-$B$5)*L4195&lt;$C$10,1,0)</f>
        <v>0</v>
      </c>
      <c r="Q4195" s="108" t="n">
        <f aca="false">IF(SQRT($B$5)*$I4195+SQRT(1-$B$5)*M4195&lt;$C$11,1,0)</f>
        <v>0</v>
      </c>
      <c r="R4195" s="110" t="n">
        <f aca="false">N4195*$D$8+O4195*$D$9+P4195*$D$10+Q4195*$D$11</f>
        <v>0</v>
      </c>
      <c r="S4195" s="108" t="n">
        <f aca="false">SUM(N4195:Q4195)</f>
        <v>0</v>
      </c>
    </row>
    <row r="4196" customFormat="false" ht="15" hidden="false" customHeight="false" outlineLevel="0" collapsed="false">
      <c r="H4196" s="108" t="n">
        <v>4188</v>
      </c>
      <c r="I4196" s="109" t="n">
        <v>-0.3</v>
      </c>
      <c r="J4196" s="109" t="n">
        <v>1.3349</v>
      </c>
      <c r="K4196" s="109" t="n">
        <v>0.0725</v>
      </c>
      <c r="L4196" s="109" t="n">
        <v>-0.0913</v>
      </c>
      <c r="M4196" s="109" t="n">
        <v>0.6602</v>
      </c>
      <c r="N4196" s="108" t="n">
        <f aca="false">IF(SQRT($B$5)*$I4196+SQRT(1-$B$5)*J4196&lt;$C$8,1,0)</f>
        <v>0</v>
      </c>
      <c r="O4196" s="108" t="n">
        <f aca="false">IF(SQRT($B$5)*$I4196+SQRT(1-$B$5)*K4196&lt;$C$9,1,0)</f>
        <v>0</v>
      </c>
      <c r="P4196" s="108" t="n">
        <f aca="false">IF(SQRT($B$5)*$I4196+SQRT(1-$B$5)*L4196&lt;$C$10,1,0)</f>
        <v>0</v>
      </c>
      <c r="Q4196" s="108" t="n">
        <f aca="false">IF(SQRT($B$5)*$I4196+SQRT(1-$B$5)*M4196&lt;$C$11,1,0)</f>
        <v>0</v>
      </c>
      <c r="R4196" s="110" t="n">
        <f aca="false">N4196*$D$8+O4196*$D$9+P4196*$D$10+Q4196*$D$11</f>
        <v>0</v>
      </c>
      <c r="S4196" s="108" t="n">
        <f aca="false">SUM(N4196:Q4196)</f>
        <v>0</v>
      </c>
    </row>
    <row r="4197" customFormat="false" ht="15" hidden="false" customHeight="false" outlineLevel="0" collapsed="false">
      <c r="H4197" s="108" t="n">
        <v>4189</v>
      </c>
      <c r="I4197" s="109" t="n">
        <v>1.8987</v>
      </c>
      <c r="J4197" s="109" t="n">
        <v>-1.0136</v>
      </c>
      <c r="K4197" s="109" t="n">
        <v>-0.7393</v>
      </c>
      <c r="L4197" s="109" t="n">
        <v>-0.0643</v>
      </c>
      <c r="M4197" s="109" t="n">
        <v>0.7737</v>
      </c>
      <c r="N4197" s="108" t="n">
        <f aca="false">IF(SQRT($B$5)*$I4197+SQRT(1-$B$5)*J4197&lt;$C$8,1,0)</f>
        <v>0</v>
      </c>
      <c r="O4197" s="108" t="n">
        <f aca="false">IF(SQRT($B$5)*$I4197+SQRT(1-$B$5)*K4197&lt;$C$9,1,0)</f>
        <v>0</v>
      </c>
      <c r="P4197" s="108" t="n">
        <f aca="false">IF(SQRT($B$5)*$I4197+SQRT(1-$B$5)*L4197&lt;$C$10,1,0)</f>
        <v>0</v>
      </c>
      <c r="Q4197" s="108" t="n">
        <f aca="false">IF(SQRT($B$5)*$I4197+SQRT(1-$B$5)*M4197&lt;$C$11,1,0)</f>
        <v>0</v>
      </c>
      <c r="R4197" s="110" t="n">
        <f aca="false">N4197*$D$8+O4197*$D$9+P4197*$D$10+Q4197*$D$11</f>
        <v>0</v>
      </c>
      <c r="S4197" s="108" t="n">
        <f aca="false">SUM(N4197:Q4197)</f>
        <v>0</v>
      </c>
    </row>
    <row r="4198" customFormat="false" ht="15" hidden="false" customHeight="false" outlineLevel="0" collapsed="false">
      <c r="H4198" s="108" t="n">
        <v>4190</v>
      </c>
      <c r="I4198" s="109" t="n">
        <v>-1.0379</v>
      </c>
      <c r="J4198" s="109" t="n">
        <v>-0.0545</v>
      </c>
      <c r="K4198" s="109" t="n">
        <v>0.8014</v>
      </c>
      <c r="L4198" s="109" t="n">
        <v>0.6517</v>
      </c>
      <c r="M4198" s="109" t="n">
        <v>-1.3007</v>
      </c>
      <c r="N4198" s="108" t="n">
        <f aca="false">IF(SQRT($B$5)*$I4198+SQRT(1-$B$5)*J4198&lt;$C$8,1,0)</f>
        <v>0</v>
      </c>
      <c r="O4198" s="108" t="n">
        <f aca="false">IF(SQRT($B$5)*$I4198+SQRT(1-$B$5)*K4198&lt;$C$9,1,0)</f>
        <v>0</v>
      </c>
      <c r="P4198" s="108" t="n">
        <f aca="false">IF(SQRT($B$5)*$I4198+SQRT(1-$B$5)*L4198&lt;$C$10,1,0)</f>
        <v>0</v>
      </c>
      <c r="Q4198" s="108" t="n">
        <f aca="false">IF(SQRT($B$5)*$I4198+SQRT(1-$B$5)*M4198&lt;$C$11,1,0)</f>
        <v>0</v>
      </c>
      <c r="R4198" s="110" t="n">
        <f aca="false">N4198*$D$8+O4198*$D$9+P4198*$D$10+Q4198*$D$11</f>
        <v>0</v>
      </c>
      <c r="S4198" s="108" t="n">
        <f aca="false">SUM(N4198:Q4198)</f>
        <v>0</v>
      </c>
    </row>
    <row r="4199" customFormat="false" ht="15" hidden="false" customHeight="false" outlineLevel="0" collapsed="false">
      <c r="H4199" s="108" t="n">
        <v>4191</v>
      </c>
      <c r="I4199" s="109" t="n">
        <v>1.177</v>
      </c>
      <c r="J4199" s="109" t="n">
        <v>-0.8726</v>
      </c>
      <c r="K4199" s="109" t="n">
        <v>1.0832</v>
      </c>
      <c r="L4199" s="109" t="n">
        <v>-2.3143</v>
      </c>
      <c r="M4199" s="109" t="n">
        <v>-0.3709</v>
      </c>
      <c r="N4199" s="108" t="n">
        <f aca="false">IF(SQRT($B$5)*$I4199+SQRT(1-$B$5)*J4199&lt;$C$8,1,0)</f>
        <v>0</v>
      </c>
      <c r="O4199" s="108" t="n">
        <f aca="false">IF(SQRT($B$5)*$I4199+SQRT(1-$B$5)*K4199&lt;$C$9,1,0)</f>
        <v>0</v>
      </c>
      <c r="P4199" s="108" t="n">
        <f aca="false">IF(SQRT($B$5)*$I4199+SQRT(1-$B$5)*L4199&lt;$C$10,1,0)</f>
        <v>0</v>
      </c>
      <c r="Q4199" s="108" t="n">
        <f aca="false">IF(SQRT($B$5)*$I4199+SQRT(1-$B$5)*M4199&lt;$C$11,1,0)</f>
        <v>0</v>
      </c>
      <c r="R4199" s="110" t="n">
        <f aca="false">N4199*$D$8+O4199*$D$9+P4199*$D$10+Q4199*$D$11</f>
        <v>0</v>
      </c>
      <c r="S4199" s="108" t="n">
        <f aca="false">SUM(N4199:Q4199)</f>
        <v>0</v>
      </c>
    </row>
    <row r="4200" customFormat="false" ht="15" hidden="false" customHeight="false" outlineLevel="0" collapsed="false">
      <c r="H4200" s="108" t="n">
        <v>4192</v>
      </c>
      <c r="I4200" s="109" t="n">
        <v>-0.4454</v>
      </c>
      <c r="J4200" s="109" t="n">
        <v>-2.9119</v>
      </c>
      <c r="K4200" s="109" t="n">
        <v>-0.5641</v>
      </c>
      <c r="L4200" s="109" t="n">
        <v>1.9738</v>
      </c>
      <c r="M4200" s="109" t="n">
        <v>0.2598</v>
      </c>
      <c r="N4200" s="108" t="n">
        <f aca="false">IF(SQRT($B$5)*$I4200+SQRT(1-$B$5)*J4200&lt;$C$8,1,0)</f>
        <v>1</v>
      </c>
      <c r="O4200" s="108" t="n">
        <f aca="false">IF(SQRT($B$5)*$I4200+SQRT(1-$B$5)*K4200&lt;$C$9,1,0)</f>
        <v>0</v>
      </c>
      <c r="P4200" s="108" t="n">
        <f aca="false">IF(SQRT($B$5)*$I4200+SQRT(1-$B$5)*L4200&lt;$C$10,1,0)</f>
        <v>0</v>
      </c>
      <c r="Q4200" s="108" t="n">
        <f aca="false">IF(SQRT($B$5)*$I4200+SQRT(1-$B$5)*M4200&lt;$C$11,1,0)</f>
        <v>0</v>
      </c>
      <c r="R4200" s="110" t="n">
        <f aca="false">N4200*$D$8+O4200*$D$9+P4200*$D$10+Q4200*$D$11</f>
        <v>20</v>
      </c>
      <c r="S4200" s="108" t="n">
        <f aca="false">SUM(N4200:Q4200)</f>
        <v>1</v>
      </c>
    </row>
    <row r="4201" customFormat="false" ht="15" hidden="false" customHeight="false" outlineLevel="0" collapsed="false">
      <c r="H4201" s="108" t="n">
        <v>4193</v>
      </c>
      <c r="I4201" s="109" t="n">
        <v>-0.7787</v>
      </c>
      <c r="J4201" s="109" t="n">
        <v>1.24</v>
      </c>
      <c r="K4201" s="109" t="n">
        <v>0.9729</v>
      </c>
      <c r="L4201" s="109" t="n">
        <v>0.1739</v>
      </c>
      <c r="M4201" s="109" t="n">
        <v>0.8719</v>
      </c>
      <c r="N4201" s="108" t="n">
        <f aca="false">IF(SQRT($B$5)*$I4201+SQRT(1-$B$5)*J4201&lt;$C$8,1,0)</f>
        <v>0</v>
      </c>
      <c r="O4201" s="108" t="n">
        <f aca="false">IF(SQRT($B$5)*$I4201+SQRT(1-$B$5)*K4201&lt;$C$9,1,0)</f>
        <v>0</v>
      </c>
      <c r="P4201" s="108" t="n">
        <f aca="false">IF(SQRT($B$5)*$I4201+SQRT(1-$B$5)*L4201&lt;$C$10,1,0)</f>
        <v>0</v>
      </c>
      <c r="Q4201" s="108" t="n">
        <f aca="false">IF(SQRT($B$5)*$I4201+SQRT(1-$B$5)*M4201&lt;$C$11,1,0)</f>
        <v>0</v>
      </c>
      <c r="R4201" s="110" t="n">
        <f aca="false">N4201*$D$8+O4201*$D$9+P4201*$D$10+Q4201*$D$11</f>
        <v>0</v>
      </c>
      <c r="S4201" s="108" t="n">
        <f aca="false">SUM(N4201:Q4201)</f>
        <v>0</v>
      </c>
    </row>
    <row r="4202" customFormat="false" ht="15" hidden="false" customHeight="false" outlineLevel="0" collapsed="false">
      <c r="H4202" s="108" t="n">
        <v>4194</v>
      </c>
      <c r="I4202" s="109" t="n">
        <v>-1.6115</v>
      </c>
      <c r="J4202" s="109" t="n">
        <v>-1.1629</v>
      </c>
      <c r="K4202" s="109" t="n">
        <v>-0.0757</v>
      </c>
      <c r="L4202" s="109" t="n">
        <v>0.9801</v>
      </c>
      <c r="M4202" s="109" t="n">
        <v>-0.6155</v>
      </c>
      <c r="N4202" s="108" t="n">
        <f aca="false">IF(SQRT($B$5)*$I4202+SQRT(1-$B$5)*J4202&lt;$C$8,1,0)</f>
        <v>0</v>
      </c>
      <c r="O4202" s="108" t="n">
        <f aca="false">IF(SQRT($B$5)*$I4202+SQRT(1-$B$5)*K4202&lt;$C$9,1,0)</f>
        <v>0</v>
      </c>
      <c r="P4202" s="108" t="n">
        <f aca="false">IF(SQRT($B$5)*$I4202+SQRT(1-$B$5)*L4202&lt;$C$10,1,0)</f>
        <v>0</v>
      </c>
      <c r="Q4202" s="108" t="n">
        <f aca="false">IF(SQRT($B$5)*$I4202+SQRT(1-$B$5)*M4202&lt;$C$11,1,0)</f>
        <v>0</v>
      </c>
      <c r="R4202" s="110" t="n">
        <f aca="false">N4202*$D$8+O4202*$D$9+P4202*$D$10+Q4202*$D$11</f>
        <v>0</v>
      </c>
      <c r="S4202" s="108" t="n">
        <f aca="false">SUM(N4202:Q4202)</f>
        <v>0</v>
      </c>
    </row>
    <row r="4203" customFormat="false" ht="15" hidden="false" customHeight="false" outlineLevel="0" collapsed="false">
      <c r="H4203" s="108" t="n">
        <v>4195</v>
      </c>
      <c r="I4203" s="109" t="n">
        <v>0.5387</v>
      </c>
      <c r="J4203" s="109" t="n">
        <v>2.0648</v>
      </c>
      <c r="K4203" s="109" t="n">
        <v>-0.2624</v>
      </c>
      <c r="L4203" s="109" t="n">
        <v>-0.3165</v>
      </c>
      <c r="M4203" s="109" t="n">
        <v>-0.6472</v>
      </c>
      <c r="N4203" s="108" t="n">
        <f aca="false">IF(SQRT($B$5)*$I4203+SQRT(1-$B$5)*J4203&lt;$C$8,1,0)</f>
        <v>0</v>
      </c>
      <c r="O4203" s="108" t="n">
        <f aca="false">IF(SQRT($B$5)*$I4203+SQRT(1-$B$5)*K4203&lt;$C$9,1,0)</f>
        <v>0</v>
      </c>
      <c r="P4203" s="108" t="n">
        <f aca="false">IF(SQRT($B$5)*$I4203+SQRT(1-$B$5)*L4203&lt;$C$10,1,0)</f>
        <v>0</v>
      </c>
      <c r="Q4203" s="108" t="n">
        <f aca="false">IF(SQRT($B$5)*$I4203+SQRT(1-$B$5)*M4203&lt;$C$11,1,0)</f>
        <v>0</v>
      </c>
      <c r="R4203" s="110" t="n">
        <f aca="false">N4203*$D$8+O4203*$D$9+P4203*$D$10+Q4203*$D$11</f>
        <v>0</v>
      </c>
      <c r="S4203" s="108" t="n">
        <f aca="false">SUM(N4203:Q4203)</f>
        <v>0</v>
      </c>
    </row>
    <row r="4204" customFormat="false" ht="15" hidden="false" customHeight="false" outlineLevel="0" collapsed="false">
      <c r="H4204" s="108" t="n">
        <v>4196</v>
      </c>
      <c r="I4204" s="109" t="n">
        <v>1.3135</v>
      </c>
      <c r="J4204" s="109" t="n">
        <v>0.4507</v>
      </c>
      <c r="K4204" s="109" t="n">
        <v>-0.9549</v>
      </c>
      <c r="L4204" s="109" t="n">
        <v>-1.3816</v>
      </c>
      <c r="M4204" s="109" t="n">
        <v>-0.2268</v>
      </c>
      <c r="N4204" s="108" t="n">
        <f aca="false">IF(SQRT($B$5)*$I4204+SQRT(1-$B$5)*J4204&lt;$C$8,1,0)</f>
        <v>0</v>
      </c>
      <c r="O4204" s="108" t="n">
        <f aca="false">IF(SQRT($B$5)*$I4204+SQRT(1-$B$5)*K4204&lt;$C$9,1,0)</f>
        <v>0</v>
      </c>
      <c r="P4204" s="108" t="n">
        <f aca="false">IF(SQRT($B$5)*$I4204+SQRT(1-$B$5)*L4204&lt;$C$10,1,0)</f>
        <v>0</v>
      </c>
      <c r="Q4204" s="108" t="n">
        <f aca="false">IF(SQRT($B$5)*$I4204+SQRT(1-$B$5)*M4204&lt;$C$11,1,0)</f>
        <v>0</v>
      </c>
      <c r="R4204" s="110" t="n">
        <f aca="false">N4204*$D$8+O4204*$D$9+P4204*$D$10+Q4204*$D$11</f>
        <v>0</v>
      </c>
      <c r="S4204" s="108" t="n">
        <f aca="false">SUM(N4204:Q4204)</f>
        <v>0</v>
      </c>
    </row>
    <row r="4205" customFormat="false" ht="15" hidden="false" customHeight="false" outlineLevel="0" collapsed="false">
      <c r="H4205" s="108" t="n">
        <v>4197</v>
      </c>
      <c r="I4205" s="109" t="n">
        <v>-0.6684</v>
      </c>
      <c r="J4205" s="109" t="n">
        <v>-0.6305</v>
      </c>
      <c r="K4205" s="109" t="n">
        <v>1.9302</v>
      </c>
      <c r="L4205" s="109" t="n">
        <v>0.7717</v>
      </c>
      <c r="M4205" s="109" t="n">
        <v>0.8463</v>
      </c>
      <c r="N4205" s="108" t="n">
        <f aca="false">IF(SQRT($B$5)*$I4205+SQRT(1-$B$5)*J4205&lt;$C$8,1,0)</f>
        <v>0</v>
      </c>
      <c r="O4205" s="108" t="n">
        <f aca="false">IF(SQRT($B$5)*$I4205+SQRT(1-$B$5)*K4205&lt;$C$9,1,0)</f>
        <v>0</v>
      </c>
      <c r="P4205" s="108" t="n">
        <f aca="false">IF(SQRT($B$5)*$I4205+SQRT(1-$B$5)*L4205&lt;$C$10,1,0)</f>
        <v>0</v>
      </c>
      <c r="Q4205" s="108" t="n">
        <f aca="false">IF(SQRT($B$5)*$I4205+SQRT(1-$B$5)*M4205&lt;$C$11,1,0)</f>
        <v>0</v>
      </c>
      <c r="R4205" s="110" t="n">
        <f aca="false">N4205*$D$8+O4205*$D$9+P4205*$D$10+Q4205*$D$11</f>
        <v>0</v>
      </c>
      <c r="S4205" s="108" t="n">
        <f aca="false">SUM(N4205:Q4205)</f>
        <v>0</v>
      </c>
    </row>
    <row r="4206" customFormat="false" ht="15" hidden="false" customHeight="false" outlineLevel="0" collapsed="false">
      <c r="H4206" s="108" t="n">
        <v>4198</v>
      </c>
      <c r="I4206" s="109" t="n">
        <v>-0.575</v>
      </c>
      <c r="J4206" s="109" t="n">
        <v>-1.2012</v>
      </c>
      <c r="K4206" s="109" t="n">
        <v>-1.6155</v>
      </c>
      <c r="L4206" s="109" t="n">
        <v>0.3833</v>
      </c>
      <c r="M4206" s="109" t="n">
        <v>-1.7585</v>
      </c>
      <c r="N4206" s="108" t="n">
        <f aca="false">IF(SQRT($B$5)*$I4206+SQRT(1-$B$5)*J4206&lt;$C$8,1,0)</f>
        <v>0</v>
      </c>
      <c r="O4206" s="108" t="n">
        <f aca="false">IF(SQRT($B$5)*$I4206+SQRT(1-$B$5)*K4206&lt;$C$9,1,0)</f>
        <v>0</v>
      </c>
      <c r="P4206" s="108" t="n">
        <f aca="false">IF(SQRT($B$5)*$I4206+SQRT(1-$B$5)*L4206&lt;$C$10,1,0)</f>
        <v>0</v>
      </c>
      <c r="Q4206" s="108" t="n">
        <f aca="false">IF(SQRT($B$5)*$I4206+SQRT(1-$B$5)*M4206&lt;$C$11,1,0)</f>
        <v>0</v>
      </c>
      <c r="R4206" s="110" t="n">
        <f aca="false">N4206*$D$8+O4206*$D$9+P4206*$D$10+Q4206*$D$11</f>
        <v>0</v>
      </c>
      <c r="S4206" s="108" t="n">
        <f aca="false">SUM(N4206:Q4206)</f>
        <v>0</v>
      </c>
    </row>
    <row r="4207" customFormat="false" ht="15" hidden="false" customHeight="false" outlineLevel="0" collapsed="false">
      <c r="H4207" s="108" t="n">
        <v>4199</v>
      </c>
      <c r="I4207" s="109" t="n">
        <v>0.1524</v>
      </c>
      <c r="J4207" s="109" t="n">
        <v>-0.228</v>
      </c>
      <c r="K4207" s="109" t="n">
        <v>0.1058</v>
      </c>
      <c r="L4207" s="109" t="n">
        <v>-0.8509</v>
      </c>
      <c r="M4207" s="109" t="n">
        <v>-0.8195</v>
      </c>
      <c r="N4207" s="108" t="n">
        <f aca="false">IF(SQRT($B$5)*$I4207+SQRT(1-$B$5)*J4207&lt;$C$8,1,0)</f>
        <v>0</v>
      </c>
      <c r="O4207" s="108" t="n">
        <f aca="false">IF(SQRT($B$5)*$I4207+SQRT(1-$B$5)*K4207&lt;$C$9,1,0)</f>
        <v>0</v>
      </c>
      <c r="P4207" s="108" t="n">
        <f aca="false">IF(SQRT($B$5)*$I4207+SQRT(1-$B$5)*L4207&lt;$C$10,1,0)</f>
        <v>0</v>
      </c>
      <c r="Q4207" s="108" t="n">
        <f aca="false">IF(SQRT($B$5)*$I4207+SQRT(1-$B$5)*M4207&lt;$C$11,1,0)</f>
        <v>0</v>
      </c>
      <c r="R4207" s="110" t="n">
        <f aca="false">N4207*$D$8+O4207*$D$9+P4207*$D$10+Q4207*$D$11</f>
        <v>0</v>
      </c>
      <c r="S4207" s="108" t="n">
        <f aca="false">SUM(N4207:Q4207)</f>
        <v>0</v>
      </c>
    </row>
    <row r="4208" customFormat="false" ht="15" hidden="false" customHeight="false" outlineLevel="0" collapsed="false">
      <c r="H4208" s="108" t="n">
        <v>4200</v>
      </c>
      <c r="I4208" s="109" t="n">
        <v>0.6972</v>
      </c>
      <c r="J4208" s="109" t="n">
        <v>0.0754</v>
      </c>
      <c r="K4208" s="109" t="n">
        <v>-0.4405</v>
      </c>
      <c r="L4208" s="109" t="n">
        <v>2.3263</v>
      </c>
      <c r="M4208" s="109" t="n">
        <v>-0.6842</v>
      </c>
      <c r="N4208" s="108" t="n">
        <f aca="false">IF(SQRT($B$5)*$I4208+SQRT(1-$B$5)*J4208&lt;$C$8,1,0)</f>
        <v>0</v>
      </c>
      <c r="O4208" s="108" t="n">
        <f aca="false">IF(SQRT($B$5)*$I4208+SQRT(1-$B$5)*K4208&lt;$C$9,1,0)</f>
        <v>0</v>
      </c>
      <c r="P4208" s="108" t="n">
        <f aca="false">IF(SQRT($B$5)*$I4208+SQRT(1-$B$5)*L4208&lt;$C$10,1,0)</f>
        <v>0</v>
      </c>
      <c r="Q4208" s="108" t="n">
        <f aca="false">IF(SQRT($B$5)*$I4208+SQRT(1-$B$5)*M4208&lt;$C$11,1,0)</f>
        <v>0</v>
      </c>
      <c r="R4208" s="110" t="n">
        <f aca="false">N4208*$D$8+O4208*$D$9+P4208*$D$10+Q4208*$D$11</f>
        <v>0</v>
      </c>
      <c r="S4208" s="108" t="n">
        <f aca="false">SUM(N4208:Q4208)</f>
        <v>0</v>
      </c>
    </row>
    <row r="4209" customFormat="false" ht="15" hidden="false" customHeight="false" outlineLevel="0" collapsed="false">
      <c r="H4209" s="108" t="n">
        <v>4201</v>
      </c>
      <c r="I4209" s="109" t="n">
        <v>0.0095</v>
      </c>
      <c r="J4209" s="109" t="n">
        <v>-0.4947</v>
      </c>
      <c r="K4209" s="109" t="n">
        <v>1.2389</v>
      </c>
      <c r="L4209" s="109" t="n">
        <v>0.1315</v>
      </c>
      <c r="M4209" s="109" t="n">
        <v>1.3965</v>
      </c>
      <c r="N4209" s="108" t="n">
        <f aca="false">IF(SQRT($B$5)*$I4209+SQRT(1-$B$5)*J4209&lt;$C$8,1,0)</f>
        <v>0</v>
      </c>
      <c r="O4209" s="108" t="n">
        <f aca="false">IF(SQRT($B$5)*$I4209+SQRT(1-$B$5)*K4209&lt;$C$9,1,0)</f>
        <v>0</v>
      </c>
      <c r="P4209" s="108" t="n">
        <f aca="false">IF(SQRT($B$5)*$I4209+SQRT(1-$B$5)*L4209&lt;$C$10,1,0)</f>
        <v>0</v>
      </c>
      <c r="Q4209" s="108" t="n">
        <f aca="false">IF(SQRT($B$5)*$I4209+SQRT(1-$B$5)*M4209&lt;$C$11,1,0)</f>
        <v>0</v>
      </c>
      <c r="R4209" s="110" t="n">
        <f aca="false">N4209*$D$8+O4209*$D$9+P4209*$D$10+Q4209*$D$11</f>
        <v>0</v>
      </c>
      <c r="S4209" s="108" t="n">
        <f aca="false">SUM(N4209:Q4209)</f>
        <v>0</v>
      </c>
    </row>
    <row r="4210" customFormat="false" ht="15" hidden="false" customHeight="false" outlineLevel="0" collapsed="false">
      <c r="H4210" s="108" t="n">
        <v>4202</v>
      </c>
      <c r="I4210" s="109" t="n">
        <v>0.512</v>
      </c>
      <c r="J4210" s="109" t="n">
        <v>-0.9226</v>
      </c>
      <c r="K4210" s="109" t="n">
        <v>-1.0019</v>
      </c>
      <c r="L4210" s="109" t="n">
        <v>0.0457</v>
      </c>
      <c r="M4210" s="109" t="n">
        <v>-0.225</v>
      </c>
      <c r="N4210" s="108" t="n">
        <f aca="false">IF(SQRT($B$5)*$I4210+SQRT(1-$B$5)*J4210&lt;$C$8,1,0)</f>
        <v>0</v>
      </c>
      <c r="O4210" s="108" t="n">
        <f aca="false">IF(SQRT($B$5)*$I4210+SQRT(1-$B$5)*K4210&lt;$C$9,1,0)</f>
        <v>0</v>
      </c>
      <c r="P4210" s="108" t="n">
        <f aca="false">IF(SQRT($B$5)*$I4210+SQRT(1-$B$5)*L4210&lt;$C$10,1,0)</f>
        <v>0</v>
      </c>
      <c r="Q4210" s="108" t="n">
        <f aca="false">IF(SQRT($B$5)*$I4210+SQRT(1-$B$5)*M4210&lt;$C$11,1,0)</f>
        <v>0</v>
      </c>
      <c r="R4210" s="110" t="n">
        <f aca="false">N4210*$D$8+O4210*$D$9+P4210*$D$10+Q4210*$D$11</f>
        <v>0</v>
      </c>
      <c r="S4210" s="108" t="n">
        <f aca="false">SUM(N4210:Q4210)</f>
        <v>0</v>
      </c>
    </row>
    <row r="4211" customFormat="false" ht="15" hidden="false" customHeight="false" outlineLevel="0" collapsed="false">
      <c r="H4211" s="108" t="n">
        <v>4203</v>
      </c>
      <c r="I4211" s="109" t="n">
        <v>0.0939</v>
      </c>
      <c r="J4211" s="109" t="n">
        <v>0.0398</v>
      </c>
      <c r="K4211" s="109" t="n">
        <v>-1.031</v>
      </c>
      <c r="L4211" s="109" t="n">
        <v>0.4961</v>
      </c>
      <c r="M4211" s="109" t="n">
        <v>0.4117</v>
      </c>
      <c r="N4211" s="108" t="n">
        <f aca="false">IF(SQRT($B$5)*$I4211+SQRT(1-$B$5)*J4211&lt;$C$8,1,0)</f>
        <v>0</v>
      </c>
      <c r="O4211" s="108" t="n">
        <f aca="false">IF(SQRT($B$5)*$I4211+SQRT(1-$B$5)*K4211&lt;$C$9,1,0)</f>
        <v>0</v>
      </c>
      <c r="P4211" s="108" t="n">
        <f aca="false">IF(SQRT($B$5)*$I4211+SQRT(1-$B$5)*L4211&lt;$C$10,1,0)</f>
        <v>0</v>
      </c>
      <c r="Q4211" s="108" t="n">
        <f aca="false">IF(SQRT($B$5)*$I4211+SQRT(1-$B$5)*M4211&lt;$C$11,1,0)</f>
        <v>0</v>
      </c>
      <c r="R4211" s="110" t="n">
        <f aca="false">N4211*$D$8+O4211*$D$9+P4211*$D$10+Q4211*$D$11</f>
        <v>0</v>
      </c>
      <c r="S4211" s="108" t="n">
        <f aca="false">SUM(N4211:Q4211)</f>
        <v>0</v>
      </c>
    </row>
    <row r="4212" customFormat="false" ht="15" hidden="false" customHeight="false" outlineLevel="0" collapsed="false">
      <c r="H4212" s="108" t="n">
        <v>4204</v>
      </c>
      <c r="I4212" s="109" t="n">
        <v>-0.8181</v>
      </c>
      <c r="J4212" s="109" t="n">
        <v>1.4754</v>
      </c>
      <c r="K4212" s="109" t="n">
        <v>0.014</v>
      </c>
      <c r="L4212" s="109" t="n">
        <v>-0.2731</v>
      </c>
      <c r="M4212" s="109" t="n">
        <v>1.5626</v>
      </c>
      <c r="N4212" s="108" t="n">
        <f aca="false">IF(SQRT($B$5)*$I4212+SQRT(1-$B$5)*J4212&lt;$C$8,1,0)</f>
        <v>0</v>
      </c>
      <c r="O4212" s="108" t="n">
        <f aca="false">IF(SQRT($B$5)*$I4212+SQRT(1-$B$5)*K4212&lt;$C$9,1,0)</f>
        <v>0</v>
      </c>
      <c r="P4212" s="108" t="n">
        <f aca="false">IF(SQRT($B$5)*$I4212+SQRT(1-$B$5)*L4212&lt;$C$10,1,0)</f>
        <v>0</v>
      </c>
      <c r="Q4212" s="108" t="n">
        <f aca="false">IF(SQRT($B$5)*$I4212+SQRT(1-$B$5)*M4212&lt;$C$11,1,0)</f>
        <v>0</v>
      </c>
      <c r="R4212" s="110" t="n">
        <f aca="false">N4212*$D$8+O4212*$D$9+P4212*$D$10+Q4212*$D$11</f>
        <v>0</v>
      </c>
      <c r="S4212" s="108" t="n">
        <f aca="false">SUM(N4212:Q4212)</f>
        <v>0</v>
      </c>
    </row>
    <row r="4213" customFormat="false" ht="15" hidden="false" customHeight="false" outlineLevel="0" collapsed="false">
      <c r="H4213" s="108" t="n">
        <v>4205</v>
      </c>
      <c r="I4213" s="109" t="n">
        <v>-1.1265</v>
      </c>
      <c r="J4213" s="109" t="n">
        <v>0.0647</v>
      </c>
      <c r="K4213" s="109" t="n">
        <v>-0.202</v>
      </c>
      <c r="L4213" s="109" t="n">
        <v>-1.83</v>
      </c>
      <c r="M4213" s="109" t="n">
        <v>1.1919</v>
      </c>
      <c r="N4213" s="108" t="n">
        <f aca="false">IF(SQRT($B$5)*$I4213+SQRT(1-$B$5)*J4213&lt;$C$8,1,0)</f>
        <v>0</v>
      </c>
      <c r="O4213" s="108" t="n">
        <f aca="false">IF(SQRT($B$5)*$I4213+SQRT(1-$B$5)*K4213&lt;$C$9,1,0)</f>
        <v>0</v>
      </c>
      <c r="P4213" s="108" t="n">
        <f aca="false">IF(SQRT($B$5)*$I4213+SQRT(1-$B$5)*L4213&lt;$C$10,1,0)</f>
        <v>1</v>
      </c>
      <c r="Q4213" s="108" t="n">
        <f aca="false">IF(SQRT($B$5)*$I4213+SQRT(1-$B$5)*M4213&lt;$C$11,1,0)</f>
        <v>0</v>
      </c>
      <c r="R4213" s="110" t="n">
        <f aca="false">N4213*$D$8+O4213*$D$9+P4213*$D$10+Q4213*$D$11</f>
        <v>14</v>
      </c>
      <c r="S4213" s="108" t="n">
        <f aca="false">SUM(N4213:Q4213)</f>
        <v>1</v>
      </c>
    </row>
    <row r="4214" customFormat="false" ht="15" hidden="false" customHeight="false" outlineLevel="0" collapsed="false">
      <c r="H4214" s="108" t="n">
        <v>4206</v>
      </c>
      <c r="I4214" s="109" t="n">
        <v>0.4386</v>
      </c>
      <c r="J4214" s="109" t="n">
        <v>0.4769</v>
      </c>
      <c r="K4214" s="109" t="n">
        <v>-0.3467</v>
      </c>
      <c r="L4214" s="109" t="n">
        <v>0.5095</v>
      </c>
      <c r="M4214" s="109" t="n">
        <v>1.3789</v>
      </c>
      <c r="N4214" s="108" t="n">
        <f aca="false">IF(SQRT($B$5)*$I4214+SQRT(1-$B$5)*J4214&lt;$C$8,1,0)</f>
        <v>0</v>
      </c>
      <c r="O4214" s="108" t="n">
        <f aca="false">IF(SQRT($B$5)*$I4214+SQRT(1-$B$5)*K4214&lt;$C$9,1,0)</f>
        <v>0</v>
      </c>
      <c r="P4214" s="108" t="n">
        <f aca="false">IF(SQRT($B$5)*$I4214+SQRT(1-$B$5)*L4214&lt;$C$10,1,0)</f>
        <v>0</v>
      </c>
      <c r="Q4214" s="108" t="n">
        <f aca="false">IF(SQRT($B$5)*$I4214+SQRT(1-$B$5)*M4214&lt;$C$11,1,0)</f>
        <v>0</v>
      </c>
      <c r="R4214" s="110" t="n">
        <f aca="false">N4214*$D$8+O4214*$D$9+P4214*$D$10+Q4214*$D$11</f>
        <v>0</v>
      </c>
      <c r="S4214" s="108" t="n">
        <f aca="false">SUM(N4214:Q4214)</f>
        <v>0</v>
      </c>
    </row>
    <row r="4215" customFormat="false" ht="15" hidden="false" customHeight="false" outlineLevel="0" collapsed="false">
      <c r="H4215" s="108" t="n">
        <v>4207</v>
      </c>
      <c r="I4215" s="109" t="n">
        <v>0.7545</v>
      </c>
      <c r="J4215" s="109" t="n">
        <v>1.4816</v>
      </c>
      <c r="K4215" s="109" t="n">
        <v>1.1055</v>
      </c>
      <c r="L4215" s="109" t="n">
        <v>-0.513</v>
      </c>
      <c r="M4215" s="109" t="n">
        <v>-1.5539</v>
      </c>
      <c r="N4215" s="108" t="n">
        <f aca="false">IF(SQRT($B$5)*$I4215+SQRT(1-$B$5)*J4215&lt;$C$8,1,0)</f>
        <v>0</v>
      </c>
      <c r="O4215" s="108" t="n">
        <f aca="false">IF(SQRT($B$5)*$I4215+SQRT(1-$B$5)*K4215&lt;$C$9,1,0)</f>
        <v>0</v>
      </c>
      <c r="P4215" s="108" t="n">
        <f aca="false">IF(SQRT($B$5)*$I4215+SQRT(1-$B$5)*L4215&lt;$C$10,1,0)</f>
        <v>0</v>
      </c>
      <c r="Q4215" s="108" t="n">
        <f aca="false">IF(SQRT($B$5)*$I4215+SQRT(1-$B$5)*M4215&lt;$C$11,1,0)</f>
        <v>0</v>
      </c>
      <c r="R4215" s="110" t="n">
        <f aca="false">N4215*$D$8+O4215*$D$9+P4215*$D$10+Q4215*$D$11</f>
        <v>0</v>
      </c>
      <c r="S4215" s="108" t="n">
        <f aca="false">SUM(N4215:Q4215)</f>
        <v>0</v>
      </c>
    </row>
    <row r="4216" customFormat="false" ht="15" hidden="false" customHeight="false" outlineLevel="0" collapsed="false">
      <c r="H4216" s="108" t="n">
        <v>4208</v>
      </c>
      <c r="I4216" s="109" t="n">
        <v>-1.1796</v>
      </c>
      <c r="J4216" s="109" t="n">
        <v>-1.0019</v>
      </c>
      <c r="K4216" s="109" t="n">
        <v>-0.5012</v>
      </c>
      <c r="L4216" s="109" t="n">
        <v>0.345</v>
      </c>
      <c r="M4216" s="109" t="n">
        <v>-0.6186</v>
      </c>
      <c r="N4216" s="108" t="n">
        <f aca="false">IF(SQRT($B$5)*$I4216+SQRT(1-$B$5)*J4216&lt;$C$8,1,0)</f>
        <v>0</v>
      </c>
      <c r="O4216" s="108" t="n">
        <f aca="false">IF(SQRT($B$5)*$I4216+SQRT(1-$B$5)*K4216&lt;$C$9,1,0)</f>
        <v>0</v>
      </c>
      <c r="P4216" s="108" t="n">
        <f aca="false">IF(SQRT($B$5)*$I4216+SQRT(1-$B$5)*L4216&lt;$C$10,1,0)</f>
        <v>0</v>
      </c>
      <c r="Q4216" s="108" t="n">
        <f aca="false">IF(SQRT($B$5)*$I4216+SQRT(1-$B$5)*M4216&lt;$C$11,1,0)</f>
        <v>0</v>
      </c>
      <c r="R4216" s="110" t="n">
        <f aca="false">N4216*$D$8+O4216*$D$9+P4216*$D$10+Q4216*$D$11</f>
        <v>0</v>
      </c>
      <c r="S4216" s="108" t="n">
        <f aca="false">SUM(N4216:Q4216)</f>
        <v>0</v>
      </c>
    </row>
    <row r="4217" customFormat="false" ht="15" hidden="false" customHeight="false" outlineLevel="0" collapsed="false">
      <c r="H4217" s="108" t="n">
        <v>4209</v>
      </c>
      <c r="I4217" s="109" t="n">
        <v>-0.4931</v>
      </c>
      <c r="J4217" s="109" t="n">
        <v>-0.1467</v>
      </c>
      <c r="K4217" s="109" t="n">
        <v>0.1451</v>
      </c>
      <c r="L4217" s="109" t="n">
        <v>-0.8223</v>
      </c>
      <c r="M4217" s="109" t="n">
        <v>0.0837</v>
      </c>
      <c r="N4217" s="108" t="n">
        <f aca="false">IF(SQRT($B$5)*$I4217+SQRT(1-$B$5)*J4217&lt;$C$8,1,0)</f>
        <v>0</v>
      </c>
      <c r="O4217" s="108" t="n">
        <f aca="false">IF(SQRT($B$5)*$I4217+SQRT(1-$B$5)*K4217&lt;$C$9,1,0)</f>
        <v>0</v>
      </c>
      <c r="P4217" s="108" t="n">
        <f aca="false">IF(SQRT($B$5)*$I4217+SQRT(1-$B$5)*L4217&lt;$C$10,1,0)</f>
        <v>0</v>
      </c>
      <c r="Q4217" s="108" t="n">
        <f aca="false">IF(SQRT($B$5)*$I4217+SQRT(1-$B$5)*M4217&lt;$C$11,1,0)</f>
        <v>0</v>
      </c>
      <c r="R4217" s="110" t="n">
        <f aca="false">N4217*$D$8+O4217*$D$9+P4217*$D$10+Q4217*$D$11</f>
        <v>0</v>
      </c>
      <c r="S4217" s="108" t="n">
        <f aca="false">SUM(N4217:Q4217)</f>
        <v>0</v>
      </c>
    </row>
    <row r="4218" customFormat="false" ht="15" hidden="false" customHeight="false" outlineLevel="0" collapsed="false">
      <c r="H4218" s="108" t="n">
        <v>4210</v>
      </c>
      <c r="I4218" s="109" t="n">
        <v>-0.4533</v>
      </c>
      <c r="J4218" s="109" t="n">
        <v>0.3381</v>
      </c>
      <c r="K4218" s="109" t="n">
        <v>-1.5326</v>
      </c>
      <c r="L4218" s="109" t="n">
        <v>-0.2631</v>
      </c>
      <c r="M4218" s="109" t="n">
        <v>0.835</v>
      </c>
      <c r="N4218" s="108" t="n">
        <f aca="false">IF(SQRT($B$5)*$I4218+SQRT(1-$B$5)*J4218&lt;$C$8,1,0)</f>
        <v>0</v>
      </c>
      <c r="O4218" s="108" t="n">
        <f aca="false">IF(SQRT($B$5)*$I4218+SQRT(1-$B$5)*K4218&lt;$C$9,1,0)</f>
        <v>0</v>
      </c>
      <c r="P4218" s="108" t="n">
        <f aca="false">IF(SQRT($B$5)*$I4218+SQRT(1-$B$5)*L4218&lt;$C$10,1,0)</f>
        <v>0</v>
      </c>
      <c r="Q4218" s="108" t="n">
        <f aca="false">IF(SQRT($B$5)*$I4218+SQRT(1-$B$5)*M4218&lt;$C$11,1,0)</f>
        <v>0</v>
      </c>
      <c r="R4218" s="110" t="n">
        <f aca="false">N4218*$D$8+O4218*$D$9+P4218*$D$10+Q4218*$D$11</f>
        <v>0</v>
      </c>
      <c r="S4218" s="108" t="n">
        <f aca="false">SUM(N4218:Q4218)</f>
        <v>0</v>
      </c>
    </row>
    <row r="4219" customFormat="false" ht="15" hidden="false" customHeight="false" outlineLevel="0" collapsed="false">
      <c r="H4219" s="108" t="n">
        <v>4211</v>
      </c>
      <c r="I4219" s="109" t="n">
        <v>-0.9759</v>
      </c>
      <c r="J4219" s="109" t="n">
        <v>0.5257</v>
      </c>
      <c r="K4219" s="109" t="n">
        <v>-1.9582</v>
      </c>
      <c r="L4219" s="109" t="n">
        <v>-0.1045</v>
      </c>
      <c r="M4219" s="109" t="n">
        <v>-1.5258</v>
      </c>
      <c r="N4219" s="108" t="n">
        <f aca="false">IF(SQRT($B$5)*$I4219+SQRT(1-$B$5)*J4219&lt;$C$8,1,0)</f>
        <v>0</v>
      </c>
      <c r="O4219" s="108" t="n">
        <f aca="false">IF(SQRT($B$5)*$I4219+SQRT(1-$B$5)*K4219&lt;$C$9,1,0)</f>
        <v>0</v>
      </c>
      <c r="P4219" s="108" t="n">
        <f aca="false">IF(SQRT($B$5)*$I4219+SQRT(1-$B$5)*L4219&lt;$C$10,1,0)</f>
        <v>0</v>
      </c>
      <c r="Q4219" s="108" t="n">
        <f aca="false">IF(SQRT($B$5)*$I4219+SQRT(1-$B$5)*M4219&lt;$C$11,1,0)</f>
        <v>0</v>
      </c>
      <c r="R4219" s="110" t="n">
        <f aca="false">N4219*$D$8+O4219*$D$9+P4219*$D$10+Q4219*$D$11</f>
        <v>0</v>
      </c>
      <c r="S4219" s="108" t="n">
        <f aca="false">SUM(N4219:Q4219)</f>
        <v>0</v>
      </c>
    </row>
    <row r="4220" customFormat="false" ht="15" hidden="false" customHeight="false" outlineLevel="0" collapsed="false">
      <c r="H4220" s="108" t="n">
        <v>4212</v>
      </c>
      <c r="I4220" s="109" t="n">
        <v>-0.0124</v>
      </c>
      <c r="J4220" s="109" t="n">
        <v>0.4025</v>
      </c>
      <c r="K4220" s="109" t="n">
        <v>0.2658</v>
      </c>
      <c r="L4220" s="109" t="n">
        <v>-0.5522</v>
      </c>
      <c r="M4220" s="109" t="n">
        <v>0.2195</v>
      </c>
      <c r="N4220" s="108" t="n">
        <f aca="false">IF(SQRT($B$5)*$I4220+SQRT(1-$B$5)*J4220&lt;$C$8,1,0)</f>
        <v>0</v>
      </c>
      <c r="O4220" s="108" t="n">
        <f aca="false">IF(SQRT($B$5)*$I4220+SQRT(1-$B$5)*K4220&lt;$C$9,1,0)</f>
        <v>0</v>
      </c>
      <c r="P4220" s="108" t="n">
        <f aca="false">IF(SQRT($B$5)*$I4220+SQRT(1-$B$5)*L4220&lt;$C$10,1,0)</f>
        <v>0</v>
      </c>
      <c r="Q4220" s="108" t="n">
        <f aca="false">IF(SQRT($B$5)*$I4220+SQRT(1-$B$5)*M4220&lt;$C$11,1,0)</f>
        <v>0</v>
      </c>
      <c r="R4220" s="110" t="n">
        <f aca="false">N4220*$D$8+O4220*$D$9+P4220*$D$10+Q4220*$D$11</f>
        <v>0</v>
      </c>
      <c r="S4220" s="108" t="n">
        <f aca="false">SUM(N4220:Q4220)</f>
        <v>0</v>
      </c>
    </row>
    <row r="4221" customFormat="false" ht="15" hidden="false" customHeight="false" outlineLevel="0" collapsed="false">
      <c r="H4221" s="108" t="n">
        <v>4213</v>
      </c>
      <c r="I4221" s="109" t="n">
        <v>-1.2454</v>
      </c>
      <c r="J4221" s="109" t="n">
        <v>-0.6371</v>
      </c>
      <c r="K4221" s="109" t="n">
        <v>1.0221</v>
      </c>
      <c r="L4221" s="109" t="n">
        <v>0.0947</v>
      </c>
      <c r="M4221" s="109" t="n">
        <v>0.217</v>
      </c>
      <c r="N4221" s="108" t="n">
        <f aca="false">IF(SQRT($B$5)*$I4221+SQRT(1-$B$5)*J4221&lt;$C$8,1,0)</f>
        <v>0</v>
      </c>
      <c r="O4221" s="108" t="n">
        <f aca="false">IF(SQRT($B$5)*$I4221+SQRT(1-$B$5)*K4221&lt;$C$9,1,0)</f>
        <v>0</v>
      </c>
      <c r="P4221" s="108" t="n">
        <f aca="false">IF(SQRT($B$5)*$I4221+SQRT(1-$B$5)*L4221&lt;$C$10,1,0)</f>
        <v>0</v>
      </c>
      <c r="Q4221" s="108" t="n">
        <f aca="false">IF(SQRT($B$5)*$I4221+SQRT(1-$B$5)*M4221&lt;$C$11,1,0)</f>
        <v>0</v>
      </c>
      <c r="R4221" s="110" t="n">
        <f aca="false">N4221*$D$8+O4221*$D$9+P4221*$D$10+Q4221*$D$11</f>
        <v>0</v>
      </c>
      <c r="S4221" s="108" t="n">
        <f aca="false">SUM(N4221:Q4221)</f>
        <v>0</v>
      </c>
    </row>
    <row r="4222" customFormat="false" ht="15" hidden="false" customHeight="false" outlineLevel="0" collapsed="false">
      <c r="H4222" s="108" t="n">
        <v>4214</v>
      </c>
      <c r="I4222" s="109" t="n">
        <v>-1.0561</v>
      </c>
      <c r="J4222" s="109" t="n">
        <v>0.6601</v>
      </c>
      <c r="K4222" s="109" t="n">
        <v>0.4784</v>
      </c>
      <c r="L4222" s="109" t="n">
        <v>0.418</v>
      </c>
      <c r="M4222" s="109" t="n">
        <v>0.3704</v>
      </c>
      <c r="N4222" s="108" t="n">
        <f aca="false">IF(SQRT($B$5)*$I4222+SQRT(1-$B$5)*J4222&lt;$C$8,1,0)</f>
        <v>0</v>
      </c>
      <c r="O4222" s="108" t="n">
        <f aca="false">IF(SQRT($B$5)*$I4222+SQRT(1-$B$5)*K4222&lt;$C$9,1,0)</f>
        <v>0</v>
      </c>
      <c r="P4222" s="108" t="n">
        <f aca="false">IF(SQRT($B$5)*$I4222+SQRT(1-$B$5)*L4222&lt;$C$10,1,0)</f>
        <v>0</v>
      </c>
      <c r="Q4222" s="108" t="n">
        <f aca="false">IF(SQRT($B$5)*$I4222+SQRT(1-$B$5)*M4222&lt;$C$11,1,0)</f>
        <v>0</v>
      </c>
      <c r="R4222" s="110" t="n">
        <f aca="false">N4222*$D$8+O4222*$D$9+P4222*$D$10+Q4222*$D$11</f>
        <v>0</v>
      </c>
      <c r="S4222" s="108" t="n">
        <f aca="false">SUM(N4222:Q4222)</f>
        <v>0</v>
      </c>
    </row>
    <row r="4223" customFormat="false" ht="15" hidden="false" customHeight="false" outlineLevel="0" collapsed="false">
      <c r="H4223" s="108" t="n">
        <v>4215</v>
      </c>
      <c r="I4223" s="109" t="n">
        <v>0.6317</v>
      </c>
      <c r="J4223" s="109" t="n">
        <v>-0.5362</v>
      </c>
      <c r="K4223" s="109" t="n">
        <v>-0.0889</v>
      </c>
      <c r="L4223" s="109" t="n">
        <v>-0.4045</v>
      </c>
      <c r="M4223" s="109" t="n">
        <v>-0.9013</v>
      </c>
      <c r="N4223" s="108" t="n">
        <f aca="false">IF(SQRT($B$5)*$I4223+SQRT(1-$B$5)*J4223&lt;$C$8,1,0)</f>
        <v>0</v>
      </c>
      <c r="O4223" s="108" t="n">
        <f aca="false">IF(SQRT($B$5)*$I4223+SQRT(1-$B$5)*K4223&lt;$C$9,1,0)</f>
        <v>0</v>
      </c>
      <c r="P4223" s="108" t="n">
        <f aca="false">IF(SQRT($B$5)*$I4223+SQRT(1-$B$5)*L4223&lt;$C$10,1,0)</f>
        <v>0</v>
      </c>
      <c r="Q4223" s="108" t="n">
        <f aca="false">IF(SQRT($B$5)*$I4223+SQRT(1-$B$5)*M4223&lt;$C$11,1,0)</f>
        <v>0</v>
      </c>
      <c r="R4223" s="110" t="n">
        <f aca="false">N4223*$D$8+O4223*$D$9+P4223*$D$10+Q4223*$D$11</f>
        <v>0</v>
      </c>
      <c r="S4223" s="108" t="n">
        <f aca="false">SUM(N4223:Q4223)</f>
        <v>0</v>
      </c>
    </row>
    <row r="4224" customFormat="false" ht="15" hidden="false" customHeight="false" outlineLevel="0" collapsed="false">
      <c r="H4224" s="108" t="n">
        <v>4216</v>
      </c>
      <c r="I4224" s="109" t="n">
        <v>0.934</v>
      </c>
      <c r="J4224" s="109" t="n">
        <v>0.2622</v>
      </c>
      <c r="K4224" s="109" t="n">
        <v>2.1567</v>
      </c>
      <c r="L4224" s="109" t="n">
        <v>-0.2422</v>
      </c>
      <c r="M4224" s="109" t="n">
        <v>0.2734</v>
      </c>
      <c r="N4224" s="108" t="n">
        <f aca="false">IF(SQRT($B$5)*$I4224+SQRT(1-$B$5)*J4224&lt;$C$8,1,0)</f>
        <v>0</v>
      </c>
      <c r="O4224" s="108" t="n">
        <f aca="false">IF(SQRT($B$5)*$I4224+SQRT(1-$B$5)*K4224&lt;$C$9,1,0)</f>
        <v>0</v>
      </c>
      <c r="P4224" s="108" t="n">
        <f aca="false">IF(SQRT($B$5)*$I4224+SQRT(1-$B$5)*L4224&lt;$C$10,1,0)</f>
        <v>0</v>
      </c>
      <c r="Q4224" s="108" t="n">
        <f aca="false">IF(SQRT($B$5)*$I4224+SQRT(1-$B$5)*M4224&lt;$C$11,1,0)</f>
        <v>0</v>
      </c>
      <c r="R4224" s="110" t="n">
        <f aca="false">N4224*$D$8+O4224*$D$9+P4224*$D$10+Q4224*$D$11</f>
        <v>0</v>
      </c>
      <c r="S4224" s="108" t="n">
        <f aca="false">SUM(N4224:Q4224)</f>
        <v>0</v>
      </c>
    </row>
    <row r="4225" customFormat="false" ht="15" hidden="false" customHeight="false" outlineLevel="0" collapsed="false">
      <c r="H4225" s="108" t="n">
        <v>4217</v>
      </c>
      <c r="I4225" s="109" t="n">
        <v>-2.1934</v>
      </c>
      <c r="J4225" s="109" t="n">
        <v>0.2884</v>
      </c>
      <c r="K4225" s="109" t="n">
        <v>-0.0186</v>
      </c>
      <c r="L4225" s="109" t="n">
        <v>-0.0451</v>
      </c>
      <c r="M4225" s="109" t="n">
        <v>0.4005</v>
      </c>
      <c r="N4225" s="108" t="n">
        <f aca="false">IF(SQRT($B$5)*$I4225+SQRT(1-$B$5)*J4225&lt;$C$8,1,0)</f>
        <v>0</v>
      </c>
      <c r="O4225" s="108" t="n">
        <f aca="false">IF(SQRT($B$5)*$I4225+SQRT(1-$B$5)*K4225&lt;$C$9,1,0)</f>
        <v>0</v>
      </c>
      <c r="P4225" s="108" t="n">
        <f aca="false">IF(SQRT($B$5)*$I4225+SQRT(1-$B$5)*L4225&lt;$C$10,1,0)</f>
        <v>0</v>
      </c>
      <c r="Q4225" s="108" t="n">
        <f aca="false">IF(SQRT($B$5)*$I4225+SQRT(1-$B$5)*M4225&lt;$C$11,1,0)</f>
        <v>0</v>
      </c>
      <c r="R4225" s="110" t="n">
        <f aca="false">N4225*$D$8+O4225*$D$9+P4225*$D$10+Q4225*$D$11</f>
        <v>0</v>
      </c>
      <c r="S4225" s="108" t="n">
        <f aca="false">SUM(N4225:Q4225)</f>
        <v>0</v>
      </c>
    </row>
    <row r="4226" customFormat="false" ht="15" hidden="false" customHeight="false" outlineLevel="0" collapsed="false">
      <c r="H4226" s="108" t="n">
        <v>4218</v>
      </c>
      <c r="I4226" s="109" t="n">
        <v>-0.0381</v>
      </c>
      <c r="J4226" s="109" t="n">
        <v>0.6188</v>
      </c>
      <c r="K4226" s="109" t="n">
        <v>1.347</v>
      </c>
      <c r="L4226" s="109" t="n">
        <v>1.0287</v>
      </c>
      <c r="M4226" s="109" t="n">
        <v>-0.2002</v>
      </c>
      <c r="N4226" s="108" t="n">
        <f aca="false">IF(SQRT($B$5)*$I4226+SQRT(1-$B$5)*J4226&lt;$C$8,1,0)</f>
        <v>0</v>
      </c>
      <c r="O4226" s="108" t="n">
        <f aca="false">IF(SQRT($B$5)*$I4226+SQRT(1-$B$5)*K4226&lt;$C$9,1,0)</f>
        <v>0</v>
      </c>
      <c r="P4226" s="108" t="n">
        <f aca="false">IF(SQRT($B$5)*$I4226+SQRT(1-$B$5)*L4226&lt;$C$10,1,0)</f>
        <v>0</v>
      </c>
      <c r="Q4226" s="108" t="n">
        <f aca="false">IF(SQRT($B$5)*$I4226+SQRT(1-$B$5)*M4226&lt;$C$11,1,0)</f>
        <v>0</v>
      </c>
      <c r="R4226" s="110" t="n">
        <f aca="false">N4226*$D$8+O4226*$D$9+P4226*$D$10+Q4226*$D$11</f>
        <v>0</v>
      </c>
      <c r="S4226" s="108" t="n">
        <f aca="false">SUM(N4226:Q4226)</f>
        <v>0</v>
      </c>
    </row>
    <row r="4227" customFormat="false" ht="15" hidden="false" customHeight="false" outlineLevel="0" collapsed="false">
      <c r="H4227" s="108" t="n">
        <v>4219</v>
      </c>
      <c r="I4227" s="109" t="n">
        <v>0.5754</v>
      </c>
      <c r="J4227" s="109" t="n">
        <v>0.731</v>
      </c>
      <c r="K4227" s="109" t="n">
        <v>1.1124</v>
      </c>
      <c r="L4227" s="109" t="n">
        <v>-1.3091</v>
      </c>
      <c r="M4227" s="109" t="n">
        <v>0.8874</v>
      </c>
      <c r="N4227" s="108" t="n">
        <f aca="false">IF(SQRT($B$5)*$I4227+SQRT(1-$B$5)*J4227&lt;$C$8,1,0)</f>
        <v>0</v>
      </c>
      <c r="O4227" s="108" t="n">
        <f aca="false">IF(SQRT($B$5)*$I4227+SQRT(1-$B$5)*K4227&lt;$C$9,1,0)</f>
        <v>0</v>
      </c>
      <c r="P4227" s="108" t="n">
        <f aca="false">IF(SQRT($B$5)*$I4227+SQRT(1-$B$5)*L4227&lt;$C$10,1,0)</f>
        <v>0</v>
      </c>
      <c r="Q4227" s="108" t="n">
        <f aca="false">IF(SQRT($B$5)*$I4227+SQRT(1-$B$5)*M4227&lt;$C$11,1,0)</f>
        <v>0</v>
      </c>
      <c r="R4227" s="110" t="n">
        <f aca="false">N4227*$D$8+O4227*$D$9+P4227*$D$10+Q4227*$D$11</f>
        <v>0</v>
      </c>
      <c r="S4227" s="108" t="n">
        <f aca="false">SUM(N4227:Q4227)</f>
        <v>0</v>
      </c>
    </row>
    <row r="4228" customFormat="false" ht="15" hidden="false" customHeight="false" outlineLevel="0" collapsed="false">
      <c r="H4228" s="108" t="n">
        <v>4220</v>
      </c>
      <c r="I4228" s="109" t="n">
        <v>0.8282</v>
      </c>
      <c r="J4228" s="109" t="n">
        <v>0.2717</v>
      </c>
      <c r="K4228" s="109" t="n">
        <v>-1.1219</v>
      </c>
      <c r="L4228" s="109" t="n">
        <v>1.9345</v>
      </c>
      <c r="M4228" s="109" t="n">
        <v>-1.2575</v>
      </c>
      <c r="N4228" s="108" t="n">
        <f aca="false">IF(SQRT($B$5)*$I4228+SQRT(1-$B$5)*J4228&lt;$C$8,1,0)</f>
        <v>0</v>
      </c>
      <c r="O4228" s="108" t="n">
        <f aca="false">IF(SQRT($B$5)*$I4228+SQRT(1-$B$5)*K4228&lt;$C$9,1,0)</f>
        <v>0</v>
      </c>
      <c r="P4228" s="108" t="n">
        <f aca="false">IF(SQRT($B$5)*$I4228+SQRT(1-$B$5)*L4228&lt;$C$10,1,0)</f>
        <v>0</v>
      </c>
      <c r="Q4228" s="108" t="n">
        <f aca="false">IF(SQRT($B$5)*$I4228+SQRT(1-$B$5)*M4228&lt;$C$11,1,0)</f>
        <v>0</v>
      </c>
      <c r="R4228" s="110" t="n">
        <f aca="false">N4228*$D$8+O4228*$D$9+P4228*$D$10+Q4228*$D$11</f>
        <v>0</v>
      </c>
      <c r="S4228" s="108" t="n">
        <f aca="false">SUM(N4228:Q4228)</f>
        <v>0</v>
      </c>
    </row>
    <row r="4229" customFormat="false" ht="15" hidden="false" customHeight="false" outlineLevel="0" collapsed="false">
      <c r="H4229" s="108" t="n">
        <v>4221</v>
      </c>
      <c r="I4229" s="109" t="n">
        <v>0.0784</v>
      </c>
      <c r="J4229" s="109" t="n">
        <v>1.979</v>
      </c>
      <c r="K4229" s="109" t="n">
        <v>0.3981</v>
      </c>
      <c r="L4229" s="109" t="n">
        <v>-0.7533</v>
      </c>
      <c r="M4229" s="109" t="n">
        <v>1.5759</v>
      </c>
      <c r="N4229" s="108" t="n">
        <f aca="false">IF(SQRT($B$5)*$I4229+SQRT(1-$B$5)*J4229&lt;$C$8,1,0)</f>
        <v>0</v>
      </c>
      <c r="O4229" s="108" t="n">
        <f aca="false">IF(SQRT($B$5)*$I4229+SQRT(1-$B$5)*K4229&lt;$C$9,1,0)</f>
        <v>0</v>
      </c>
      <c r="P4229" s="108" t="n">
        <f aca="false">IF(SQRT($B$5)*$I4229+SQRT(1-$B$5)*L4229&lt;$C$10,1,0)</f>
        <v>0</v>
      </c>
      <c r="Q4229" s="108" t="n">
        <f aca="false">IF(SQRT($B$5)*$I4229+SQRT(1-$B$5)*M4229&lt;$C$11,1,0)</f>
        <v>0</v>
      </c>
      <c r="R4229" s="110" t="n">
        <f aca="false">N4229*$D$8+O4229*$D$9+P4229*$D$10+Q4229*$D$11</f>
        <v>0</v>
      </c>
      <c r="S4229" s="108" t="n">
        <f aca="false">SUM(N4229:Q4229)</f>
        <v>0</v>
      </c>
    </row>
    <row r="4230" customFormat="false" ht="15" hidden="false" customHeight="false" outlineLevel="0" collapsed="false">
      <c r="H4230" s="108" t="n">
        <v>4222</v>
      </c>
      <c r="I4230" s="109" t="n">
        <v>-0.4095</v>
      </c>
      <c r="J4230" s="109" t="n">
        <v>-0.3423</v>
      </c>
      <c r="K4230" s="109" t="n">
        <v>-1.3847</v>
      </c>
      <c r="L4230" s="109" t="n">
        <v>-0.8501</v>
      </c>
      <c r="M4230" s="109" t="n">
        <v>0.9891</v>
      </c>
      <c r="N4230" s="108" t="n">
        <f aca="false">IF(SQRT($B$5)*$I4230+SQRT(1-$B$5)*J4230&lt;$C$8,1,0)</f>
        <v>0</v>
      </c>
      <c r="O4230" s="108" t="n">
        <f aca="false">IF(SQRT($B$5)*$I4230+SQRT(1-$B$5)*K4230&lt;$C$9,1,0)</f>
        <v>0</v>
      </c>
      <c r="P4230" s="108" t="n">
        <f aca="false">IF(SQRT($B$5)*$I4230+SQRT(1-$B$5)*L4230&lt;$C$10,1,0)</f>
        <v>0</v>
      </c>
      <c r="Q4230" s="108" t="n">
        <f aca="false">IF(SQRT($B$5)*$I4230+SQRT(1-$B$5)*M4230&lt;$C$11,1,0)</f>
        <v>0</v>
      </c>
      <c r="R4230" s="110" t="n">
        <f aca="false">N4230*$D$8+O4230*$D$9+P4230*$D$10+Q4230*$D$11</f>
        <v>0</v>
      </c>
      <c r="S4230" s="108" t="n">
        <f aca="false">SUM(N4230:Q4230)</f>
        <v>0</v>
      </c>
    </row>
    <row r="4231" customFormat="false" ht="15" hidden="false" customHeight="false" outlineLevel="0" collapsed="false">
      <c r="H4231" s="108" t="n">
        <v>4223</v>
      </c>
      <c r="I4231" s="109" t="n">
        <v>-0.3558</v>
      </c>
      <c r="J4231" s="109" t="n">
        <v>-0.3798</v>
      </c>
      <c r="K4231" s="109" t="n">
        <v>0.5032</v>
      </c>
      <c r="L4231" s="109" t="n">
        <v>0.4278</v>
      </c>
      <c r="M4231" s="109" t="n">
        <v>0.5709</v>
      </c>
      <c r="N4231" s="108" t="n">
        <f aca="false">IF(SQRT($B$5)*$I4231+SQRT(1-$B$5)*J4231&lt;$C$8,1,0)</f>
        <v>0</v>
      </c>
      <c r="O4231" s="108" t="n">
        <f aca="false">IF(SQRT($B$5)*$I4231+SQRT(1-$B$5)*K4231&lt;$C$9,1,0)</f>
        <v>0</v>
      </c>
      <c r="P4231" s="108" t="n">
        <f aca="false">IF(SQRT($B$5)*$I4231+SQRT(1-$B$5)*L4231&lt;$C$10,1,0)</f>
        <v>0</v>
      </c>
      <c r="Q4231" s="108" t="n">
        <f aca="false">IF(SQRT($B$5)*$I4231+SQRT(1-$B$5)*M4231&lt;$C$11,1,0)</f>
        <v>0</v>
      </c>
      <c r="R4231" s="110" t="n">
        <f aca="false">N4231*$D$8+O4231*$D$9+P4231*$D$10+Q4231*$D$11</f>
        <v>0</v>
      </c>
      <c r="S4231" s="108" t="n">
        <f aca="false">SUM(N4231:Q4231)</f>
        <v>0</v>
      </c>
    </row>
    <row r="4232" customFormat="false" ht="15" hidden="false" customHeight="false" outlineLevel="0" collapsed="false">
      <c r="H4232" s="108" t="n">
        <v>4224</v>
      </c>
      <c r="I4232" s="109" t="n">
        <v>0.0467</v>
      </c>
      <c r="J4232" s="109" t="n">
        <v>-0.2126</v>
      </c>
      <c r="K4232" s="109" t="n">
        <v>-0.1857</v>
      </c>
      <c r="L4232" s="109" t="n">
        <v>0.0316</v>
      </c>
      <c r="M4232" s="109" t="n">
        <v>-1.1326</v>
      </c>
      <c r="N4232" s="108" t="n">
        <f aca="false">IF(SQRT($B$5)*$I4232+SQRT(1-$B$5)*J4232&lt;$C$8,1,0)</f>
        <v>0</v>
      </c>
      <c r="O4232" s="108" t="n">
        <f aca="false">IF(SQRT($B$5)*$I4232+SQRT(1-$B$5)*K4232&lt;$C$9,1,0)</f>
        <v>0</v>
      </c>
      <c r="P4232" s="108" t="n">
        <f aca="false">IF(SQRT($B$5)*$I4232+SQRT(1-$B$5)*L4232&lt;$C$10,1,0)</f>
        <v>0</v>
      </c>
      <c r="Q4232" s="108" t="n">
        <f aca="false">IF(SQRT($B$5)*$I4232+SQRT(1-$B$5)*M4232&lt;$C$11,1,0)</f>
        <v>0</v>
      </c>
      <c r="R4232" s="110" t="n">
        <f aca="false">N4232*$D$8+O4232*$D$9+P4232*$D$10+Q4232*$D$11</f>
        <v>0</v>
      </c>
      <c r="S4232" s="108" t="n">
        <f aca="false">SUM(N4232:Q4232)</f>
        <v>0</v>
      </c>
    </row>
    <row r="4233" customFormat="false" ht="15" hidden="false" customHeight="false" outlineLevel="0" collapsed="false">
      <c r="H4233" s="108" t="n">
        <v>4225</v>
      </c>
      <c r="I4233" s="109" t="n">
        <v>0.2514</v>
      </c>
      <c r="J4233" s="109" t="n">
        <v>-0.7512</v>
      </c>
      <c r="K4233" s="109" t="n">
        <v>1.0138</v>
      </c>
      <c r="L4233" s="109" t="n">
        <v>-0.0371</v>
      </c>
      <c r="M4233" s="109" t="n">
        <v>-0.1754</v>
      </c>
      <c r="N4233" s="108" t="n">
        <f aca="false">IF(SQRT($B$5)*$I4233+SQRT(1-$B$5)*J4233&lt;$C$8,1,0)</f>
        <v>0</v>
      </c>
      <c r="O4233" s="108" t="n">
        <f aca="false">IF(SQRT($B$5)*$I4233+SQRT(1-$B$5)*K4233&lt;$C$9,1,0)</f>
        <v>0</v>
      </c>
      <c r="P4233" s="108" t="n">
        <f aca="false">IF(SQRT($B$5)*$I4233+SQRT(1-$B$5)*L4233&lt;$C$10,1,0)</f>
        <v>0</v>
      </c>
      <c r="Q4233" s="108" t="n">
        <f aca="false">IF(SQRT($B$5)*$I4233+SQRT(1-$B$5)*M4233&lt;$C$11,1,0)</f>
        <v>0</v>
      </c>
      <c r="R4233" s="110" t="n">
        <f aca="false">N4233*$D$8+O4233*$D$9+P4233*$D$10+Q4233*$D$11</f>
        <v>0</v>
      </c>
      <c r="S4233" s="108" t="n">
        <f aca="false">SUM(N4233:Q4233)</f>
        <v>0</v>
      </c>
    </row>
    <row r="4234" customFormat="false" ht="15" hidden="false" customHeight="false" outlineLevel="0" collapsed="false">
      <c r="H4234" s="108" t="n">
        <v>4226</v>
      </c>
      <c r="I4234" s="109" t="n">
        <v>0.5111</v>
      </c>
      <c r="J4234" s="109" t="n">
        <v>-0.5617</v>
      </c>
      <c r="K4234" s="109" t="n">
        <v>-0.2358</v>
      </c>
      <c r="L4234" s="109" t="n">
        <v>-1.7592</v>
      </c>
      <c r="M4234" s="109" t="n">
        <v>0.1175</v>
      </c>
      <c r="N4234" s="108" t="n">
        <f aca="false">IF(SQRT($B$5)*$I4234+SQRT(1-$B$5)*J4234&lt;$C$8,1,0)</f>
        <v>0</v>
      </c>
      <c r="O4234" s="108" t="n">
        <f aca="false">IF(SQRT($B$5)*$I4234+SQRT(1-$B$5)*K4234&lt;$C$9,1,0)</f>
        <v>0</v>
      </c>
      <c r="P4234" s="108" t="n">
        <f aca="false">IF(SQRT($B$5)*$I4234+SQRT(1-$B$5)*L4234&lt;$C$10,1,0)</f>
        <v>0</v>
      </c>
      <c r="Q4234" s="108" t="n">
        <f aca="false">IF(SQRT($B$5)*$I4234+SQRT(1-$B$5)*M4234&lt;$C$11,1,0)</f>
        <v>0</v>
      </c>
      <c r="R4234" s="110" t="n">
        <f aca="false">N4234*$D$8+O4234*$D$9+P4234*$D$10+Q4234*$D$11</f>
        <v>0</v>
      </c>
      <c r="S4234" s="108" t="n">
        <f aca="false">SUM(N4234:Q4234)</f>
        <v>0</v>
      </c>
    </row>
    <row r="4235" customFormat="false" ht="15" hidden="false" customHeight="false" outlineLevel="0" collapsed="false">
      <c r="H4235" s="108" t="n">
        <v>4227</v>
      </c>
      <c r="I4235" s="109" t="n">
        <v>0.2829</v>
      </c>
      <c r="J4235" s="109" t="n">
        <v>-0.1136</v>
      </c>
      <c r="K4235" s="109" t="n">
        <v>0.8519</v>
      </c>
      <c r="L4235" s="109" t="n">
        <v>-0.4549</v>
      </c>
      <c r="M4235" s="109" t="n">
        <v>0.5199</v>
      </c>
      <c r="N4235" s="108" t="n">
        <f aca="false">IF(SQRT($B$5)*$I4235+SQRT(1-$B$5)*J4235&lt;$C$8,1,0)</f>
        <v>0</v>
      </c>
      <c r="O4235" s="108" t="n">
        <f aca="false">IF(SQRT($B$5)*$I4235+SQRT(1-$B$5)*K4235&lt;$C$9,1,0)</f>
        <v>0</v>
      </c>
      <c r="P4235" s="108" t="n">
        <f aca="false">IF(SQRT($B$5)*$I4235+SQRT(1-$B$5)*L4235&lt;$C$10,1,0)</f>
        <v>0</v>
      </c>
      <c r="Q4235" s="108" t="n">
        <f aca="false">IF(SQRT($B$5)*$I4235+SQRT(1-$B$5)*M4235&lt;$C$11,1,0)</f>
        <v>0</v>
      </c>
      <c r="R4235" s="110" t="n">
        <f aca="false">N4235*$D$8+O4235*$D$9+P4235*$D$10+Q4235*$D$11</f>
        <v>0</v>
      </c>
      <c r="S4235" s="108" t="n">
        <f aca="false">SUM(N4235:Q4235)</f>
        <v>0</v>
      </c>
    </row>
    <row r="4236" customFormat="false" ht="15" hidden="false" customHeight="false" outlineLevel="0" collapsed="false">
      <c r="H4236" s="108" t="n">
        <v>4228</v>
      </c>
      <c r="I4236" s="109" t="n">
        <v>-0.6107</v>
      </c>
      <c r="J4236" s="109" t="n">
        <v>1.8544</v>
      </c>
      <c r="K4236" s="109" t="n">
        <v>0.0544</v>
      </c>
      <c r="L4236" s="109" t="n">
        <v>0.5957</v>
      </c>
      <c r="M4236" s="109" t="n">
        <v>-1.1732</v>
      </c>
      <c r="N4236" s="108" t="n">
        <f aca="false">IF(SQRT($B$5)*$I4236+SQRT(1-$B$5)*J4236&lt;$C$8,1,0)</f>
        <v>0</v>
      </c>
      <c r="O4236" s="108" t="n">
        <f aca="false">IF(SQRT($B$5)*$I4236+SQRT(1-$B$5)*K4236&lt;$C$9,1,0)</f>
        <v>0</v>
      </c>
      <c r="P4236" s="108" t="n">
        <f aca="false">IF(SQRT($B$5)*$I4236+SQRT(1-$B$5)*L4236&lt;$C$10,1,0)</f>
        <v>0</v>
      </c>
      <c r="Q4236" s="108" t="n">
        <f aca="false">IF(SQRT($B$5)*$I4236+SQRT(1-$B$5)*M4236&lt;$C$11,1,0)</f>
        <v>0</v>
      </c>
      <c r="R4236" s="110" t="n">
        <f aca="false">N4236*$D$8+O4236*$D$9+P4236*$D$10+Q4236*$D$11</f>
        <v>0</v>
      </c>
      <c r="S4236" s="108" t="n">
        <f aca="false">SUM(N4236:Q4236)</f>
        <v>0</v>
      </c>
    </row>
    <row r="4237" customFormat="false" ht="15" hidden="false" customHeight="false" outlineLevel="0" collapsed="false">
      <c r="H4237" s="108" t="n">
        <v>4229</v>
      </c>
      <c r="I4237" s="109" t="n">
        <v>-1.4972</v>
      </c>
      <c r="J4237" s="109" t="n">
        <v>1.1125</v>
      </c>
      <c r="K4237" s="109" t="n">
        <v>0.4339</v>
      </c>
      <c r="L4237" s="109" t="n">
        <v>0.8035</v>
      </c>
      <c r="M4237" s="109" t="n">
        <v>1.8992</v>
      </c>
      <c r="N4237" s="108" t="n">
        <f aca="false">IF(SQRT($B$5)*$I4237+SQRT(1-$B$5)*J4237&lt;$C$8,1,0)</f>
        <v>0</v>
      </c>
      <c r="O4237" s="108" t="n">
        <f aca="false">IF(SQRT($B$5)*$I4237+SQRT(1-$B$5)*K4237&lt;$C$9,1,0)</f>
        <v>0</v>
      </c>
      <c r="P4237" s="108" t="n">
        <f aca="false">IF(SQRT($B$5)*$I4237+SQRT(1-$B$5)*L4237&lt;$C$10,1,0)</f>
        <v>0</v>
      </c>
      <c r="Q4237" s="108" t="n">
        <f aca="false">IF(SQRT($B$5)*$I4237+SQRT(1-$B$5)*M4237&lt;$C$11,1,0)</f>
        <v>0</v>
      </c>
      <c r="R4237" s="110" t="n">
        <f aca="false">N4237*$D$8+O4237*$D$9+P4237*$D$10+Q4237*$D$11</f>
        <v>0</v>
      </c>
      <c r="S4237" s="108" t="n">
        <f aca="false">SUM(N4237:Q4237)</f>
        <v>0</v>
      </c>
    </row>
    <row r="4238" customFormat="false" ht="15" hidden="false" customHeight="false" outlineLevel="0" collapsed="false">
      <c r="H4238" s="108" t="n">
        <v>4230</v>
      </c>
      <c r="I4238" s="109" t="n">
        <v>-1.302</v>
      </c>
      <c r="J4238" s="109" t="n">
        <v>0.2013</v>
      </c>
      <c r="K4238" s="109" t="n">
        <v>-1.5382</v>
      </c>
      <c r="L4238" s="109" t="n">
        <v>1.1498</v>
      </c>
      <c r="M4238" s="109" t="n">
        <v>-0.5537</v>
      </c>
      <c r="N4238" s="108" t="n">
        <f aca="false">IF(SQRT($B$5)*$I4238+SQRT(1-$B$5)*J4238&lt;$C$8,1,0)</f>
        <v>0</v>
      </c>
      <c r="O4238" s="108" t="n">
        <f aca="false">IF(SQRT($B$5)*$I4238+SQRT(1-$B$5)*K4238&lt;$C$9,1,0)</f>
        <v>0</v>
      </c>
      <c r="P4238" s="108" t="n">
        <f aca="false">IF(SQRT($B$5)*$I4238+SQRT(1-$B$5)*L4238&lt;$C$10,1,0)</f>
        <v>0</v>
      </c>
      <c r="Q4238" s="108" t="n">
        <f aca="false">IF(SQRT($B$5)*$I4238+SQRT(1-$B$5)*M4238&lt;$C$11,1,0)</f>
        <v>0</v>
      </c>
      <c r="R4238" s="110" t="n">
        <f aca="false">N4238*$D$8+O4238*$D$9+P4238*$D$10+Q4238*$D$11</f>
        <v>0</v>
      </c>
      <c r="S4238" s="108" t="n">
        <f aca="false">SUM(N4238:Q4238)</f>
        <v>0</v>
      </c>
    </row>
    <row r="4239" customFormat="false" ht="15" hidden="false" customHeight="false" outlineLevel="0" collapsed="false">
      <c r="H4239" s="108" t="n">
        <v>4231</v>
      </c>
      <c r="I4239" s="109" t="n">
        <v>-1.6946</v>
      </c>
      <c r="J4239" s="109" t="n">
        <v>-0.9319</v>
      </c>
      <c r="K4239" s="109" t="n">
        <v>-0.2355</v>
      </c>
      <c r="L4239" s="109" t="n">
        <v>1.8521</v>
      </c>
      <c r="M4239" s="109" t="n">
        <v>-1.7145</v>
      </c>
      <c r="N4239" s="108" t="n">
        <f aca="false">IF(SQRT($B$5)*$I4239+SQRT(1-$B$5)*J4239&lt;$C$8,1,0)</f>
        <v>0</v>
      </c>
      <c r="O4239" s="108" t="n">
        <f aca="false">IF(SQRT($B$5)*$I4239+SQRT(1-$B$5)*K4239&lt;$C$9,1,0)</f>
        <v>0</v>
      </c>
      <c r="P4239" s="108" t="n">
        <f aca="false">IF(SQRT($B$5)*$I4239+SQRT(1-$B$5)*L4239&lt;$C$10,1,0)</f>
        <v>0</v>
      </c>
      <c r="Q4239" s="108" t="n">
        <f aca="false">IF(SQRT($B$5)*$I4239+SQRT(1-$B$5)*M4239&lt;$C$11,1,0)</f>
        <v>1</v>
      </c>
      <c r="R4239" s="110" t="n">
        <f aca="false">N4239*$D$8+O4239*$D$9+P4239*$D$10+Q4239*$D$11</f>
        <v>17.5</v>
      </c>
      <c r="S4239" s="108" t="n">
        <f aca="false">SUM(N4239:Q4239)</f>
        <v>1</v>
      </c>
    </row>
    <row r="4240" customFormat="false" ht="15" hidden="false" customHeight="false" outlineLevel="0" collapsed="false">
      <c r="H4240" s="108" t="n">
        <v>4232</v>
      </c>
      <c r="I4240" s="109" t="n">
        <v>0.817</v>
      </c>
      <c r="J4240" s="109" t="n">
        <v>-0.2916</v>
      </c>
      <c r="K4240" s="109" t="n">
        <v>-1.0561</v>
      </c>
      <c r="L4240" s="109" t="n">
        <v>1.6209</v>
      </c>
      <c r="M4240" s="109" t="n">
        <v>1.0715</v>
      </c>
      <c r="N4240" s="108" t="n">
        <f aca="false">IF(SQRT($B$5)*$I4240+SQRT(1-$B$5)*J4240&lt;$C$8,1,0)</f>
        <v>0</v>
      </c>
      <c r="O4240" s="108" t="n">
        <f aca="false">IF(SQRT($B$5)*$I4240+SQRT(1-$B$5)*K4240&lt;$C$9,1,0)</f>
        <v>0</v>
      </c>
      <c r="P4240" s="108" t="n">
        <f aca="false">IF(SQRT($B$5)*$I4240+SQRT(1-$B$5)*L4240&lt;$C$10,1,0)</f>
        <v>0</v>
      </c>
      <c r="Q4240" s="108" t="n">
        <f aca="false">IF(SQRT($B$5)*$I4240+SQRT(1-$B$5)*M4240&lt;$C$11,1,0)</f>
        <v>0</v>
      </c>
      <c r="R4240" s="110" t="n">
        <f aca="false">N4240*$D$8+O4240*$D$9+P4240*$D$10+Q4240*$D$11</f>
        <v>0</v>
      </c>
      <c r="S4240" s="108" t="n">
        <f aca="false">SUM(N4240:Q4240)</f>
        <v>0</v>
      </c>
    </row>
    <row r="4241" customFormat="false" ht="15" hidden="false" customHeight="false" outlineLevel="0" collapsed="false">
      <c r="H4241" s="108" t="n">
        <v>4233</v>
      </c>
      <c r="I4241" s="109" t="n">
        <v>0.5066</v>
      </c>
      <c r="J4241" s="109" t="n">
        <v>-0.4352</v>
      </c>
      <c r="K4241" s="109" t="n">
        <v>0.171</v>
      </c>
      <c r="L4241" s="109" t="n">
        <v>-0.4757</v>
      </c>
      <c r="M4241" s="109" t="n">
        <v>-1.0086</v>
      </c>
      <c r="N4241" s="108" t="n">
        <f aca="false">IF(SQRT($B$5)*$I4241+SQRT(1-$B$5)*J4241&lt;$C$8,1,0)</f>
        <v>0</v>
      </c>
      <c r="O4241" s="108" t="n">
        <f aca="false">IF(SQRT($B$5)*$I4241+SQRT(1-$B$5)*K4241&lt;$C$9,1,0)</f>
        <v>0</v>
      </c>
      <c r="P4241" s="108" t="n">
        <f aca="false">IF(SQRT($B$5)*$I4241+SQRT(1-$B$5)*L4241&lt;$C$10,1,0)</f>
        <v>0</v>
      </c>
      <c r="Q4241" s="108" t="n">
        <f aca="false">IF(SQRT($B$5)*$I4241+SQRT(1-$B$5)*M4241&lt;$C$11,1,0)</f>
        <v>0</v>
      </c>
      <c r="R4241" s="110" t="n">
        <f aca="false">N4241*$D$8+O4241*$D$9+P4241*$D$10+Q4241*$D$11</f>
        <v>0</v>
      </c>
      <c r="S4241" s="108" t="n">
        <f aca="false">SUM(N4241:Q4241)</f>
        <v>0</v>
      </c>
    </row>
    <row r="4242" customFormat="false" ht="15" hidden="false" customHeight="false" outlineLevel="0" collapsed="false">
      <c r="H4242" s="108" t="n">
        <v>4234</v>
      </c>
      <c r="I4242" s="109" t="n">
        <v>0.2048</v>
      </c>
      <c r="J4242" s="109" t="n">
        <v>0.7404</v>
      </c>
      <c r="K4242" s="109" t="n">
        <v>-0.6668</v>
      </c>
      <c r="L4242" s="109" t="n">
        <v>1.8741</v>
      </c>
      <c r="M4242" s="109" t="n">
        <v>0.9251</v>
      </c>
      <c r="N4242" s="108" t="n">
        <f aca="false">IF(SQRT($B$5)*$I4242+SQRT(1-$B$5)*J4242&lt;$C$8,1,0)</f>
        <v>0</v>
      </c>
      <c r="O4242" s="108" t="n">
        <f aca="false">IF(SQRT($B$5)*$I4242+SQRT(1-$B$5)*K4242&lt;$C$9,1,0)</f>
        <v>0</v>
      </c>
      <c r="P4242" s="108" t="n">
        <f aca="false">IF(SQRT($B$5)*$I4242+SQRT(1-$B$5)*L4242&lt;$C$10,1,0)</f>
        <v>0</v>
      </c>
      <c r="Q4242" s="108" t="n">
        <f aca="false">IF(SQRT($B$5)*$I4242+SQRT(1-$B$5)*M4242&lt;$C$11,1,0)</f>
        <v>0</v>
      </c>
      <c r="R4242" s="110" t="n">
        <f aca="false">N4242*$D$8+O4242*$D$9+P4242*$D$10+Q4242*$D$11</f>
        <v>0</v>
      </c>
      <c r="S4242" s="108" t="n">
        <f aca="false">SUM(N4242:Q4242)</f>
        <v>0</v>
      </c>
    </row>
    <row r="4243" customFormat="false" ht="15" hidden="false" customHeight="false" outlineLevel="0" collapsed="false">
      <c r="H4243" s="108" t="n">
        <v>4235</v>
      </c>
      <c r="I4243" s="109" t="n">
        <v>-1.2771</v>
      </c>
      <c r="J4243" s="109" t="n">
        <v>1.7079</v>
      </c>
      <c r="K4243" s="109" t="n">
        <v>0.2375</v>
      </c>
      <c r="L4243" s="109" t="n">
        <v>-0.8381</v>
      </c>
      <c r="M4243" s="109" t="n">
        <v>0.6222</v>
      </c>
      <c r="N4243" s="108" t="n">
        <f aca="false">IF(SQRT($B$5)*$I4243+SQRT(1-$B$5)*J4243&lt;$C$8,1,0)</f>
        <v>0</v>
      </c>
      <c r="O4243" s="108" t="n">
        <f aca="false">IF(SQRT($B$5)*$I4243+SQRT(1-$B$5)*K4243&lt;$C$9,1,0)</f>
        <v>0</v>
      </c>
      <c r="P4243" s="108" t="n">
        <f aca="false">IF(SQRT($B$5)*$I4243+SQRT(1-$B$5)*L4243&lt;$C$10,1,0)</f>
        <v>0</v>
      </c>
      <c r="Q4243" s="108" t="n">
        <f aca="false">IF(SQRT($B$5)*$I4243+SQRT(1-$B$5)*M4243&lt;$C$11,1,0)</f>
        <v>0</v>
      </c>
      <c r="R4243" s="110" t="n">
        <f aca="false">N4243*$D$8+O4243*$D$9+P4243*$D$10+Q4243*$D$11</f>
        <v>0</v>
      </c>
      <c r="S4243" s="108" t="n">
        <f aca="false">SUM(N4243:Q4243)</f>
        <v>0</v>
      </c>
    </row>
    <row r="4244" customFormat="false" ht="15" hidden="false" customHeight="false" outlineLevel="0" collapsed="false">
      <c r="H4244" s="108" t="n">
        <v>4236</v>
      </c>
      <c r="I4244" s="109" t="n">
        <v>-1.2499</v>
      </c>
      <c r="J4244" s="109" t="n">
        <v>0.0254</v>
      </c>
      <c r="K4244" s="109" t="n">
        <v>0.0933</v>
      </c>
      <c r="L4244" s="109" t="n">
        <v>-0.508</v>
      </c>
      <c r="M4244" s="109" t="n">
        <v>0.705</v>
      </c>
      <c r="N4244" s="108" t="n">
        <f aca="false">IF(SQRT($B$5)*$I4244+SQRT(1-$B$5)*J4244&lt;$C$8,1,0)</f>
        <v>0</v>
      </c>
      <c r="O4244" s="108" t="n">
        <f aca="false">IF(SQRT($B$5)*$I4244+SQRT(1-$B$5)*K4244&lt;$C$9,1,0)</f>
        <v>0</v>
      </c>
      <c r="P4244" s="108" t="n">
        <f aca="false">IF(SQRT($B$5)*$I4244+SQRT(1-$B$5)*L4244&lt;$C$10,1,0)</f>
        <v>0</v>
      </c>
      <c r="Q4244" s="108" t="n">
        <f aca="false">IF(SQRT($B$5)*$I4244+SQRT(1-$B$5)*M4244&lt;$C$11,1,0)</f>
        <v>0</v>
      </c>
      <c r="R4244" s="110" t="n">
        <f aca="false">N4244*$D$8+O4244*$D$9+P4244*$D$10+Q4244*$D$11</f>
        <v>0</v>
      </c>
      <c r="S4244" s="108" t="n">
        <f aca="false">SUM(N4244:Q4244)</f>
        <v>0</v>
      </c>
    </row>
    <row r="4245" customFormat="false" ht="15" hidden="false" customHeight="false" outlineLevel="0" collapsed="false">
      <c r="H4245" s="108" t="n">
        <v>4237</v>
      </c>
      <c r="I4245" s="109" t="n">
        <v>0.8435</v>
      </c>
      <c r="J4245" s="109" t="n">
        <v>0.3522</v>
      </c>
      <c r="K4245" s="109" t="n">
        <v>0.1166</v>
      </c>
      <c r="L4245" s="109" t="n">
        <v>-0.1802</v>
      </c>
      <c r="M4245" s="109" t="n">
        <v>0.2774</v>
      </c>
      <c r="N4245" s="108" t="n">
        <f aca="false">IF(SQRT($B$5)*$I4245+SQRT(1-$B$5)*J4245&lt;$C$8,1,0)</f>
        <v>0</v>
      </c>
      <c r="O4245" s="108" t="n">
        <f aca="false">IF(SQRT($B$5)*$I4245+SQRT(1-$B$5)*K4245&lt;$C$9,1,0)</f>
        <v>0</v>
      </c>
      <c r="P4245" s="108" t="n">
        <f aca="false">IF(SQRT($B$5)*$I4245+SQRT(1-$B$5)*L4245&lt;$C$10,1,0)</f>
        <v>0</v>
      </c>
      <c r="Q4245" s="108" t="n">
        <f aca="false">IF(SQRT($B$5)*$I4245+SQRT(1-$B$5)*M4245&lt;$C$11,1,0)</f>
        <v>0</v>
      </c>
      <c r="R4245" s="110" t="n">
        <f aca="false">N4245*$D$8+O4245*$D$9+P4245*$D$10+Q4245*$D$11</f>
        <v>0</v>
      </c>
      <c r="S4245" s="108" t="n">
        <f aca="false">SUM(N4245:Q4245)</f>
        <v>0</v>
      </c>
    </row>
    <row r="4246" customFormat="false" ht="15" hidden="false" customHeight="false" outlineLevel="0" collapsed="false">
      <c r="H4246" s="108" t="n">
        <v>4238</v>
      </c>
      <c r="I4246" s="109" t="n">
        <v>0.9131</v>
      </c>
      <c r="J4246" s="109" t="n">
        <v>-1.0128</v>
      </c>
      <c r="K4246" s="109" t="n">
        <v>-0.3221</v>
      </c>
      <c r="L4246" s="109" t="n">
        <v>1.0399</v>
      </c>
      <c r="M4246" s="109" t="n">
        <v>-0.83</v>
      </c>
      <c r="N4246" s="108" t="n">
        <f aca="false">IF(SQRT($B$5)*$I4246+SQRT(1-$B$5)*J4246&lt;$C$8,1,0)</f>
        <v>0</v>
      </c>
      <c r="O4246" s="108" t="n">
        <f aca="false">IF(SQRT($B$5)*$I4246+SQRT(1-$B$5)*K4246&lt;$C$9,1,0)</f>
        <v>0</v>
      </c>
      <c r="P4246" s="108" t="n">
        <f aca="false">IF(SQRT($B$5)*$I4246+SQRT(1-$B$5)*L4246&lt;$C$10,1,0)</f>
        <v>0</v>
      </c>
      <c r="Q4246" s="108" t="n">
        <f aca="false">IF(SQRT($B$5)*$I4246+SQRT(1-$B$5)*M4246&lt;$C$11,1,0)</f>
        <v>0</v>
      </c>
      <c r="R4246" s="110" t="n">
        <f aca="false">N4246*$D$8+O4246*$D$9+P4246*$D$10+Q4246*$D$11</f>
        <v>0</v>
      </c>
      <c r="S4246" s="108" t="n">
        <f aca="false">SUM(N4246:Q4246)</f>
        <v>0</v>
      </c>
    </row>
    <row r="4247" customFormat="false" ht="15" hidden="false" customHeight="false" outlineLevel="0" collapsed="false">
      <c r="H4247" s="108" t="n">
        <v>4239</v>
      </c>
      <c r="I4247" s="109" t="n">
        <v>-0.7425</v>
      </c>
      <c r="J4247" s="109" t="n">
        <v>0.8719</v>
      </c>
      <c r="K4247" s="109" t="n">
        <v>0.2482</v>
      </c>
      <c r="L4247" s="109" t="n">
        <v>-0.4543</v>
      </c>
      <c r="M4247" s="109" t="n">
        <v>2.1993</v>
      </c>
      <c r="N4247" s="108" t="n">
        <f aca="false">IF(SQRT($B$5)*$I4247+SQRT(1-$B$5)*J4247&lt;$C$8,1,0)</f>
        <v>0</v>
      </c>
      <c r="O4247" s="108" t="n">
        <f aca="false">IF(SQRT($B$5)*$I4247+SQRT(1-$B$5)*K4247&lt;$C$9,1,0)</f>
        <v>0</v>
      </c>
      <c r="P4247" s="108" t="n">
        <f aca="false">IF(SQRT($B$5)*$I4247+SQRT(1-$B$5)*L4247&lt;$C$10,1,0)</f>
        <v>0</v>
      </c>
      <c r="Q4247" s="108" t="n">
        <f aca="false">IF(SQRT($B$5)*$I4247+SQRT(1-$B$5)*M4247&lt;$C$11,1,0)</f>
        <v>0</v>
      </c>
      <c r="R4247" s="110" t="n">
        <f aca="false">N4247*$D$8+O4247*$D$9+P4247*$D$10+Q4247*$D$11</f>
        <v>0</v>
      </c>
      <c r="S4247" s="108" t="n">
        <f aca="false">SUM(N4247:Q4247)</f>
        <v>0</v>
      </c>
    </row>
    <row r="4248" customFormat="false" ht="15" hidden="false" customHeight="false" outlineLevel="0" collapsed="false">
      <c r="H4248" s="108" t="n">
        <v>4240</v>
      </c>
      <c r="I4248" s="109" t="n">
        <v>-0.2371</v>
      </c>
      <c r="J4248" s="109" t="n">
        <v>0.9699</v>
      </c>
      <c r="K4248" s="109" t="n">
        <v>0.5626</v>
      </c>
      <c r="L4248" s="109" t="n">
        <v>0.4821</v>
      </c>
      <c r="M4248" s="109" t="n">
        <v>0.3293</v>
      </c>
      <c r="N4248" s="108" t="n">
        <f aca="false">IF(SQRT($B$5)*$I4248+SQRT(1-$B$5)*J4248&lt;$C$8,1,0)</f>
        <v>0</v>
      </c>
      <c r="O4248" s="108" t="n">
        <f aca="false">IF(SQRT($B$5)*$I4248+SQRT(1-$B$5)*K4248&lt;$C$9,1,0)</f>
        <v>0</v>
      </c>
      <c r="P4248" s="108" t="n">
        <f aca="false">IF(SQRT($B$5)*$I4248+SQRT(1-$B$5)*L4248&lt;$C$10,1,0)</f>
        <v>0</v>
      </c>
      <c r="Q4248" s="108" t="n">
        <f aca="false">IF(SQRT($B$5)*$I4248+SQRT(1-$B$5)*M4248&lt;$C$11,1,0)</f>
        <v>0</v>
      </c>
      <c r="R4248" s="110" t="n">
        <f aca="false">N4248*$D$8+O4248*$D$9+P4248*$D$10+Q4248*$D$11</f>
        <v>0</v>
      </c>
      <c r="S4248" s="108" t="n">
        <f aca="false">SUM(N4248:Q4248)</f>
        <v>0</v>
      </c>
    </row>
    <row r="4249" customFormat="false" ht="15" hidden="false" customHeight="false" outlineLevel="0" collapsed="false">
      <c r="H4249" s="108" t="n">
        <v>4241</v>
      </c>
      <c r="I4249" s="109" t="n">
        <v>2.0765</v>
      </c>
      <c r="J4249" s="109" t="n">
        <v>2.9452</v>
      </c>
      <c r="K4249" s="109" t="n">
        <v>2.9073</v>
      </c>
      <c r="L4249" s="109" t="n">
        <v>0.3494</v>
      </c>
      <c r="M4249" s="109" t="n">
        <v>-0.1833</v>
      </c>
      <c r="N4249" s="108" t="n">
        <f aca="false">IF(SQRT($B$5)*$I4249+SQRT(1-$B$5)*J4249&lt;$C$8,1,0)</f>
        <v>0</v>
      </c>
      <c r="O4249" s="108" t="n">
        <f aca="false">IF(SQRT($B$5)*$I4249+SQRT(1-$B$5)*K4249&lt;$C$9,1,0)</f>
        <v>0</v>
      </c>
      <c r="P4249" s="108" t="n">
        <f aca="false">IF(SQRT($B$5)*$I4249+SQRT(1-$B$5)*L4249&lt;$C$10,1,0)</f>
        <v>0</v>
      </c>
      <c r="Q4249" s="108" t="n">
        <f aca="false">IF(SQRT($B$5)*$I4249+SQRT(1-$B$5)*M4249&lt;$C$11,1,0)</f>
        <v>0</v>
      </c>
      <c r="R4249" s="110" t="n">
        <f aca="false">N4249*$D$8+O4249*$D$9+P4249*$D$10+Q4249*$D$11</f>
        <v>0</v>
      </c>
      <c r="S4249" s="108" t="n">
        <f aca="false">SUM(N4249:Q4249)</f>
        <v>0</v>
      </c>
    </row>
    <row r="4250" customFormat="false" ht="15" hidden="false" customHeight="false" outlineLevel="0" collapsed="false">
      <c r="H4250" s="108" t="n">
        <v>4242</v>
      </c>
      <c r="I4250" s="109" t="n">
        <v>-0.3061</v>
      </c>
      <c r="J4250" s="109" t="n">
        <v>-0.3295</v>
      </c>
      <c r="K4250" s="109" t="n">
        <v>0.9374</v>
      </c>
      <c r="L4250" s="109" t="n">
        <v>1.3849</v>
      </c>
      <c r="M4250" s="109" t="n">
        <v>1.2694</v>
      </c>
      <c r="N4250" s="108" t="n">
        <f aca="false">IF(SQRT($B$5)*$I4250+SQRT(1-$B$5)*J4250&lt;$C$8,1,0)</f>
        <v>0</v>
      </c>
      <c r="O4250" s="108" t="n">
        <f aca="false">IF(SQRT($B$5)*$I4250+SQRT(1-$B$5)*K4250&lt;$C$9,1,0)</f>
        <v>0</v>
      </c>
      <c r="P4250" s="108" t="n">
        <f aca="false">IF(SQRT($B$5)*$I4250+SQRT(1-$B$5)*L4250&lt;$C$10,1,0)</f>
        <v>0</v>
      </c>
      <c r="Q4250" s="108" t="n">
        <f aca="false">IF(SQRT($B$5)*$I4250+SQRT(1-$B$5)*M4250&lt;$C$11,1,0)</f>
        <v>0</v>
      </c>
      <c r="R4250" s="110" t="n">
        <f aca="false">N4250*$D$8+O4250*$D$9+P4250*$D$10+Q4250*$D$11</f>
        <v>0</v>
      </c>
      <c r="S4250" s="108" t="n">
        <f aca="false">SUM(N4250:Q4250)</f>
        <v>0</v>
      </c>
    </row>
    <row r="4251" customFormat="false" ht="15" hidden="false" customHeight="false" outlineLevel="0" collapsed="false">
      <c r="H4251" s="108" t="n">
        <v>4243</v>
      </c>
      <c r="I4251" s="109" t="n">
        <v>0.0382</v>
      </c>
      <c r="J4251" s="109" t="n">
        <v>0.2841</v>
      </c>
      <c r="K4251" s="109" t="n">
        <v>0.9261</v>
      </c>
      <c r="L4251" s="109" t="n">
        <v>0.2688</v>
      </c>
      <c r="M4251" s="109" t="n">
        <v>1.2264</v>
      </c>
      <c r="N4251" s="108" t="n">
        <f aca="false">IF(SQRT($B$5)*$I4251+SQRT(1-$B$5)*J4251&lt;$C$8,1,0)</f>
        <v>0</v>
      </c>
      <c r="O4251" s="108" t="n">
        <f aca="false">IF(SQRT($B$5)*$I4251+SQRT(1-$B$5)*K4251&lt;$C$9,1,0)</f>
        <v>0</v>
      </c>
      <c r="P4251" s="108" t="n">
        <f aca="false">IF(SQRT($B$5)*$I4251+SQRT(1-$B$5)*L4251&lt;$C$10,1,0)</f>
        <v>0</v>
      </c>
      <c r="Q4251" s="108" t="n">
        <f aca="false">IF(SQRT($B$5)*$I4251+SQRT(1-$B$5)*M4251&lt;$C$11,1,0)</f>
        <v>0</v>
      </c>
      <c r="R4251" s="110" t="n">
        <f aca="false">N4251*$D$8+O4251*$D$9+P4251*$D$10+Q4251*$D$11</f>
        <v>0</v>
      </c>
      <c r="S4251" s="108" t="n">
        <f aca="false">SUM(N4251:Q4251)</f>
        <v>0</v>
      </c>
    </row>
    <row r="4252" customFormat="false" ht="15" hidden="false" customHeight="false" outlineLevel="0" collapsed="false">
      <c r="H4252" s="108" t="n">
        <v>4244</v>
      </c>
      <c r="I4252" s="109" t="n">
        <v>0.0697</v>
      </c>
      <c r="J4252" s="109" t="n">
        <v>-0.7534</v>
      </c>
      <c r="K4252" s="109" t="n">
        <v>-0.9952</v>
      </c>
      <c r="L4252" s="109" t="n">
        <v>-0.5869</v>
      </c>
      <c r="M4252" s="109" t="n">
        <v>1.5305</v>
      </c>
      <c r="N4252" s="108" t="n">
        <f aca="false">IF(SQRT($B$5)*$I4252+SQRT(1-$B$5)*J4252&lt;$C$8,1,0)</f>
        <v>0</v>
      </c>
      <c r="O4252" s="108" t="n">
        <f aca="false">IF(SQRT($B$5)*$I4252+SQRT(1-$B$5)*K4252&lt;$C$9,1,0)</f>
        <v>0</v>
      </c>
      <c r="P4252" s="108" t="n">
        <f aca="false">IF(SQRT($B$5)*$I4252+SQRT(1-$B$5)*L4252&lt;$C$10,1,0)</f>
        <v>0</v>
      </c>
      <c r="Q4252" s="108" t="n">
        <f aca="false">IF(SQRT($B$5)*$I4252+SQRT(1-$B$5)*M4252&lt;$C$11,1,0)</f>
        <v>0</v>
      </c>
      <c r="R4252" s="110" t="n">
        <f aca="false">N4252*$D$8+O4252*$D$9+P4252*$D$10+Q4252*$D$11</f>
        <v>0</v>
      </c>
      <c r="S4252" s="108" t="n">
        <f aca="false">SUM(N4252:Q4252)</f>
        <v>0</v>
      </c>
    </row>
    <row r="4253" customFormat="false" ht="15" hidden="false" customHeight="false" outlineLevel="0" collapsed="false">
      <c r="H4253" s="108" t="n">
        <v>4245</v>
      </c>
      <c r="I4253" s="109" t="n">
        <v>-0.9687</v>
      </c>
      <c r="J4253" s="109" t="n">
        <v>-0.2432</v>
      </c>
      <c r="K4253" s="109" t="n">
        <v>-0.8027</v>
      </c>
      <c r="L4253" s="109" t="n">
        <v>0.0307</v>
      </c>
      <c r="M4253" s="109" t="n">
        <v>0.3556</v>
      </c>
      <c r="N4253" s="108" t="n">
        <f aca="false">IF(SQRT($B$5)*$I4253+SQRT(1-$B$5)*J4253&lt;$C$8,1,0)</f>
        <v>0</v>
      </c>
      <c r="O4253" s="108" t="n">
        <f aca="false">IF(SQRT($B$5)*$I4253+SQRT(1-$B$5)*K4253&lt;$C$9,1,0)</f>
        <v>0</v>
      </c>
      <c r="P4253" s="108" t="n">
        <f aca="false">IF(SQRT($B$5)*$I4253+SQRT(1-$B$5)*L4253&lt;$C$10,1,0)</f>
        <v>0</v>
      </c>
      <c r="Q4253" s="108" t="n">
        <f aca="false">IF(SQRT($B$5)*$I4253+SQRT(1-$B$5)*M4253&lt;$C$11,1,0)</f>
        <v>0</v>
      </c>
      <c r="R4253" s="110" t="n">
        <f aca="false">N4253*$D$8+O4253*$D$9+P4253*$D$10+Q4253*$D$11</f>
        <v>0</v>
      </c>
      <c r="S4253" s="108" t="n">
        <f aca="false">SUM(N4253:Q4253)</f>
        <v>0</v>
      </c>
    </row>
    <row r="4254" customFormat="false" ht="15" hidden="false" customHeight="false" outlineLevel="0" collapsed="false">
      <c r="H4254" s="108" t="n">
        <v>4246</v>
      </c>
      <c r="I4254" s="109" t="n">
        <v>-0.2476</v>
      </c>
      <c r="J4254" s="109" t="n">
        <v>0.8612</v>
      </c>
      <c r="K4254" s="109" t="n">
        <v>0.8822</v>
      </c>
      <c r="L4254" s="109" t="n">
        <v>0.4037</v>
      </c>
      <c r="M4254" s="109" t="n">
        <v>-1.4498</v>
      </c>
      <c r="N4254" s="108" t="n">
        <f aca="false">IF(SQRT($B$5)*$I4254+SQRT(1-$B$5)*J4254&lt;$C$8,1,0)</f>
        <v>0</v>
      </c>
      <c r="O4254" s="108" t="n">
        <f aca="false">IF(SQRT($B$5)*$I4254+SQRT(1-$B$5)*K4254&lt;$C$9,1,0)</f>
        <v>0</v>
      </c>
      <c r="P4254" s="108" t="n">
        <f aca="false">IF(SQRT($B$5)*$I4254+SQRT(1-$B$5)*L4254&lt;$C$10,1,0)</f>
        <v>0</v>
      </c>
      <c r="Q4254" s="108" t="n">
        <f aca="false">IF(SQRT($B$5)*$I4254+SQRT(1-$B$5)*M4254&lt;$C$11,1,0)</f>
        <v>0</v>
      </c>
      <c r="R4254" s="110" t="n">
        <f aca="false">N4254*$D$8+O4254*$D$9+P4254*$D$10+Q4254*$D$11</f>
        <v>0</v>
      </c>
      <c r="S4254" s="108" t="n">
        <f aca="false">SUM(N4254:Q4254)</f>
        <v>0</v>
      </c>
    </row>
    <row r="4255" customFormat="false" ht="15" hidden="false" customHeight="false" outlineLevel="0" collapsed="false">
      <c r="H4255" s="108" t="n">
        <v>4247</v>
      </c>
      <c r="I4255" s="109" t="n">
        <v>-0.6268</v>
      </c>
      <c r="J4255" s="109" t="n">
        <v>-0.3936</v>
      </c>
      <c r="K4255" s="109" t="n">
        <v>-0.5243</v>
      </c>
      <c r="L4255" s="109" t="n">
        <v>0.5453</v>
      </c>
      <c r="M4255" s="109" t="n">
        <v>-0.3224</v>
      </c>
      <c r="N4255" s="108" t="n">
        <f aca="false">IF(SQRT($B$5)*$I4255+SQRT(1-$B$5)*J4255&lt;$C$8,1,0)</f>
        <v>0</v>
      </c>
      <c r="O4255" s="108" t="n">
        <f aca="false">IF(SQRT($B$5)*$I4255+SQRT(1-$B$5)*K4255&lt;$C$9,1,0)</f>
        <v>0</v>
      </c>
      <c r="P4255" s="108" t="n">
        <f aca="false">IF(SQRT($B$5)*$I4255+SQRT(1-$B$5)*L4255&lt;$C$10,1,0)</f>
        <v>0</v>
      </c>
      <c r="Q4255" s="108" t="n">
        <f aca="false">IF(SQRT($B$5)*$I4255+SQRT(1-$B$5)*M4255&lt;$C$11,1,0)</f>
        <v>0</v>
      </c>
      <c r="R4255" s="110" t="n">
        <f aca="false">N4255*$D$8+O4255*$D$9+P4255*$D$10+Q4255*$D$11</f>
        <v>0</v>
      </c>
      <c r="S4255" s="108" t="n">
        <f aca="false">SUM(N4255:Q4255)</f>
        <v>0</v>
      </c>
    </row>
    <row r="4256" customFormat="false" ht="15" hidden="false" customHeight="false" outlineLevel="0" collapsed="false">
      <c r="H4256" s="108" t="n">
        <v>4248</v>
      </c>
      <c r="I4256" s="109" t="n">
        <v>-0.9267</v>
      </c>
      <c r="J4256" s="109" t="n">
        <v>0.7098</v>
      </c>
      <c r="K4256" s="109" t="n">
        <v>-0.3073</v>
      </c>
      <c r="L4256" s="109" t="n">
        <v>0.3818</v>
      </c>
      <c r="M4256" s="109" t="n">
        <v>-1.434</v>
      </c>
      <c r="N4256" s="108" t="n">
        <f aca="false">IF(SQRT($B$5)*$I4256+SQRT(1-$B$5)*J4256&lt;$C$8,1,0)</f>
        <v>0</v>
      </c>
      <c r="O4256" s="108" t="n">
        <f aca="false">IF(SQRT($B$5)*$I4256+SQRT(1-$B$5)*K4256&lt;$C$9,1,0)</f>
        <v>0</v>
      </c>
      <c r="P4256" s="108" t="n">
        <f aca="false">IF(SQRT($B$5)*$I4256+SQRT(1-$B$5)*L4256&lt;$C$10,1,0)</f>
        <v>0</v>
      </c>
      <c r="Q4256" s="108" t="n">
        <f aca="false">IF(SQRT($B$5)*$I4256+SQRT(1-$B$5)*M4256&lt;$C$11,1,0)</f>
        <v>0</v>
      </c>
      <c r="R4256" s="110" t="n">
        <f aca="false">N4256*$D$8+O4256*$D$9+P4256*$D$10+Q4256*$D$11</f>
        <v>0</v>
      </c>
      <c r="S4256" s="108" t="n">
        <f aca="false">SUM(N4256:Q4256)</f>
        <v>0</v>
      </c>
    </row>
    <row r="4257" customFormat="false" ht="15" hidden="false" customHeight="false" outlineLevel="0" collapsed="false">
      <c r="H4257" s="108" t="n">
        <v>4249</v>
      </c>
      <c r="I4257" s="109" t="n">
        <v>-0.4488</v>
      </c>
      <c r="J4257" s="109" t="n">
        <v>1.8865</v>
      </c>
      <c r="K4257" s="109" t="n">
        <v>-0.4248</v>
      </c>
      <c r="L4257" s="109" t="n">
        <v>-2.047</v>
      </c>
      <c r="M4257" s="109" t="n">
        <v>-0.5344</v>
      </c>
      <c r="N4257" s="108" t="n">
        <f aca="false">IF(SQRT($B$5)*$I4257+SQRT(1-$B$5)*J4257&lt;$C$8,1,0)</f>
        <v>0</v>
      </c>
      <c r="O4257" s="108" t="n">
        <f aca="false">IF(SQRT($B$5)*$I4257+SQRT(1-$B$5)*K4257&lt;$C$9,1,0)</f>
        <v>0</v>
      </c>
      <c r="P4257" s="108" t="n">
        <f aca="false">IF(SQRT($B$5)*$I4257+SQRT(1-$B$5)*L4257&lt;$C$10,1,0)</f>
        <v>1</v>
      </c>
      <c r="Q4257" s="108" t="n">
        <f aca="false">IF(SQRT($B$5)*$I4257+SQRT(1-$B$5)*M4257&lt;$C$11,1,0)</f>
        <v>0</v>
      </c>
      <c r="R4257" s="110" t="n">
        <f aca="false">N4257*$D$8+O4257*$D$9+P4257*$D$10+Q4257*$D$11</f>
        <v>14</v>
      </c>
      <c r="S4257" s="108" t="n">
        <f aca="false">SUM(N4257:Q4257)</f>
        <v>1</v>
      </c>
    </row>
    <row r="4258" customFormat="false" ht="15" hidden="false" customHeight="false" outlineLevel="0" collapsed="false">
      <c r="H4258" s="108" t="n">
        <v>4250</v>
      </c>
      <c r="I4258" s="109" t="n">
        <v>1.0696</v>
      </c>
      <c r="J4258" s="109" t="n">
        <v>-1.2641</v>
      </c>
      <c r="K4258" s="109" t="n">
        <v>1.8608</v>
      </c>
      <c r="L4258" s="109" t="n">
        <v>-0.6764</v>
      </c>
      <c r="M4258" s="109" t="n">
        <v>0.88</v>
      </c>
      <c r="N4258" s="108" t="n">
        <f aca="false">IF(SQRT($B$5)*$I4258+SQRT(1-$B$5)*J4258&lt;$C$8,1,0)</f>
        <v>0</v>
      </c>
      <c r="O4258" s="108" t="n">
        <f aca="false">IF(SQRT($B$5)*$I4258+SQRT(1-$B$5)*K4258&lt;$C$9,1,0)</f>
        <v>0</v>
      </c>
      <c r="P4258" s="108" t="n">
        <f aca="false">IF(SQRT($B$5)*$I4258+SQRT(1-$B$5)*L4258&lt;$C$10,1,0)</f>
        <v>0</v>
      </c>
      <c r="Q4258" s="108" t="n">
        <f aca="false">IF(SQRT($B$5)*$I4258+SQRT(1-$B$5)*M4258&lt;$C$11,1,0)</f>
        <v>0</v>
      </c>
      <c r="R4258" s="110" t="n">
        <f aca="false">N4258*$D$8+O4258*$D$9+P4258*$D$10+Q4258*$D$11</f>
        <v>0</v>
      </c>
      <c r="S4258" s="108" t="n">
        <f aca="false">SUM(N4258:Q4258)</f>
        <v>0</v>
      </c>
    </row>
    <row r="4259" customFormat="false" ht="15" hidden="false" customHeight="false" outlineLevel="0" collapsed="false">
      <c r="H4259" s="108" t="n">
        <v>4251</v>
      </c>
      <c r="I4259" s="109" t="n">
        <v>-0.4061</v>
      </c>
      <c r="J4259" s="109" t="n">
        <v>-3.2419</v>
      </c>
      <c r="K4259" s="109" t="n">
        <v>-0.141</v>
      </c>
      <c r="L4259" s="109" t="n">
        <v>-1.0032</v>
      </c>
      <c r="M4259" s="109" t="n">
        <v>1.5034</v>
      </c>
      <c r="N4259" s="108" t="n">
        <f aca="false">IF(SQRT($B$5)*$I4259+SQRT(1-$B$5)*J4259&lt;$C$8,1,0)</f>
        <v>1</v>
      </c>
      <c r="O4259" s="108" t="n">
        <f aca="false">IF(SQRT($B$5)*$I4259+SQRT(1-$B$5)*K4259&lt;$C$9,1,0)</f>
        <v>0</v>
      </c>
      <c r="P4259" s="108" t="n">
        <f aca="false">IF(SQRT($B$5)*$I4259+SQRT(1-$B$5)*L4259&lt;$C$10,1,0)</f>
        <v>0</v>
      </c>
      <c r="Q4259" s="108" t="n">
        <f aca="false">IF(SQRT($B$5)*$I4259+SQRT(1-$B$5)*M4259&lt;$C$11,1,0)</f>
        <v>0</v>
      </c>
      <c r="R4259" s="110" t="n">
        <f aca="false">N4259*$D$8+O4259*$D$9+P4259*$D$10+Q4259*$D$11</f>
        <v>20</v>
      </c>
      <c r="S4259" s="108" t="n">
        <f aca="false">SUM(N4259:Q4259)</f>
        <v>1</v>
      </c>
    </row>
    <row r="4260" customFormat="false" ht="15" hidden="false" customHeight="false" outlineLevel="0" collapsed="false">
      <c r="H4260" s="108" t="n">
        <v>4252</v>
      </c>
      <c r="I4260" s="109" t="n">
        <v>1.4407</v>
      </c>
      <c r="J4260" s="109" t="n">
        <v>0.43</v>
      </c>
      <c r="K4260" s="109" t="n">
        <v>0.1799</v>
      </c>
      <c r="L4260" s="109" t="n">
        <v>-0.8328</v>
      </c>
      <c r="M4260" s="109" t="n">
        <v>-1.8029</v>
      </c>
      <c r="N4260" s="108" t="n">
        <f aca="false">IF(SQRT($B$5)*$I4260+SQRT(1-$B$5)*J4260&lt;$C$8,1,0)</f>
        <v>0</v>
      </c>
      <c r="O4260" s="108" t="n">
        <f aca="false">IF(SQRT($B$5)*$I4260+SQRT(1-$B$5)*K4260&lt;$C$9,1,0)</f>
        <v>0</v>
      </c>
      <c r="P4260" s="108" t="n">
        <f aca="false">IF(SQRT($B$5)*$I4260+SQRT(1-$B$5)*L4260&lt;$C$10,1,0)</f>
        <v>0</v>
      </c>
      <c r="Q4260" s="108" t="n">
        <f aca="false">IF(SQRT($B$5)*$I4260+SQRT(1-$B$5)*M4260&lt;$C$11,1,0)</f>
        <v>0</v>
      </c>
      <c r="R4260" s="110" t="n">
        <f aca="false">N4260*$D$8+O4260*$D$9+P4260*$D$10+Q4260*$D$11</f>
        <v>0</v>
      </c>
      <c r="S4260" s="108" t="n">
        <f aca="false">SUM(N4260:Q4260)</f>
        <v>0</v>
      </c>
    </row>
    <row r="4261" customFormat="false" ht="15" hidden="false" customHeight="false" outlineLevel="0" collapsed="false">
      <c r="H4261" s="108" t="n">
        <v>4253</v>
      </c>
      <c r="I4261" s="109" t="n">
        <v>-0.1385</v>
      </c>
      <c r="J4261" s="109" t="n">
        <v>0.2967</v>
      </c>
      <c r="K4261" s="109" t="n">
        <v>-0.4659</v>
      </c>
      <c r="L4261" s="109" t="n">
        <v>1.5034</v>
      </c>
      <c r="M4261" s="109" t="n">
        <v>-1.1392</v>
      </c>
      <c r="N4261" s="108" t="n">
        <f aca="false">IF(SQRT($B$5)*$I4261+SQRT(1-$B$5)*J4261&lt;$C$8,1,0)</f>
        <v>0</v>
      </c>
      <c r="O4261" s="108" t="n">
        <f aca="false">IF(SQRT($B$5)*$I4261+SQRT(1-$B$5)*K4261&lt;$C$9,1,0)</f>
        <v>0</v>
      </c>
      <c r="P4261" s="108" t="n">
        <f aca="false">IF(SQRT($B$5)*$I4261+SQRT(1-$B$5)*L4261&lt;$C$10,1,0)</f>
        <v>0</v>
      </c>
      <c r="Q4261" s="108" t="n">
        <f aca="false">IF(SQRT($B$5)*$I4261+SQRT(1-$B$5)*M4261&lt;$C$11,1,0)</f>
        <v>0</v>
      </c>
      <c r="R4261" s="110" t="n">
        <f aca="false">N4261*$D$8+O4261*$D$9+P4261*$D$10+Q4261*$D$11</f>
        <v>0</v>
      </c>
      <c r="S4261" s="108" t="n">
        <f aca="false">SUM(N4261:Q4261)</f>
        <v>0</v>
      </c>
    </row>
    <row r="4262" customFormat="false" ht="15" hidden="false" customHeight="false" outlineLevel="0" collapsed="false">
      <c r="H4262" s="108" t="n">
        <v>4254</v>
      </c>
      <c r="I4262" s="109" t="n">
        <v>-1.1745</v>
      </c>
      <c r="J4262" s="109" t="n">
        <v>0.1889</v>
      </c>
      <c r="K4262" s="109" t="n">
        <v>-0.8332</v>
      </c>
      <c r="L4262" s="109" t="n">
        <v>-0.4466</v>
      </c>
      <c r="M4262" s="109" t="n">
        <v>-1.2562</v>
      </c>
      <c r="N4262" s="108" t="n">
        <f aca="false">IF(SQRT($B$5)*$I4262+SQRT(1-$B$5)*J4262&lt;$C$8,1,0)</f>
        <v>0</v>
      </c>
      <c r="O4262" s="108" t="n">
        <f aca="false">IF(SQRT($B$5)*$I4262+SQRT(1-$B$5)*K4262&lt;$C$9,1,0)</f>
        <v>0</v>
      </c>
      <c r="P4262" s="108" t="n">
        <f aca="false">IF(SQRT($B$5)*$I4262+SQRT(1-$B$5)*L4262&lt;$C$10,1,0)</f>
        <v>0</v>
      </c>
      <c r="Q4262" s="108" t="n">
        <f aca="false">IF(SQRT($B$5)*$I4262+SQRT(1-$B$5)*M4262&lt;$C$11,1,0)</f>
        <v>0</v>
      </c>
      <c r="R4262" s="110" t="n">
        <f aca="false">N4262*$D$8+O4262*$D$9+P4262*$D$10+Q4262*$D$11</f>
        <v>0</v>
      </c>
      <c r="S4262" s="108" t="n">
        <f aca="false">SUM(N4262:Q4262)</f>
        <v>0</v>
      </c>
    </row>
    <row r="4263" customFormat="false" ht="15" hidden="false" customHeight="false" outlineLevel="0" collapsed="false">
      <c r="H4263" s="108" t="n">
        <v>4255</v>
      </c>
      <c r="I4263" s="109" t="n">
        <v>-1.3998</v>
      </c>
      <c r="J4263" s="109" t="n">
        <v>-1.8158</v>
      </c>
      <c r="K4263" s="109" t="n">
        <v>-0.0658</v>
      </c>
      <c r="L4263" s="109" t="n">
        <v>-0.248</v>
      </c>
      <c r="M4263" s="109" t="n">
        <v>0.8701</v>
      </c>
      <c r="N4263" s="108" t="n">
        <f aca="false">IF(SQRT($B$5)*$I4263+SQRT(1-$B$5)*J4263&lt;$C$8,1,0)</f>
        <v>1</v>
      </c>
      <c r="O4263" s="108" t="n">
        <f aca="false">IF(SQRT($B$5)*$I4263+SQRT(1-$B$5)*K4263&lt;$C$9,1,0)</f>
        <v>0</v>
      </c>
      <c r="P4263" s="108" t="n">
        <f aca="false">IF(SQRT($B$5)*$I4263+SQRT(1-$B$5)*L4263&lt;$C$10,1,0)</f>
        <v>0</v>
      </c>
      <c r="Q4263" s="108" t="n">
        <f aca="false">IF(SQRT($B$5)*$I4263+SQRT(1-$B$5)*M4263&lt;$C$11,1,0)</f>
        <v>0</v>
      </c>
      <c r="R4263" s="110" t="n">
        <f aca="false">N4263*$D$8+O4263*$D$9+P4263*$D$10+Q4263*$D$11</f>
        <v>20</v>
      </c>
      <c r="S4263" s="108" t="n">
        <f aca="false">SUM(N4263:Q4263)</f>
        <v>1</v>
      </c>
    </row>
    <row r="4264" customFormat="false" ht="15" hidden="false" customHeight="false" outlineLevel="0" collapsed="false">
      <c r="H4264" s="108" t="n">
        <v>4256</v>
      </c>
      <c r="I4264" s="109" t="n">
        <v>-1.2787</v>
      </c>
      <c r="J4264" s="109" t="n">
        <v>0.3162</v>
      </c>
      <c r="K4264" s="109" t="n">
        <v>0.8696</v>
      </c>
      <c r="L4264" s="109" t="n">
        <v>0.0728</v>
      </c>
      <c r="M4264" s="109" t="n">
        <v>-0.6659</v>
      </c>
      <c r="N4264" s="108" t="n">
        <f aca="false">IF(SQRT($B$5)*$I4264+SQRT(1-$B$5)*J4264&lt;$C$8,1,0)</f>
        <v>0</v>
      </c>
      <c r="O4264" s="108" t="n">
        <f aca="false">IF(SQRT($B$5)*$I4264+SQRT(1-$B$5)*K4264&lt;$C$9,1,0)</f>
        <v>0</v>
      </c>
      <c r="P4264" s="108" t="n">
        <f aca="false">IF(SQRT($B$5)*$I4264+SQRT(1-$B$5)*L4264&lt;$C$10,1,0)</f>
        <v>0</v>
      </c>
      <c r="Q4264" s="108" t="n">
        <f aca="false">IF(SQRT($B$5)*$I4264+SQRT(1-$B$5)*M4264&lt;$C$11,1,0)</f>
        <v>0</v>
      </c>
      <c r="R4264" s="110" t="n">
        <f aca="false">N4264*$D$8+O4264*$D$9+P4264*$D$10+Q4264*$D$11</f>
        <v>0</v>
      </c>
      <c r="S4264" s="108" t="n">
        <f aca="false">SUM(N4264:Q4264)</f>
        <v>0</v>
      </c>
    </row>
    <row r="4265" customFormat="false" ht="15" hidden="false" customHeight="false" outlineLevel="0" collapsed="false">
      <c r="H4265" s="108" t="n">
        <v>4257</v>
      </c>
      <c r="I4265" s="109" t="n">
        <v>-2.037</v>
      </c>
      <c r="J4265" s="109" t="n">
        <v>-0.1718</v>
      </c>
      <c r="K4265" s="109" t="n">
        <v>-2.5138</v>
      </c>
      <c r="L4265" s="109" t="n">
        <v>0.1162</v>
      </c>
      <c r="M4265" s="109" t="n">
        <v>-1.1753</v>
      </c>
      <c r="N4265" s="108" t="n">
        <f aca="false">IF(SQRT($B$5)*$I4265+SQRT(1-$B$5)*J4265&lt;$C$8,1,0)</f>
        <v>0</v>
      </c>
      <c r="O4265" s="108" t="n">
        <f aca="false">IF(SQRT($B$5)*$I4265+SQRT(1-$B$5)*K4265&lt;$C$9,1,0)</f>
        <v>1</v>
      </c>
      <c r="P4265" s="108" t="n">
        <f aca="false">IF(SQRT($B$5)*$I4265+SQRT(1-$B$5)*L4265&lt;$C$10,1,0)</f>
        <v>0</v>
      </c>
      <c r="Q4265" s="108" t="n">
        <f aca="false">IF(SQRT($B$5)*$I4265+SQRT(1-$B$5)*M4265&lt;$C$11,1,0)</f>
        <v>1</v>
      </c>
      <c r="R4265" s="110" t="n">
        <f aca="false">N4265*$D$8+O4265*$D$9+P4265*$D$10+Q4265*$D$11</f>
        <v>57.5</v>
      </c>
      <c r="S4265" s="108" t="n">
        <f aca="false">SUM(N4265:Q4265)</f>
        <v>2</v>
      </c>
    </row>
    <row r="4266" customFormat="false" ht="15" hidden="false" customHeight="false" outlineLevel="0" collapsed="false">
      <c r="H4266" s="108" t="n">
        <v>4258</v>
      </c>
      <c r="I4266" s="109" t="n">
        <v>-1.0146</v>
      </c>
      <c r="J4266" s="109" t="n">
        <v>1.1902</v>
      </c>
      <c r="K4266" s="109" t="n">
        <v>0.88</v>
      </c>
      <c r="L4266" s="109" t="n">
        <v>-0.2123</v>
      </c>
      <c r="M4266" s="109" t="n">
        <v>0.0656</v>
      </c>
      <c r="N4266" s="108" t="n">
        <f aca="false">IF(SQRT($B$5)*$I4266+SQRT(1-$B$5)*J4266&lt;$C$8,1,0)</f>
        <v>0</v>
      </c>
      <c r="O4266" s="108" t="n">
        <f aca="false">IF(SQRT($B$5)*$I4266+SQRT(1-$B$5)*K4266&lt;$C$9,1,0)</f>
        <v>0</v>
      </c>
      <c r="P4266" s="108" t="n">
        <f aca="false">IF(SQRT($B$5)*$I4266+SQRT(1-$B$5)*L4266&lt;$C$10,1,0)</f>
        <v>0</v>
      </c>
      <c r="Q4266" s="108" t="n">
        <f aca="false">IF(SQRT($B$5)*$I4266+SQRT(1-$B$5)*M4266&lt;$C$11,1,0)</f>
        <v>0</v>
      </c>
      <c r="R4266" s="110" t="n">
        <f aca="false">N4266*$D$8+O4266*$D$9+P4266*$D$10+Q4266*$D$11</f>
        <v>0</v>
      </c>
      <c r="S4266" s="108" t="n">
        <f aca="false">SUM(N4266:Q4266)</f>
        <v>0</v>
      </c>
    </row>
    <row r="4267" customFormat="false" ht="15" hidden="false" customHeight="false" outlineLevel="0" collapsed="false">
      <c r="H4267" s="108" t="n">
        <v>4259</v>
      </c>
      <c r="I4267" s="109" t="n">
        <v>1.7795</v>
      </c>
      <c r="J4267" s="109" t="n">
        <v>-0.0131</v>
      </c>
      <c r="K4267" s="109" t="n">
        <v>-1.0207</v>
      </c>
      <c r="L4267" s="109" t="n">
        <v>-0.6045</v>
      </c>
      <c r="M4267" s="109" t="n">
        <v>0.8871</v>
      </c>
      <c r="N4267" s="108" t="n">
        <f aca="false">IF(SQRT($B$5)*$I4267+SQRT(1-$B$5)*J4267&lt;$C$8,1,0)</f>
        <v>0</v>
      </c>
      <c r="O4267" s="108" t="n">
        <f aca="false">IF(SQRT($B$5)*$I4267+SQRT(1-$B$5)*K4267&lt;$C$9,1,0)</f>
        <v>0</v>
      </c>
      <c r="P4267" s="108" t="n">
        <f aca="false">IF(SQRT($B$5)*$I4267+SQRT(1-$B$5)*L4267&lt;$C$10,1,0)</f>
        <v>0</v>
      </c>
      <c r="Q4267" s="108" t="n">
        <f aca="false">IF(SQRT($B$5)*$I4267+SQRT(1-$B$5)*M4267&lt;$C$11,1,0)</f>
        <v>0</v>
      </c>
      <c r="R4267" s="110" t="n">
        <f aca="false">N4267*$D$8+O4267*$D$9+P4267*$D$10+Q4267*$D$11</f>
        <v>0</v>
      </c>
      <c r="S4267" s="108" t="n">
        <f aca="false">SUM(N4267:Q4267)</f>
        <v>0</v>
      </c>
    </row>
    <row r="4268" customFormat="false" ht="15" hidden="false" customHeight="false" outlineLevel="0" collapsed="false">
      <c r="H4268" s="108" t="n">
        <v>4260</v>
      </c>
      <c r="I4268" s="109" t="n">
        <v>1.4609</v>
      </c>
      <c r="J4268" s="109" t="n">
        <v>0.8048</v>
      </c>
      <c r="K4268" s="109" t="n">
        <v>0.5964</v>
      </c>
      <c r="L4268" s="109" t="n">
        <v>0.3459</v>
      </c>
      <c r="M4268" s="109" t="n">
        <v>0.8448</v>
      </c>
      <c r="N4268" s="108" t="n">
        <f aca="false">IF(SQRT($B$5)*$I4268+SQRT(1-$B$5)*J4268&lt;$C$8,1,0)</f>
        <v>0</v>
      </c>
      <c r="O4268" s="108" t="n">
        <f aca="false">IF(SQRT($B$5)*$I4268+SQRT(1-$B$5)*K4268&lt;$C$9,1,0)</f>
        <v>0</v>
      </c>
      <c r="P4268" s="108" t="n">
        <f aca="false">IF(SQRT($B$5)*$I4268+SQRT(1-$B$5)*L4268&lt;$C$10,1,0)</f>
        <v>0</v>
      </c>
      <c r="Q4268" s="108" t="n">
        <f aca="false">IF(SQRT($B$5)*$I4268+SQRT(1-$B$5)*M4268&lt;$C$11,1,0)</f>
        <v>0</v>
      </c>
      <c r="R4268" s="110" t="n">
        <f aca="false">N4268*$D$8+O4268*$D$9+P4268*$D$10+Q4268*$D$11</f>
        <v>0</v>
      </c>
      <c r="S4268" s="108" t="n">
        <f aca="false">SUM(N4268:Q4268)</f>
        <v>0</v>
      </c>
    </row>
    <row r="4269" customFormat="false" ht="15" hidden="false" customHeight="false" outlineLevel="0" collapsed="false">
      <c r="H4269" s="108" t="n">
        <v>4261</v>
      </c>
      <c r="I4269" s="109" t="n">
        <v>-1.1073</v>
      </c>
      <c r="J4269" s="109" t="n">
        <v>-0.9464</v>
      </c>
      <c r="K4269" s="109" t="n">
        <v>2.5557</v>
      </c>
      <c r="L4269" s="109" t="n">
        <v>1.4517</v>
      </c>
      <c r="M4269" s="109" t="n">
        <v>-0.4554</v>
      </c>
      <c r="N4269" s="108" t="n">
        <f aca="false">IF(SQRT($B$5)*$I4269+SQRT(1-$B$5)*J4269&lt;$C$8,1,0)</f>
        <v>0</v>
      </c>
      <c r="O4269" s="108" t="n">
        <f aca="false">IF(SQRT($B$5)*$I4269+SQRT(1-$B$5)*K4269&lt;$C$9,1,0)</f>
        <v>0</v>
      </c>
      <c r="P4269" s="108" t="n">
        <f aca="false">IF(SQRT($B$5)*$I4269+SQRT(1-$B$5)*L4269&lt;$C$10,1,0)</f>
        <v>0</v>
      </c>
      <c r="Q4269" s="108" t="n">
        <f aca="false">IF(SQRT($B$5)*$I4269+SQRT(1-$B$5)*M4269&lt;$C$11,1,0)</f>
        <v>0</v>
      </c>
      <c r="R4269" s="110" t="n">
        <f aca="false">N4269*$D$8+O4269*$D$9+P4269*$D$10+Q4269*$D$11</f>
        <v>0</v>
      </c>
      <c r="S4269" s="108" t="n">
        <f aca="false">SUM(N4269:Q4269)</f>
        <v>0</v>
      </c>
    </row>
    <row r="4270" customFormat="false" ht="15" hidden="false" customHeight="false" outlineLevel="0" collapsed="false">
      <c r="H4270" s="108" t="n">
        <v>4262</v>
      </c>
      <c r="I4270" s="109" t="n">
        <v>-0.0126</v>
      </c>
      <c r="J4270" s="109" t="n">
        <v>-1.889</v>
      </c>
      <c r="K4270" s="109" t="n">
        <v>-0.8919</v>
      </c>
      <c r="L4270" s="109" t="n">
        <v>0.0173</v>
      </c>
      <c r="M4270" s="109" t="n">
        <v>-1.2945</v>
      </c>
      <c r="N4270" s="108" t="n">
        <f aca="false">IF(SQRT($B$5)*$I4270+SQRT(1-$B$5)*J4270&lt;$C$8,1,0)</f>
        <v>0</v>
      </c>
      <c r="O4270" s="108" t="n">
        <f aca="false">IF(SQRT($B$5)*$I4270+SQRT(1-$B$5)*K4270&lt;$C$9,1,0)</f>
        <v>0</v>
      </c>
      <c r="P4270" s="108" t="n">
        <f aca="false">IF(SQRT($B$5)*$I4270+SQRT(1-$B$5)*L4270&lt;$C$10,1,0)</f>
        <v>0</v>
      </c>
      <c r="Q4270" s="108" t="n">
        <f aca="false">IF(SQRT($B$5)*$I4270+SQRT(1-$B$5)*M4270&lt;$C$11,1,0)</f>
        <v>0</v>
      </c>
      <c r="R4270" s="110" t="n">
        <f aca="false">N4270*$D$8+O4270*$D$9+P4270*$D$10+Q4270*$D$11</f>
        <v>0</v>
      </c>
      <c r="S4270" s="108" t="n">
        <f aca="false">SUM(N4270:Q4270)</f>
        <v>0</v>
      </c>
    </row>
    <row r="4271" customFormat="false" ht="15" hidden="false" customHeight="false" outlineLevel="0" collapsed="false">
      <c r="H4271" s="108" t="n">
        <v>4263</v>
      </c>
      <c r="I4271" s="109" t="n">
        <v>0.6705</v>
      </c>
      <c r="J4271" s="109" t="n">
        <v>0.7587</v>
      </c>
      <c r="K4271" s="109" t="n">
        <v>0.9189</v>
      </c>
      <c r="L4271" s="109" t="n">
        <v>0.0247</v>
      </c>
      <c r="M4271" s="109" t="n">
        <v>0.9209</v>
      </c>
      <c r="N4271" s="108" t="n">
        <f aca="false">IF(SQRT($B$5)*$I4271+SQRT(1-$B$5)*J4271&lt;$C$8,1,0)</f>
        <v>0</v>
      </c>
      <c r="O4271" s="108" t="n">
        <f aca="false">IF(SQRT($B$5)*$I4271+SQRT(1-$B$5)*K4271&lt;$C$9,1,0)</f>
        <v>0</v>
      </c>
      <c r="P4271" s="108" t="n">
        <f aca="false">IF(SQRT($B$5)*$I4271+SQRT(1-$B$5)*L4271&lt;$C$10,1,0)</f>
        <v>0</v>
      </c>
      <c r="Q4271" s="108" t="n">
        <f aca="false">IF(SQRT($B$5)*$I4271+SQRT(1-$B$5)*M4271&lt;$C$11,1,0)</f>
        <v>0</v>
      </c>
      <c r="R4271" s="110" t="n">
        <f aca="false">N4271*$D$8+O4271*$D$9+P4271*$D$10+Q4271*$D$11</f>
        <v>0</v>
      </c>
      <c r="S4271" s="108" t="n">
        <f aca="false">SUM(N4271:Q4271)</f>
        <v>0</v>
      </c>
    </row>
    <row r="4272" customFormat="false" ht="15" hidden="false" customHeight="false" outlineLevel="0" collapsed="false">
      <c r="H4272" s="108" t="n">
        <v>4264</v>
      </c>
      <c r="I4272" s="109" t="n">
        <v>-0.7789</v>
      </c>
      <c r="J4272" s="109" t="n">
        <v>0.5412</v>
      </c>
      <c r="K4272" s="109" t="n">
        <v>0.4776</v>
      </c>
      <c r="L4272" s="109" t="n">
        <v>-0.2971</v>
      </c>
      <c r="M4272" s="109" t="n">
        <v>-0.6804</v>
      </c>
      <c r="N4272" s="108" t="n">
        <f aca="false">IF(SQRT($B$5)*$I4272+SQRT(1-$B$5)*J4272&lt;$C$8,1,0)</f>
        <v>0</v>
      </c>
      <c r="O4272" s="108" t="n">
        <f aca="false">IF(SQRT($B$5)*$I4272+SQRT(1-$B$5)*K4272&lt;$C$9,1,0)</f>
        <v>0</v>
      </c>
      <c r="P4272" s="108" t="n">
        <f aca="false">IF(SQRT($B$5)*$I4272+SQRT(1-$B$5)*L4272&lt;$C$10,1,0)</f>
        <v>0</v>
      </c>
      <c r="Q4272" s="108" t="n">
        <f aca="false">IF(SQRT($B$5)*$I4272+SQRT(1-$B$5)*M4272&lt;$C$11,1,0)</f>
        <v>0</v>
      </c>
      <c r="R4272" s="110" t="n">
        <f aca="false">N4272*$D$8+O4272*$D$9+P4272*$D$10+Q4272*$D$11</f>
        <v>0</v>
      </c>
      <c r="S4272" s="108" t="n">
        <f aca="false">SUM(N4272:Q4272)</f>
        <v>0</v>
      </c>
    </row>
    <row r="4273" customFormat="false" ht="15" hidden="false" customHeight="false" outlineLevel="0" collapsed="false">
      <c r="H4273" s="108" t="n">
        <v>4265</v>
      </c>
      <c r="I4273" s="109" t="n">
        <v>0.8805</v>
      </c>
      <c r="J4273" s="109" t="n">
        <v>0.627</v>
      </c>
      <c r="K4273" s="109" t="n">
        <v>0.3657</v>
      </c>
      <c r="L4273" s="109" t="n">
        <v>0.0751</v>
      </c>
      <c r="M4273" s="109" t="n">
        <v>-0.5851</v>
      </c>
      <c r="N4273" s="108" t="n">
        <f aca="false">IF(SQRT($B$5)*$I4273+SQRT(1-$B$5)*J4273&lt;$C$8,1,0)</f>
        <v>0</v>
      </c>
      <c r="O4273" s="108" t="n">
        <f aca="false">IF(SQRT($B$5)*$I4273+SQRT(1-$B$5)*K4273&lt;$C$9,1,0)</f>
        <v>0</v>
      </c>
      <c r="P4273" s="108" t="n">
        <f aca="false">IF(SQRT($B$5)*$I4273+SQRT(1-$B$5)*L4273&lt;$C$10,1,0)</f>
        <v>0</v>
      </c>
      <c r="Q4273" s="108" t="n">
        <f aca="false">IF(SQRT($B$5)*$I4273+SQRT(1-$B$5)*M4273&lt;$C$11,1,0)</f>
        <v>0</v>
      </c>
      <c r="R4273" s="110" t="n">
        <f aca="false">N4273*$D$8+O4273*$D$9+P4273*$D$10+Q4273*$D$11</f>
        <v>0</v>
      </c>
      <c r="S4273" s="108" t="n">
        <f aca="false">SUM(N4273:Q4273)</f>
        <v>0</v>
      </c>
    </row>
    <row r="4274" customFormat="false" ht="15" hidden="false" customHeight="false" outlineLevel="0" collapsed="false">
      <c r="H4274" s="108" t="n">
        <v>4266</v>
      </c>
      <c r="I4274" s="109" t="n">
        <v>-0.8073</v>
      </c>
      <c r="J4274" s="109" t="n">
        <v>0.005</v>
      </c>
      <c r="K4274" s="109" t="n">
        <v>-1.6661</v>
      </c>
      <c r="L4274" s="109" t="n">
        <v>-0.3488</v>
      </c>
      <c r="M4274" s="109" t="n">
        <v>-2.136</v>
      </c>
      <c r="N4274" s="108" t="n">
        <f aca="false">IF(SQRT($B$5)*$I4274+SQRT(1-$B$5)*J4274&lt;$C$8,1,0)</f>
        <v>0</v>
      </c>
      <c r="O4274" s="108" t="n">
        <f aca="false">IF(SQRT($B$5)*$I4274+SQRT(1-$B$5)*K4274&lt;$C$9,1,0)</f>
        <v>0</v>
      </c>
      <c r="P4274" s="108" t="n">
        <f aca="false">IF(SQRT($B$5)*$I4274+SQRT(1-$B$5)*L4274&lt;$C$10,1,0)</f>
        <v>0</v>
      </c>
      <c r="Q4274" s="108" t="n">
        <f aca="false">IF(SQRT($B$5)*$I4274+SQRT(1-$B$5)*M4274&lt;$C$11,1,0)</f>
        <v>1</v>
      </c>
      <c r="R4274" s="110" t="n">
        <f aca="false">N4274*$D$8+O4274*$D$9+P4274*$D$10+Q4274*$D$11</f>
        <v>17.5</v>
      </c>
      <c r="S4274" s="108" t="n">
        <f aca="false">SUM(N4274:Q4274)</f>
        <v>1</v>
      </c>
    </row>
    <row r="4275" customFormat="false" ht="15" hidden="false" customHeight="false" outlineLevel="0" collapsed="false">
      <c r="H4275" s="108" t="n">
        <v>4267</v>
      </c>
      <c r="I4275" s="109" t="n">
        <v>-0.4948</v>
      </c>
      <c r="J4275" s="109" t="n">
        <v>-0.6032</v>
      </c>
      <c r="K4275" s="109" t="n">
        <v>-0.5091</v>
      </c>
      <c r="L4275" s="109" t="n">
        <v>-0.1891</v>
      </c>
      <c r="M4275" s="109" t="n">
        <v>1.3128</v>
      </c>
      <c r="N4275" s="108" t="n">
        <f aca="false">IF(SQRT($B$5)*$I4275+SQRT(1-$B$5)*J4275&lt;$C$8,1,0)</f>
        <v>0</v>
      </c>
      <c r="O4275" s="108" t="n">
        <f aca="false">IF(SQRT($B$5)*$I4275+SQRT(1-$B$5)*K4275&lt;$C$9,1,0)</f>
        <v>0</v>
      </c>
      <c r="P4275" s="108" t="n">
        <f aca="false">IF(SQRT($B$5)*$I4275+SQRT(1-$B$5)*L4275&lt;$C$10,1,0)</f>
        <v>0</v>
      </c>
      <c r="Q4275" s="108" t="n">
        <f aca="false">IF(SQRT($B$5)*$I4275+SQRT(1-$B$5)*M4275&lt;$C$11,1,0)</f>
        <v>0</v>
      </c>
      <c r="R4275" s="110" t="n">
        <f aca="false">N4275*$D$8+O4275*$D$9+P4275*$D$10+Q4275*$D$11</f>
        <v>0</v>
      </c>
      <c r="S4275" s="108" t="n">
        <f aca="false">SUM(N4275:Q4275)</f>
        <v>0</v>
      </c>
    </row>
    <row r="4276" customFormat="false" ht="15" hidden="false" customHeight="false" outlineLevel="0" collapsed="false">
      <c r="H4276" s="108" t="n">
        <v>4268</v>
      </c>
      <c r="I4276" s="109" t="n">
        <v>-1.7651</v>
      </c>
      <c r="J4276" s="109" t="n">
        <v>0.8175</v>
      </c>
      <c r="K4276" s="109" t="n">
        <v>0.7534</v>
      </c>
      <c r="L4276" s="109" t="n">
        <v>-0.8499</v>
      </c>
      <c r="M4276" s="109" t="n">
        <v>0.4273</v>
      </c>
      <c r="N4276" s="108" t="n">
        <f aca="false">IF(SQRT($B$5)*$I4276+SQRT(1-$B$5)*J4276&lt;$C$8,1,0)</f>
        <v>0</v>
      </c>
      <c r="O4276" s="108" t="n">
        <f aca="false">IF(SQRT($B$5)*$I4276+SQRT(1-$B$5)*K4276&lt;$C$9,1,0)</f>
        <v>0</v>
      </c>
      <c r="P4276" s="108" t="n">
        <f aca="false">IF(SQRT($B$5)*$I4276+SQRT(1-$B$5)*L4276&lt;$C$10,1,0)</f>
        <v>0</v>
      </c>
      <c r="Q4276" s="108" t="n">
        <f aca="false">IF(SQRT($B$5)*$I4276+SQRT(1-$B$5)*M4276&lt;$C$11,1,0)</f>
        <v>0</v>
      </c>
      <c r="R4276" s="110" t="n">
        <f aca="false">N4276*$D$8+O4276*$D$9+P4276*$D$10+Q4276*$D$11</f>
        <v>0</v>
      </c>
      <c r="S4276" s="108" t="n">
        <f aca="false">SUM(N4276:Q4276)</f>
        <v>0</v>
      </c>
    </row>
    <row r="4277" customFormat="false" ht="15" hidden="false" customHeight="false" outlineLevel="0" collapsed="false">
      <c r="H4277" s="108" t="n">
        <v>4269</v>
      </c>
      <c r="I4277" s="109" t="n">
        <v>-1.4051</v>
      </c>
      <c r="J4277" s="109" t="n">
        <v>0.9454</v>
      </c>
      <c r="K4277" s="109" t="n">
        <v>-2.1144</v>
      </c>
      <c r="L4277" s="109" t="n">
        <v>-0.0051</v>
      </c>
      <c r="M4277" s="109" t="n">
        <v>-1.0479</v>
      </c>
      <c r="N4277" s="108" t="n">
        <f aca="false">IF(SQRT($B$5)*$I4277+SQRT(1-$B$5)*J4277&lt;$C$8,1,0)</f>
        <v>0</v>
      </c>
      <c r="O4277" s="108" t="n">
        <f aca="false">IF(SQRT($B$5)*$I4277+SQRT(1-$B$5)*K4277&lt;$C$9,1,0)</f>
        <v>1</v>
      </c>
      <c r="P4277" s="108" t="n">
        <f aca="false">IF(SQRT($B$5)*$I4277+SQRT(1-$B$5)*L4277&lt;$C$10,1,0)</f>
        <v>0</v>
      </c>
      <c r="Q4277" s="108" t="n">
        <f aca="false">IF(SQRT($B$5)*$I4277+SQRT(1-$B$5)*M4277&lt;$C$11,1,0)</f>
        <v>0</v>
      </c>
      <c r="R4277" s="110" t="n">
        <f aca="false">N4277*$D$8+O4277*$D$9+P4277*$D$10+Q4277*$D$11</f>
        <v>40</v>
      </c>
      <c r="S4277" s="108" t="n">
        <f aca="false">SUM(N4277:Q4277)</f>
        <v>1</v>
      </c>
    </row>
    <row r="4278" customFormat="false" ht="15" hidden="false" customHeight="false" outlineLevel="0" collapsed="false">
      <c r="H4278" s="108" t="n">
        <v>4270</v>
      </c>
      <c r="I4278" s="109" t="n">
        <v>0.8545</v>
      </c>
      <c r="J4278" s="109" t="n">
        <v>1.0086</v>
      </c>
      <c r="K4278" s="109" t="n">
        <v>2.3693</v>
      </c>
      <c r="L4278" s="109" t="n">
        <v>1.4151</v>
      </c>
      <c r="M4278" s="109" t="n">
        <v>-2.3334</v>
      </c>
      <c r="N4278" s="108" t="n">
        <f aca="false">IF(SQRT($B$5)*$I4278+SQRT(1-$B$5)*J4278&lt;$C$8,1,0)</f>
        <v>0</v>
      </c>
      <c r="O4278" s="108" t="n">
        <f aca="false">IF(SQRT($B$5)*$I4278+SQRT(1-$B$5)*K4278&lt;$C$9,1,0)</f>
        <v>0</v>
      </c>
      <c r="P4278" s="108" t="n">
        <f aca="false">IF(SQRT($B$5)*$I4278+SQRT(1-$B$5)*L4278&lt;$C$10,1,0)</f>
        <v>0</v>
      </c>
      <c r="Q4278" s="108" t="n">
        <f aca="false">IF(SQRT($B$5)*$I4278+SQRT(1-$B$5)*M4278&lt;$C$11,1,0)</f>
        <v>0</v>
      </c>
      <c r="R4278" s="110" t="n">
        <f aca="false">N4278*$D$8+O4278*$D$9+P4278*$D$10+Q4278*$D$11</f>
        <v>0</v>
      </c>
      <c r="S4278" s="108" t="n">
        <f aca="false">SUM(N4278:Q4278)</f>
        <v>0</v>
      </c>
    </row>
    <row r="4279" customFormat="false" ht="15" hidden="false" customHeight="false" outlineLevel="0" collapsed="false">
      <c r="H4279" s="108" t="n">
        <v>4271</v>
      </c>
      <c r="I4279" s="109" t="n">
        <v>0.9239</v>
      </c>
      <c r="J4279" s="109" t="n">
        <v>1.6614</v>
      </c>
      <c r="K4279" s="109" t="n">
        <v>1.6252</v>
      </c>
      <c r="L4279" s="109" t="n">
        <v>1.3853</v>
      </c>
      <c r="M4279" s="109" t="n">
        <v>0.5807</v>
      </c>
      <c r="N4279" s="108" t="n">
        <f aca="false">IF(SQRT($B$5)*$I4279+SQRT(1-$B$5)*J4279&lt;$C$8,1,0)</f>
        <v>0</v>
      </c>
      <c r="O4279" s="108" t="n">
        <f aca="false">IF(SQRT($B$5)*$I4279+SQRT(1-$B$5)*K4279&lt;$C$9,1,0)</f>
        <v>0</v>
      </c>
      <c r="P4279" s="108" t="n">
        <f aca="false">IF(SQRT($B$5)*$I4279+SQRT(1-$B$5)*L4279&lt;$C$10,1,0)</f>
        <v>0</v>
      </c>
      <c r="Q4279" s="108" t="n">
        <f aca="false">IF(SQRT($B$5)*$I4279+SQRT(1-$B$5)*M4279&lt;$C$11,1,0)</f>
        <v>0</v>
      </c>
      <c r="R4279" s="110" t="n">
        <f aca="false">N4279*$D$8+O4279*$D$9+P4279*$D$10+Q4279*$D$11</f>
        <v>0</v>
      </c>
      <c r="S4279" s="108" t="n">
        <f aca="false">SUM(N4279:Q4279)</f>
        <v>0</v>
      </c>
    </row>
    <row r="4280" customFormat="false" ht="15" hidden="false" customHeight="false" outlineLevel="0" collapsed="false">
      <c r="H4280" s="108" t="n">
        <v>4272</v>
      </c>
      <c r="I4280" s="109" t="n">
        <v>-0.313</v>
      </c>
      <c r="J4280" s="109" t="n">
        <v>1.1249</v>
      </c>
      <c r="K4280" s="109" t="n">
        <v>-0.0972</v>
      </c>
      <c r="L4280" s="109" t="n">
        <v>1.1568</v>
      </c>
      <c r="M4280" s="109" t="n">
        <v>-0.5792</v>
      </c>
      <c r="N4280" s="108" t="n">
        <f aca="false">IF(SQRT($B$5)*$I4280+SQRT(1-$B$5)*J4280&lt;$C$8,1,0)</f>
        <v>0</v>
      </c>
      <c r="O4280" s="108" t="n">
        <f aca="false">IF(SQRT($B$5)*$I4280+SQRT(1-$B$5)*K4280&lt;$C$9,1,0)</f>
        <v>0</v>
      </c>
      <c r="P4280" s="108" t="n">
        <f aca="false">IF(SQRT($B$5)*$I4280+SQRT(1-$B$5)*L4280&lt;$C$10,1,0)</f>
        <v>0</v>
      </c>
      <c r="Q4280" s="108" t="n">
        <f aca="false">IF(SQRT($B$5)*$I4280+SQRT(1-$B$5)*M4280&lt;$C$11,1,0)</f>
        <v>0</v>
      </c>
      <c r="R4280" s="110" t="n">
        <f aca="false">N4280*$D$8+O4280*$D$9+P4280*$D$10+Q4280*$D$11</f>
        <v>0</v>
      </c>
      <c r="S4280" s="108" t="n">
        <f aca="false">SUM(N4280:Q4280)</f>
        <v>0</v>
      </c>
    </row>
    <row r="4281" customFormat="false" ht="15" hidden="false" customHeight="false" outlineLevel="0" collapsed="false">
      <c r="H4281" s="108" t="n">
        <v>4273</v>
      </c>
      <c r="I4281" s="109" t="n">
        <v>0.3208</v>
      </c>
      <c r="J4281" s="109" t="n">
        <v>0.0856</v>
      </c>
      <c r="K4281" s="109" t="n">
        <v>1.5777</v>
      </c>
      <c r="L4281" s="109" t="n">
        <v>0.4489</v>
      </c>
      <c r="M4281" s="109" t="n">
        <v>1.61</v>
      </c>
      <c r="N4281" s="108" t="n">
        <f aca="false">IF(SQRT($B$5)*$I4281+SQRT(1-$B$5)*J4281&lt;$C$8,1,0)</f>
        <v>0</v>
      </c>
      <c r="O4281" s="108" t="n">
        <f aca="false">IF(SQRT($B$5)*$I4281+SQRT(1-$B$5)*K4281&lt;$C$9,1,0)</f>
        <v>0</v>
      </c>
      <c r="P4281" s="108" t="n">
        <f aca="false">IF(SQRT($B$5)*$I4281+SQRT(1-$B$5)*L4281&lt;$C$10,1,0)</f>
        <v>0</v>
      </c>
      <c r="Q4281" s="108" t="n">
        <f aca="false">IF(SQRT($B$5)*$I4281+SQRT(1-$B$5)*M4281&lt;$C$11,1,0)</f>
        <v>0</v>
      </c>
      <c r="R4281" s="110" t="n">
        <f aca="false">N4281*$D$8+O4281*$D$9+P4281*$D$10+Q4281*$D$11</f>
        <v>0</v>
      </c>
      <c r="S4281" s="108" t="n">
        <f aca="false">SUM(N4281:Q4281)</f>
        <v>0</v>
      </c>
    </row>
    <row r="4282" customFormat="false" ht="15" hidden="false" customHeight="false" outlineLevel="0" collapsed="false">
      <c r="H4282" s="108" t="n">
        <v>4274</v>
      </c>
      <c r="I4282" s="109" t="n">
        <v>0.1453</v>
      </c>
      <c r="J4282" s="109" t="n">
        <v>-0.332</v>
      </c>
      <c r="K4282" s="109" t="n">
        <v>-0.4151</v>
      </c>
      <c r="L4282" s="109" t="n">
        <v>0.069</v>
      </c>
      <c r="M4282" s="109" t="n">
        <v>0.6158</v>
      </c>
      <c r="N4282" s="108" t="n">
        <f aca="false">IF(SQRT($B$5)*$I4282+SQRT(1-$B$5)*J4282&lt;$C$8,1,0)</f>
        <v>0</v>
      </c>
      <c r="O4282" s="108" t="n">
        <f aca="false">IF(SQRT($B$5)*$I4282+SQRT(1-$B$5)*K4282&lt;$C$9,1,0)</f>
        <v>0</v>
      </c>
      <c r="P4282" s="108" t="n">
        <f aca="false">IF(SQRT($B$5)*$I4282+SQRT(1-$B$5)*L4282&lt;$C$10,1,0)</f>
        <v>0</v>
      </c>
      <c r="Q4282" s="108" t="n">
        <f aca="false">IF(SQRT($B$5)*$I4282+SQRT(1-$B$5)*M4282&lt;$C$11,1,0)</f>
        <v>0</v>
      </c>
      <c r="R4282" s="110" t="n">
        <f aca="false">N4282*$D$8+O4282*$D$9+P4282*$D$10+Q4282*$D$11</f>
        <v>0</v>
      </c>
      <c r="S4282" s="108" t="n">
        <f aca="false">SUM(N4282:Q4282)</f>
        <v>0</v>
      </c>
    </row>
    <row r="4283" customFormat="false" ht="15" hidden="false" customHeight="false" outlineLevel="0" collapsed="false">
      <c r="H4283" s="108" t="n">
        <v>4275</v>
      </c>
      <c r="I4283" s="109" t="n">
        <v>0.443</v>
      </c>
      <c r="J4283" s="109" t="n">
        <v>-0.558</v>
      </c>
      <c r="K4283" s="109" t="n">
        <v>0.6303</v>
      </c>
      <c r="L4283" s="109" t="n">
        <v>0.1106</v>
      </c>
      <c r="M4283" s="109" t="n">
        <v>1.0339</v>
      </c>
      <c r="N4283" s="108" t="n">
        <f aca="false">IF(SQRT($B$5)*$I4283+SQRT(1-$B$5)*J4283&lt;$C$8,1,0)</f>
        <v>0</v>
      </c>
      <c r="O4283" s="108" t="n">
        <f aca="false">IF(SQRT($B$5)*$I4283+SQRT(1-$B$5)*K4283&lt;$C$9,1,0)</f>
        <v>0</v>
      </c>
      <c r="P4283" s="108" t="n">
        <f aca="false">IF(SQRT($B$5)*$I4283+SQRT(1-$B$5)*L4283&lt;$C$10,1,0)</f>
        <v>0</v>
      </c>
      <c r="Q4283" s="108" t="n">
        <f aca="false">IF(SQRT($B$5)*$I4283+SQRT(1-$B$5)*M4283&lt;$C$11,1,0)</f>
        <v>0</v>
      </c>
      <c r="R4283" s="110" t="n">
        <f aca="false">N4283*$D$8+O4283*$D$9+P4283*$D$10+Q4283*$D$11</f>
        <v>0</v>
      </c>
      <c r="S4283" s="108" t="n">
        <f aca="false">SUM(N4283:Q4283)</f>
        <v>0</v>
      </c>
    </row>
    <row r="4284" customFormat="false" ht="15" hidden="false" customHeight="false" outlineLevel="0" collapsed="false">
      <c r="H4284" s="108" t="n">
        <v>4276</v>
      </c>
      <c r="I4284" s="109" t="n">
        <v>0.9293</v>
      </c>
      <c r="J4284" s="109" t="n">
        <v>2.0189</v>
      </c>
      <c r="K4284" s="109" t="n">
        <v>0.1637</v>
      </c>
      <c r="L4284" s="109" t="n">
        <v>0.7344</v>
      </c>
      <c r="M4284" s="109" t="n">
        <v>1.8488</v>
      </c>
      <c r="N4284" s="108" t="n">
        <f aca="false">IF(SQRT($B$5)*$I4284+SQRT(1-$B$5)*J4284&lt;$C$8,1,0)</f>
        <v>0</v>
      </c>
      <c r="O4284" s="108" t="n">
        <f aca="false">IF(SQRT($B$5)*$I4284+SQRT(1-$B$5)*K4284&lt;$C$9,1,0)</f>
        <v>0</v>
      </c>
      <c r="P4284" s="108" t="n">
        <f aca="false">IF(SQRT($B$5)*$I4284+SQRT(1-$B$5)*L4284&lt;$C$10,1,0)</f>
        <v>0</v>
      </c>
      <c r="Q4284" s="108" t="n">
        <f aca="false">IF(SQRT($B$5)*$I4284+SQRT(1-$B$5)*M4284&lt;$C$11,1,0)</f>
        <v>0</v>
      </c>
      <c r="R4284" s="110" t="n">
        <f aca="false">N4284*$D$8+O4284*$D$9+P4284*$D$10+Q4284*$D$11</f>
        <v>0</v>
      </c>
      <c r="S4284" s="108" t="n">
        <f aca="false">SUM(N4284:Q4284)</f>
        <v>0</v>
      </c>
    </row>
    <row r="4285" customFormat="false" ht="15" hidden="false" customHeight="false" outlineLevel="0" collapsed="false">
      <c r="H4285" s="108" t="n">
        <v>4277</v>
      </c>
      <c r="I4285" s="109" t="n">
        <v>-1.1511</v>
      </c>
      <c r="J4285" s="109" t="n">
        <v>0.6603</v>
      </c>
      <c r="K4285" s="109" t="n">
        <v>-1.7329</v>
      </c>
      <c r="L4285" s="109" t="n">
        <v>-0.4249</v>
      </c>
      <c r="M4285" s="109" t="n">
        <v>-0.3348</v>
      </c>
      <c r="N4285" s="108" t="n">
        <f aca="false">IF(SQRT($B$5)*$I4285+SQRT(1-$B$5)*J4285&lt;$C$8,1,0)</f>
        <v>0</v>
      </c>
      <c r="O4285" s="108" t="n">
        <f aca="false">IF(SQRT($B$5)*$I4285+SQRT(1-$B$5)*K4285&lt;$C$9,1,0)</f>
        <v>0</v>
      </c>
      <c r="P4285" s="108" t="n">
        <f aca="false">IF(SQRT($B$5)*$I4285+SQRT(1-$B$5)*L4285&lt;$C$10,1,0)</f>
        <v>0</v>
      </c>
      <c r="Q4285" s="108" t="n">
        <f aca="false">IF(SQRT($B$5)*$I4285+SQRT(1-$B$5)*M4285&lt;$C$11,1,0)</f>
        <v>0</v>
      </c>
      <c r="R4285" s="110" t="n">
        <f aca="false">N4285*$D$8+O4285*$D$9+P4285*$D$10+Q4285*$D$11</f>
        <v>0</v>
      </c>
      <c r="S4285" s="108" t="n">
        <f aca="false">SUM(N4285:Q4285)</f>
        <v>0</v>
      </c>
    </row>
    <row r="4286" customFormat="false" ht="15" hidden="false" customHeight="false" outlineLevel="0" collapsed="false">
      <c r="H4286" s="108" t="n">
        <v>4278</v>
      </c>
      <c r="I4286" s="109" t="n">
        <v>0.4211</v>
      </c>
      <c r="J4286" s="109" t="n">
        <v>0.3314</v>
      </c>
      <c r="K4286" s="109" t="n">
        <v>-1.0731</v>
      </c>
      <c r="L4286" s="109" t="n">
        <v>-0.4703</v>
      </c>
      <c r="M4286" s="109" t="n">
        <v>0.5754</v>
      </c>
      <c r="N4286" s="108" t="n">
        <f aca="false">IF(SQRT($B$5)*$I4286+SQRT(1-$B$5)*J4286&lt;$C$8,1,0)</f>
        <v>0</v>
      </c>
      <c r="O4286" s="108" t="n">
        <f aca="false">IF(SQRT($B$5)*$I4286+SQRT(1-$B$5)*K4286&lt;$C$9,1,0)</f>
        <v>0</v>
      </c>
      <c r="P4286" s="108" t="n">
        <f aca="false">IF(SQRT($B$5)*$I4286+SQRT(1-$B$5)*L4286&lt;$C$10,1,0)</f>
        <v>0</v>
      </c>
      <c r="Q4286" s="108" t="n">
        <f aca="false">IF(SQRT($B$5)*$I4286+SQRT(1-$B$5)*M4286&lt;$C$11,1,0)</f>
        <v>0</v>
      </c>
      <c r="R4286" s="110" t="n">
        <f aca="false">N4286*$D$8+O4286*$D$9+P4286*$D$10+Q4286*$D$11</f>
        <v>0</v>
      </c>
      <c r="S4286" s="108" t="n">
        <f aca="false">SUM(N4286:Q4286)</f>
        <v>0</v>
      </c>
    </row>
    <row r="4287" customFormat="false" ht="15" hidden="false" customHeight="false" outlineLevel="0" collapsed="false">
      <c r="H4287" s="108" t="n">
        <v>4279</v>
      </c>
      <c r="I4287" s="109" t="n">
        <v>-0.2301</v>
      </c>
      <c r="J4287" s="109" t="n">
        <v>0.6644</v>
      </c>
      <c r="K4287" s="109" t="n">
        <v>1.5444</v>
      </c>
      <c r="L4287" s="109" t="n">
        <v>0.1948</v>
      </c>
      <c r="M4287" s="109" t="n">
        <v>1.0668</v>
      </c>
      <c r="N4287" s="108" t="n">
        <f aca="false">IF(SQRT($B$5)*$I4287+SQRT(1-$B$5)*J4287&lt;$C$8,1,0)</f>
        <v>0</v>
      </c>
      <c r="O4287" s="108" t="n">
        <f aca="false">IF(SQRT($B$5)*$I4287+SQRT(1-$B$5)*K4287&lt;$C$9,1,0)</f>
        <v>0</v>
      </c>
      <c r="P4287" s="108" t="n">
        <f aca="false">IF(SQRT($B$5)*$I4287+SQRT(1-$B$5)*L4287&lt;$C$10,1,0)</f>
        <v>0</v>
      </c>
      <c r="Q4287" s="108" t="n">
        <f aca="false">IF(SQRT($B$5)*$I4287+SQRT(1-$B$5)*M4287&lt;$C$11,1,0)</f>
        <v>0</v>
      </c>
      <c r="R4287" s="110" t="n">
        <f aca="false">N4287*$D$8+O4287*$D$9+P4287*$D$10+Q4287*$D$11</f>
        <v>0</v>
      </c>
      <c r="S4287" s="108" t="n">
        <f aca="false">SUM(N4287:Q4287)</f>
        <v>0</v>
      </c>
    </row>
    <row r="4288" customFormat="false" ht="15" hidden="false" customHeight="false" outlineLevel="0" collapsed="false">
      <c r="H4288" s="108" t="n">
        <v>4280</v>
      </c>
      <c r="I4288" s="109" t="n">
        <v>0.2073</v>
      </c>
      <c r="J4288" s="109" t="n">
        <v>0.9869</v>
      </c>
      <c r="K4288" s="109" t="n">
        <v>-1.1445</v>
      </c>
      <c r="L4288" s="109" t="n">
        <v>0.141</v>
      </c>
      <c r="M4288" s="109" t="n">
        <v>-0.2185</v>
      </c>
      <c r="N4288" s="108" t="n">
        <f aca="false">IF(SQRT($B$5)*$I4288+SQRT(1-$B$5)*J4288&lt;$C$8,1,0)</f>
        <v>0</v>
      </c>
      <c r="O4288" s="108" t="n">
        <f aca="false">IF(SQRT($B$5)*$I4288+SQRT(1-$B$5)*K4288&lt;$C$9,1,0)</f>
        <v>0</v>
      </c>
      <c r="P4288" s="108" t="n">
        <f aca="false">IF(SQRT($B$5)*$I4288+SQRT(1-$B$5)*L4288&lt;$C$10,1,0)</f>
        <v>0</v>
      </c>
      <c r="Q4288" s="108" t="n">
        <f aca="false">IF(SQRT($B$5)*$I4288+SQRT(1-$B$5)*M4288&lt;$C$11,1,0)</f>
        <v>0</v>
      </c>
      <c r="R4288" s="110" t="n">
        <f aca="false">N4288*$D$8+O4288*$D$9+P4288*$D$10+Q4288*$D$11</f>
        <v>0</v>
      </c>
      <c r="S4288" s="108" t="n">
        <f aca="false">SUM(N4288:Q4288)</f>
        <v>0</v>
      </c>
    </row>
    <row r="4289" customFormat="false" ht="15" hidden="false" customHeight="false" outlineLevel="0" collapsed="false">
      <c r="H4289" s="108" t="n">
        <v>4281</v>
      </c>
      <c r="I4289" s="109" t="n">
        <v>1.0399</v>
      </c>
      <c r="J4289" s="109" t="n">
        <v>1.3517</v>
      </c>
      <c r="K4289" s="109" t="n">
        <v>0.2469</v>
      </c>
      <c r="L4289" s="109" t="n">
        <v>1.8199</v>
      </c>
      <c r="M4289" s="109" t="n">
        <v>-0.3648</v>
      </c>
      <c r="N4289" s="108" t="n">
        <f aca="false">IF(SQRT($B$5)*$I4289+SQRT(1-$B$5)*J4289&lt;$C$8,1,0)</f>
        <v>0</v>
      </c>
      <c r="O4289" s="108" t="n">
        <f aca="false">IF(SQRT($B$5)*$I4289+SQRT(1-$B$5)*K4289&lt;$C$9,1,0)</f>
        <v>0</v>
      </c>
      <c r="P4289" s="108" t="n">
        <f aca="false">IF(SQRT($B$5)*$I4289+SQRT(1-$B$5)*L4289&lt;$C$10,1,0)</f>
        <v>0</v>
      </c>
      <c r="Q4289" s="108" t="n">
        <f aca="false">IF(SQRT($B$5)*$I4289+SQRT(1-$B$5)*M4289&lt;$C$11,1,0)</f>
        <v>0</v>
      </c>
      <c r="R4289" s="110" t="n">
        <f aca="false">N4289*$D$8+O4289*$D$9+P4289*$D$10+Q4289*$D$11</f>
        <v>0</v>
      </c>
      <c r="S4289" s="108" t="n">
        <f aca="false">SUM(N4289:Q4289)</f>
        <v>0</v>
      </c>
    </row>
    <row r="4290" customFormat="false" ht="15" hidden="false" customHeight="false" outlineLevel="0" collapsed="false">
      <c r="H4290" s="108" t="n">
        <v>4282</v>
      </c>
      <c r="I4290" s="109" t="n">
        <v>2.2722</v>
      </c>
      <c r="J4290" s="109" t="n">
        <v>-0.2867</v>
      </c>
      <c r="K4290" s="109" t="n">
        <v>-0.7213</v>
      </c>
      <c r="L4290" s="109" t="n">
        <v>-0.6749</v>
      </c>
      <c r="M4290" s="109" t="n">
        <v>1.193</v>
      </c>
      <c r="N4290" s="108" t="n">
        <f aca="false">IF(SQRT($B$5)*$I4290+SQRT(1-$B$5)*J4290&lt;$C$8,1,0)</f>
        <v>0</v>
      </c>
      <c r="O4290" s="108" t="n">
        <f aca="false">IF(SQRT($B$5)*$I4290+SQRT(1-$B$5)*K4290&lt;$C$9,1,0)</f>
        <v>0</v>
      </c>
      <c r="P4290" s="108" t="n">
        <f aca="false">IF(SQRT($B$5)*$I4290+SQRT(1-$B$5)*L4290&lt;$C$10,1,0)</f>
        <v>0</v>
      </c>
      <c r="Q4290" s="108" t="n">
        <f aca="false">IF(SQRT($B$5)*$I4290+SQRT(1-$B$5)*M4290&lt;$C$11,1,0)</f>
        <v>0</v>
      </c>
      <c r="R4290" s="110" t="n">
        <f aca="false">N4290*$D$8+O4290*$D$9+P4290*$D$10+Q4290*$D$11</f>
        <v>0</v>
      </c>
      <c r="S4290" s="108" t="n">
        <f aca="false">SUM(N4290:Q4290)</f>
        <v>0</v>
      </c>
    </row>
    <row r="4291" customFormat="false" ht="15" hidden="false" customHeight="false" outlineLevel="0" collapsed="false">
      <c r="H4291" s="108" t="n">
        <v>4283</v>
      </c>
      <c r="I4291" s="109" t="n">
        <v>-0.7274</v>
      </c>
      <c r="J4291" s="109" t="n">
        <v>0.4807</v>
      </c>
      <c r="K4291" s="109" t="n">
        <v>-1.0299</v>
      </c>
      <c r="L4291" s="109" t="n">
        <v>-0.1577</v>
      </c>
      <c r="M4291" s="109" t="n">
        <v>0.3272</v>
      </c>
      <c r="N4291" s="108" t="n">
        <f aca="false">IF(SQRT($B$5)*$I4291+SQRT(1-$B$5)*J4291&lt;$C$8,1,0)</f>
        <v>0</v>
      </c>
      <c r="O4291" s="108" t="n">
        <f aca="false">IF(SQRT($B$5)*$I4291+SQRT(1-$B$5)*K4291&lt;$C$9,1,0)</f>
        <v>0</v>
      </c>
      <c r="P4291" s="108" t="n">
        <f aca="false">IF(SQRT($B$5)*$I4291+SQRT(1-$B$5)*L4291&lt;$C$10,1,0)</f>
        <v>0</v>
      </c>
      <c r="Q4291" s="108" t="n">
        <f aca="false">IF(SQRT($B$5)*$I4291+SQRT(1-$B$5)*M4291&lt;$C$11,1,0)</f>
        <v>0</v>
      </c>
      <c r="R4291" s="110" t="n">
        <f aca="false">N4291*$D$8+O4291*$D$9+P4291*$D$10+Q4291*$D$11</f>
        <v>0</v>
      </c>
      <c r="S4291" s="108" t="n">
        <f aca="false">SUM(N4291:Q4291)</f>
        <v>0</v>
      </c>
    </row>
    <row r="4292" customFormat="false" ht="15" hidden="false" customHeight="false" outlineLevel="0" collapsed="false">
      <c r="H4292" s="108" t="n">
        <v>4284</v>
      </c>
      <c r="I4292" s="109" t="n">
        <v>-0.5795</v>
      </c>
      <c r="J4292" s="109" t="n">
        <v>1.33</v>
      </c>
      <c r="K4292" s="109" t="n">
        <v>0.8702</v>
      </c>
      <c r="L4292" s="109" t="n">
        <v>1.1025</v>
      </c>
      <c r="M4292" s="109" t="n">
        <v>0.6043</v>
      </c>
      <c r="N4292" s="108" t="n">
        <f aca="false">IF(SQRT($B$5)*$I4292+SQRT(1-$B$5)*J4292&lt;$C$8,1,0)</f>
        <v>0</v>
      </c>
      <c r="O4292" s="108" t="n">
        <f aca="false">IF(SQRT($B$5)*$I4292+SQRT(1-$B$5)*K4292&lt;$C$9,1,0)</f>
        <v>0</v>
      </c>
      <c r="P4292" s="108" t="n">
        <f aca="false">IF(SQRT($B$5)*$I4292+SQRT(1-$B$5)*L4292&lt;$C$10,1,0)</f>
        <v>0</v>
      </c>
      <c r="Q4292" s="108" t="n">
        <f aca="false">IF(SQRT($B$5)*$I4292+SQRT(1-$B$5)*M4292&lt;$C$11,1,0)</f>
        <v>0</v>
      </c>
      <c r="R4292" s="110" t="n">
        <f aca="false">N4292*$D$8+O4292*$D$9+P4292*$D$10+Q4292*$D$11</f>
        <v>0</v>
      </c>
      <c r="S4292" s="108" t="n">
        <f aca="false">SUM(N4292:Q4292)</f>
        <v>0</v>
      </c>
    </row>
    <row r="4293" customFormat="false" ht="15" hidden="false" customHeight="false" outlineLevel="0" collapsed="false">
      <c r="H4293" s="108" t="n">
        <v>4285</v>
      </c>
      <c r="I4293" s="109" t="n">
        <v>-1.3405</v>
      </c>
      <c r="J4293" s="109" t="n">
        <v>-0.4371</v>
      </c>
      <c r="K4293" s="109" t="n">
        <v>-0.8065</v>
      </c>
      <c r="L4293" s="109" t="n">
        <v>0.2622</v>
      </c>
      <c r="M4293" s="109" t="n">
        <v>0.851</v>
      </c>
      <c r="N4293" s="108" t="n">
        <f aca="false">IF(SQRT($B$5)*$I4293+SQRT(1-$B$5)*J4293&lt;$C$8,1,0)</f>
        <v>0</v>
      </c>
      <c r="O4293" s="108" t="n">
        <f aca="false">IF(SQRT($B$5)*$I4293+SQRT(1-$B$5)*K4293&lt;$C$9,1,0)</f>
        <v>0</v>
      </c>
      <c r="P4293" s="108" t="n">
        <f aca="false">IF(SQRT($B$5)*$I4293+SQRT(1-$B$5)*L4293&lt;$C$10,1,0)</f>
        <v>0</v>
      </c>
      <c r="Q4293" s="108" t="n">
        <f aca="false">IF(SQRT($B$5)*$I4293+SQRT(1-$B$5)*M4293&lt;$C$11,1,0)</f>
        <v>0</v>
      </c>
      <c r="R4293" s="110" t="n">
        <f aca="false">N4293*$D$8+O4293*$D$9+P4293*$D$10+Q4293*$D$11</f>
        <v>0</v>
      </c>
      <c r="S4293" s="108" t="n">
        <f aca="false">SUM(N4293:Q4293)</f>
        <v>0</v>
      </c>
    </row>
    <row r="4294" customFormat="false" ht="15" hidden="false" customHeight="false" outlineLevel="0" collapsed="false">
      <c r="H4294" s="108" t="n">
        <v>4286</v>
      </c>
      <c r="I4294" s="109" t="n">
        <v>-2.6233</v>
      </c>
      <c r="J4294" s="109" t="n">
        <v>0.3911</v>
      </c>
      <c r="K4294" s="109" t="n">
        <v>2.4311</v>
      </c>
      <c r="L4294" s="109" t="n">
        <v>-1.3031</v>
      </c>
      <c r="M4294" s="109" t="n">
        <v>-0.0417</v>
      </c>
      <c r="N4294" s="108" t="n">
        <f aca="false">IF(SQRT($B$5)*$I4294+SQRT(1-$B$5)*J4294&lt;$C$8,1,0)</f>
        <v>0</v>
      </c>
      <c r="O4294" s="108" t="n">
        <f aca="false">IF(SQRT($B$5)*$I4294+SQRT(1-$B$5)*K4294&lt;$C$9,1,0)</f>
        <v>0</v>
      </c>
      <c r="P4294" s="108" t="n">
        <f aca="false">IF(SQRT($B$5)*$I4294+SQRT(1-$B$5)*L4294&lt;$C$10,1,0)</f>
        <v>1</v>
      </c>
      <c r="Q4294" s="108" t="n">
        <f aca="false">IF(SQRT($B$5)*$I4294+SQRT(1-$B$5)*M4294&lt;$C$11,1,0)</f>
        <v>0</v>
      </c>
      <c r="R4294" s="110" t="n">
        <f aca="false">N4294*$D$8+O4294*$D$9+P4294*$D$10+Q4294*$D$11</f>
        <v>14</v>
      </c>
      <c r="S4294" s="108" t="n">
        <f aca="false">SUM(N4294:Q4294)</f>
        <v>1</v>
      </c>
    </row>
    <row r="4295" customFormat="false" ht="15" hidden="false" customHeight="false" outlineLevel="0" collapsed="false">
      <c r="H4295" s="108" t="n">
        <v>4287</v>
      </c>
      <c r="I4295" s="109" t="n">
        <v>2.0075</v>
      </c>
      <c r="J4295" s="109" t="n">
        <v>-0.5638</v>
      </c>
      <c r="K4295" s="109" t="n">
        <v>-1.6022</v>
      </c>
      <c r="L4295" s="109" t="n">
        <v>-0.9342</v>
      </c>
      <c r="M4295" s="109" t="n">
        <v>-0.9462</v>
      </c>
      <c r="N4295" s="108" t="n">
        <f aca="false">IF(SQRT($B$5)*$I4295+SQRT(1-$B$5)*J4295&lt;$C$8,1,0)</f>
        <v>0</v>
      </c>
      <c r="O4295" s="108" t="n">
        <f aca="false">IF(SQRT($B$5)*$I4295+SQRT(1-$B$5)*K4295&lt;$C$9,1,0)</f>
        <v>0</v>
      </c>
      <c r="P4295" s="108" t="n">
        <f aca="false">IF(SQRT($B$5)*$I4295+SQRT(1-$B$5)*L4295&lt;$C$10,1,0)</f>
        <v>0</v>
      </c>
      <c r="Q4295" s="108" t="n">
        <f aca="false">IF(SQRT($B$5)*$I4295+SQRT(1-$B$5)*M4295&lt;$C$11,1,0)</f>
        <v>0</v>
      </c>
      <c r="R4295" s="110" t="n">
        <f aca="false">N4295*$D$8+O4295*$D$9+P4295*$D$10+Q4295*$D$11</f>
        <v>0</v>
      </c>
      <c r="S4295" s="108" t="n">
        <f aca="false">SUM(N4295:Q4295)</f>
        <v>0</v>
      </c>
    </row>
    <row r="4296" customFormat="false" ht="15" hidden="false" customHeight="false" outlineLevel="0" collapsed="false">
      <c r="H4296" s="108" t="n">
        <v>4288</v>
      </c>
      <c r="I4296" s="109" t="n">
        <v>1.2711</v>
      </c>
      <c r="J4296" s="109" t="n">
        <v>-0.1124</v>
      </c>
      <c r="K4296" s="109" t="n">
        <v>-0.5905</v>
      </c>
      <c r="L4296" s="109" t="n">
        <v>-0.2737</v>
      </c>
      <c r="M4296" s="109" t="n">
        <v>-1.0747</v>
      </c>
      <c r="N4296" s="108" t="n">
        <f aca="false">IF(SQRT($B$5)*$I4296+SQRT(1-$B$5)*J4296&lt;$C$8,1,0)</f>
        <v>0</v>
      </c>
      <c r="O4296" s="108" t="n">
        <f aca="false">IF(SQRT($B$5)*$I4296+SQRT(1-$B$5)*K4296&lt;$C$9,1,0)</f>
        <v>0</v>
      </c>
      <c r="P4296" s="108" t="n">
        <f aca="false">IF(SQRT($B$5)*$I4296+SQRT(1-$B$5)*L4296&lt;$C$10,1,0)</f>
        <v>0</v>
      </c>
      <c r="Q4296" s="108" t="n">
        <f aca="false">IF(SQRT($B$5)*$I4296+SQRT(1-$B$5)*M4296&lt;$C$11,1,0)</f>
        <v>0</v>
      </c>
      <c r="R4296" s="110" t="n">
        <f aca="false">N4296*$D$8+O4296*$D$9+P4296*$D$10+Q4296*$D$11</f>
        <v>0</v>
      </c>
      <c r="S4296" s="108" t="n">
        <f aca="false">SUM(N4296:Q4296)</f>
        <v>0</v>
      </c>
    </row>
    <row r="4297" customFormat="false" ht="15" hidden="false" customHeight="false" outlineLevel="0" collapsed="false">
      <c r="H4297" s="108" t="n">
        <v>4289</v>
      </c>
      <c r="I4297" s="109" t="n">
        <v>-0.2203</v>
      </c>
      <c r="J4297" s="109" t="n">
        <v>-1.0176</v>
      </c>
      <c r="K4297" s="109" t="n">
        <v>-0.1274</v>
      </c>
      <c r="L4297" s="109" t="n">
        <v>0.6456</v>
      </c>
      <c r="M4297" s="109" t="n">
        <v>0.0502</v>
      </c>
      <c r="N4297" s="108" t="n">
        <f aca="false">IF(SQRT($B$5)*$I4297+SQRT(1-$B$5)*J4297&lt;$C$8,1,0)</f>
        <v>0</v>
      </c>
      <c r="O4297" s="108" t="n">
        <f aca="false">IF(SQRT($B$5)*$I4297+SQRT(1-$B$5)*K4297&lt;$C$9,1,0)</f>
        <v>0</v>
      </c>
      <c r="P4297" s="108" t="n">
        <f aca="false">IF(SQRT($B$5)*$I4297+SQRT(1-$B$5)*L4297&lt;$C$10,1,0)</f>
        <v>0</v>
      </c>
      <c r="Q4297" s="108" t="n">
        <f aca="false">IF(SQRT($B$5)*$I4297+SQRT(1-$B$5)*M4297&lt;$C$11,1,0)</f>
        <v>0</v>
      </c>
      <c r="R4297" s="110" t="n">
        <f aca="false">N4297*$D$8+O4297*$D$9+P4297*$D$10+Q4297*$D$11</f>
        <v>0</v>
      </c>
      <c r="S4297" s="108" t="n">
        <f aca="false">SUM(N4297:Q4297)</f>
        <v>0</v>
      </c>
    </row>
    <row r="4298" customFormat="false" ht="15" hidden="false" customHeight="false" outlineLevel="0" collapsed="false">
      <c r="H4298" s="108" t="n">
        <v>4290</v>
      </c>
      <c r="I4298" s="109" t="n">
        <v>-0.6048</v>
      </c>
      <c r="J4298" s="109" t="n">
        <v>-0.3852</v>
      </c>
      <c r="K4298" s="109" t="n">
        <v>-0.3393</v>
      </c>
      <c r="L4298" s="109" t="n">
        <v>1.2442</v>
      </c>
      <c r="M4298" s="109" t="n">
        <v>0.8348</v>
      </c>
      <c r="N4298" s="108" t="n">
        <f aca="false">IF(SQRT($B$5)*$I4298+SQRT(1-$B$5)*J4298&lt;$C$8,1,0)</f>
        <v>0</v>
      </c>
      <c r="O4298" s="108" t="n">
        <f aca="false">IF(SQRT($B$5)*$I4298+SQRT(1-$B$5)*K4298&lt;$C$9,1,0)</f>
        <v>0</v>
      </c>
      <c r="P4298" s="108" t="n">
        <f aca="false">IF(SQRT($B$5)*$I4298+SQRT(1-$B$5)*L4298&lt;$C$10,1,0)</f>
        <v>0</v>
      </c>
      <c r="Q4298" s="108" t="n">
        <f aca="false">IF(SQRT($B$5)*$I4298+SQRT(1-$B$5)*M4298&lt;$C$11,1,0)</f>
        <v>0</v>
      </c>
      <c r="R4298" s="110" t="n">
        <f aca="false">N4298*$D$8+O4298*$D$9+P4298*$D$10+Q4298*$D$11</f>
        <v>0</v>
      </c>
      <c r="S4298" s="108" t="n">
        <f aca="false">SUM(N4298:Q4298)</f>
        <v>0</v>
      </c>
    </row>
    <row r="4299" customFormat="false" ht="15" hidden="false" customHeight="false" outlineLevel="0" collapsed="false">
      <c r="H4299" s="108" t="n">
        <v>4291</v>
      </c>
      <c r="I4299" s="109" t="n">
        <v>2.5816</v>
      </c>
      <c r="J4299" s="109" t="n">
        <v>0.1946</v>
      </c>
      <c r="K4299" s="109" t="n">
        <v>1.3018</v>
      </c>
      <c r="L4299" s="109" t="n">
        <v>0.4806</v>
      </c>
      <c r="M4299" s="109" t="n">
        <v>-0.1551</v>
      </c>
      <c r="N4299" s="108" t="n">
        <f aca="false">IF(SQRT($B$5)*$I4299+SQRT(1-$B$5)*J4299&lt;$C$8,1,0)</f>
        <v>0</v>
      </c>
      <c r="O4299" s="108" t="n">
        <f aca="false">IF(SQRT($B$5)*$I4299+SQRT(1-$B$5)*K4299&lt;$C$9,1,0)</f>
        <v>0</v>
      </c>
      <c r="P4299" s="108" t="n">
        <f aca="false">IF(SQRT($B$5)*$I4299+SQRT(1-$B$5)*L4299&lt;$C$10,1,0)</f>
        <v>0</v>
      </c>
      <c r="Q4299" s="108" t="n">
        <f aca="false">IF(SQRT($B$5)*$I4299+SQRT(1-$B$5)*M4299&lt;$C$11,1,0)</f>
        <v>0</v>
      </c>
      <c r="R4299" s="110" t="n">
        <f aca="false">N4299*$D$8+O4299*$D$9+P4299*$D$10+Q4299*$D$11</f>
        <v>0</v>
      </c>
      <c r="S4299" s="108" t="n">
        <f aca="false">SUM(N4299:Q4299)</f>
        <v>0</v>
      </c>
    </row>
    <row r="4300" customFormat="false" ht="15" hidden="false" customHeight="false" outlineLevel="0" collapsed="false">
      <c r="H4300" s="108" t="n">
        <v>4292</v>
      </c>
      <c r="I4300" s="109" t="n">
        <v>-0.9173</v>
      </c>
      <c r="J4300" s="109" t="n">
        <v>-0.2723</v>
      </c>
      <c r="K4300" s="109" t="n">
        <v>0.4798</v>
      </c>
      <c r="L4300" s="109" t="n">
        <v>-0.1939</v>
      </c>
      <c r="M4300" s="109" t="n">
        <v>-0.3959</v>
      </c>
      <c r="N4300" s="108" t="n">
        <f aca="false">IF(SQRT($B$5)*$I4300+SQRT(1-$B$5)*J4300&lt;$C$8,1,0)</f>
        <v>0</v>
      </c>
      <c r="O4300" s="108" t="n">
        <f aca="false">IF(SQRT($B$5)*$I4300+SQRT(1-$B$5)*K4300&lt;$C$9,1,0)</f>
        <v>0</v>
      </c>
      <c r="P4300" s="108" t="n">
        <f aca="false">IF(SQRT($B$5)*$I4300+SQRT(1-$B$5)*L4300&lt;$C$10,1,0)</f>
        <v>0</v>
      </c>
      <c r="Q4300" s="108" t="n">
        <f aca="false">IF(SQRT($B$5)*$I4300+SQRT(1-$B$5)*M4300&lt;$C$11,1,0)</f>
        <v>0</v>
      </c>
      <c r="R4300" s="110" t="n">
        <f aca="false">N4300*$D$8+O4300*$D$9+P4300*$D$10+Q4300*$D$11</f>
        <v>0</v>
      </c>
      <c r="S4300" s="108" t="n">
        <f aca="false">SUM(N4300:Q4300)</f>
        <v>0</v>
      </c>
    </row>
    <row r="4301" customFormat="false" ht="15" hidden="false" customHeight="false" outlineLevel="0" collapsed="false">
      <c r="H4301" s="108" t="n">
        <v>4293</v>
      </c>
      <c r="I4301" s="109" t="n">
        <v>-0.5045</v>
      </c>
      <c r="J4301" s="109" t="n">
        <v>-1.6551</v>
      </c>
      <c r="K4301" s="109" t="n">
        <v>0.6388</v>
      </c>
      <c r="L4301" s="109" t="n">
        <v>1.2755</v>
      </c>
      <c r="M4301" s="109" t="n">
        <v>0.4239</v>
      </c>
      <c r="N4301" s="108" t="n">
        <f aca="false">IF(SQRT($B$5)*$I4301+SQRT(1-$B$5)*J4301&lt;$C$8,1,0)</f>
        <v>0</v>
      </c>
      <c r="O4301" s="108" t="n">
        <f aca="false">IF(SQRT($B$5)*$I4301+SQRT(1-$B$5)*K4301&lt;$C$9,1,0)</f>
        <v>0</v>
      </c>
      <c r="P4301" s="108" t="n">
        <f aca="false">IF(SQRT($B$5)*$I4301+SQRT(1-$B$5)*L4301&lt;$C$10,1,0)</f>
        <v>0</v>
      </c>
      <c r="Q4301" s="108" t="n">
        <f aca="false">IF(SQRT($B$5)*$I4301+SQRT(1-$B$5)*M4301&lt;$C$11,1,0)</f>
        <v>0</v>
      </c>
      <c r="R4301" s="110" t="n">
        <f aca="false">N4301*$D$8+O4301*$D$9+P4301*$D$10+Q4301*$D$11</f>
        <v>0</v>
      </c>
      <c r="S4301" s="108" t="n">
        <f aca="false">SUM(N4301:Q4301)</f>
        <v>0</v>
      </c>
    </row>
    <row r="4302" customFormat="false" ht="15" hidden="false" customHeight="false" outlineLevel="0" collapsed="false">
      <c r="H4302" s="108" t="n">
        <v>4294</v>
      </c>
      <c r="I4302" s="109" t="n">
        <v>0.0867</v>
      </c>
      <c r="J4302" s="109" t="n">
        <v>-0.0703</v>
      </c>
      <c r="K4302" s="109" t="n">
        <v>0.7316</v>
      </c>
      <c r="L4302" s="109" t="n">
        <v>1.4444</v>
      </c>
      <c r="M4302" s="109" t="n">
        <v>-1.3057</v>
      </c>
      <c r="N4302" s="108" t="n">
        <f aca="false">IF(SQRT($B$5)*$I4302+SQRT(1-$B$5)*J4302&lt;$C$8,1,0)</f>
        <v>0</v>
      </c>
      <c r="O4302" s="108" t="n">
        <f aca="false">IF(SQRT($B$5)*$I4302+SQRT(1-$B$5)*K4302&lt;$C$9,1,0)</f>
        <v>0</v>
      </c>
      <c r="P4302" s="108" t="n">
        <f aca="false">IF(SQRT($B$5)*$I4302+SQRT(1-$B$5)*L4302&lt;$C$10,1,0)</f>
        <v>0</v>
      </c>
      <c r="Q4302" s="108" t="n">
        <f aca="false">IF(SQRT($B$5)*$I4302+SQRT(1-$B$5)*M4302&lt;$C$11,1,0)</f>
        <v>0</v>
      </c>
      <c r="R4302" s="110" t="n">
        <f aca="false">N4302*$D$8+O4302*$D$9+P4302*$D$10+Q4302*$D$11</f>
        <v>0</v>
      </c>
      <c r="S4302" s="108" t="n">
        <f aca="false">SUM(N4302:Q4302)</f>
        <v>0</v>
      </c>
    </row>
    <row r="4303" customFormat="false" ht="15" hidden="false" customHeight="false" outlineLevel="0" collapsed="false">
      <c r="H4303" s="108" t="n">
        <v>4295</v>
      </c>
      <c r="I4303" s="109" t="n">
        <v>-0.1445</v>
      </c>
      <c r="J4303" s="109" t="n">
        <v>0.089</v>
      </c>
      <c r="K4303" s="109" t="n">
        <v>1.1078</v>
      </c>
      <c r="L4303" s="109" t="n">
        <v>-0.636</v>
      </c>
      <c r="M4303" s="109" t="n">
        <v>0.6356</v>
      </c>
      <c r="N4303" s="108" t="n">
        <f aca="false">IF(SQRT($B$5)*$I4303+SQRT(1-$B$5)*J4303&lt;$C$8,1,0)</f>
        <v>0</v>
      </c>
      <c r="O4303" s="108" t="n">
        <f aca="false">IF(SQRT($B$5)*$I4303+SQRT(1-$B$5)*K4303&lt;$C$9,1,0)</f>
        <v>0</v>
      </c>
      <c r="P4303" s="108" t="n">
        <f aca="false">IF(SQRT($B$5)*$I4303+SQRT(1-$B$5)*L4303&lt;$C$10,1,0)</f>
        <v>0</v>
      </c>
      <c r="Q4303" s="108" t="n">
        <f aca="false">IF(SQRT($B$5)*$I4303+SQRT(1-$B$5)*M4303&lt;$C$11,1,0)</f>
        <v>0</v>
      </c>
      <c r="R4303" s="110" t="n">
        <f aca="false">N4303*$D$8+O4303*$D$9+P4303*$D$10+Q4303*$D$11</f>
        <v>0</v>
      </c>
      <c r="S4303" s="108" t="n">
        <f aca="false">SUM(N4303:Q4303)</f>
        <v>0</v>
      </c>
    </row>
    <row r="4304" customFormat="false" ht="15" hidden="false" customHeight="false" outlineLevel="0" collapsed="false">
      <c r="H4304" s="108" t="n">
        <v>4296</v>
      </c>
      <c r="I4304" s="109" t="n">
        <v>-0.5955</v>
      </c>
      <c r="J4304" s="109" t="n">
        <v>0.3246</v>
      </c>
      <c r="K4304" s="109" t="n">
        <v>-0.5282</v>
      </c>
      <c r="L4304" s="109" t="n">
        <v>1.639</v>
      </c>
      <c r="M4304" s="109" t="n">
        <v>-0.4087</v>
      </c>
      <c r="N4304" s="108" t="n">
        <f aca="false">IF(SQRT($B$5)*$I4304+SQRT(1-$B$5)*J4304&lt;$C$8,1,0)</f>
        <v>0</v>
      </c>
      <c r="O4304" s="108" t="n">
        <f aca="false">IF(SQRT($B$5)*$I4304+SQRT(1-$B$5)*K4304&lt;$C$9,1,0)</f>
        <v>0</v>
      </c>
      <c r="P4304" s="108" t="n">
        <f aca="false">IF(SQRT($B$5)*$I4304+SQRT(1-$B$5)*L4304&lt;$C$10,1,0)</f>
        <v>0</v>
      </c>
      <c r="Q4304" s="108" t="n">
        <f aca="false">IF(SQRT($B$5)*$I4304+SQRT(1-$B$5)*M4304&lt;$C$11,1,0)</f>
        <v>0</v>
      </c>
      <c r="R4304" s="110" t="n">
        <f aca="false">N4304*$D$8+O4304*$D$9+P4304*$D$10+Q4304*$D$11</f>
        <v>0</v>
      </c>
      <c r="S4304" s="108" t="n">
        <f aca="false">SUM(N4304:Q4304)</f>
        <v>0</v>
      </c>
    </row>
    <row r="4305" customFormat="false" ht="15" hidden="false" customHeight="false" outlineLevel="0" collapsed="false">
      <c r="H4305" s="108" t="n">
        <v>4297</v>
      </c>
      <c r="I4305" s="109" t="n">
        <v>0.8572</v>
      </c>
      <c r="J4305" s="109" t="n">
        <v>0.017</v>
      </c>
      <c r="K4305" s="109" t="n">
        <v>0.885</v>
      </c>
      <c r="L4305" s="109" t="n">
        <v>0.7489</v>
      </c>
      <c r="M4305" s="109" t="n">
        <v>-0.0055</v>
      </c>
      <c r="N4305" s="108" t="n">
        <f aca="false">IF(SQRT($B$5)*$I4305+SQRT(1-$B$5)*J4305&lt;$C$8,1,0)</f>
        <v>0</v>
      </c>
      <c r="O4305" s="108" t="n">
        <f aca="false">IF(SQRT($B$5)*$I4305+SQRT(1-$B$5)*K4305&lt;$C$9,1,0)</f>
        <v>0</v>
      </c>
      <c r="P4305" s="108" t="n">
        <f aca="false">IF(SQRT($B$5)*$I4305+SQRT(1-$B$5)*L4305&lt;$C$10,1,0)</f>
        <v>0</v>
      </c>
      <c r="Q4305" s="108" t="n">
        <f aca="false">IF(SQRT($B$5)*$I4305+SQRT(1-$B$5)*M4305&lt;$C$11,1,0)</f>
        <v>0</v>
      </c>
      <c r="R4305" s="110" t="n">
        <f aca="false">N4305*$D$8+O4305*$D$9+P4305*$D$10+Q4305*$D$11</f>
        <v>0</v>
      </c>
      <c r="S4305" s="108" t="n">
        <f aca="false">SUM(N4305:Q4305)</f>
        <v>0</v>
      </c>
    </row>
    <row r="4306" customFormat="false" ht="15" hidden="false" customHeight="false" outlineLevel="0" collapsed="false">
      <c r="H4306" s="108" t="n">
        <v>4298</v>
      </c>
      <c r="I4306" s="109" t="n">
        <v>0.3218</v>
      </c>
      <c r="J4306" s="109" t="n">
        <v>1.6214</v>
      </c>
      <c r="K4306" s="109" t="n">
        <v>-0.6429</v>
      </c>
      <c r="L4306" s="109" t="n">
        <v>0.0479</v>
      </c>
      <c r="M4306" s="109" t="n">
        <v>-1.4855</v>
      </c>
      <c r="N4306" s="108" t="n">
        <f aca="false">IF(SQRT($B$5)*$I4306+SQRT(1-$B$5)*J4306&lt;$C$8,1,0)</f>
        <v>0</v>
      </c>
      <c r="O4306" s="108" t="n">
        <f aca="false">IF(SQRT($B$5)*$I4306+SQRT(1-$B$5)*K4306&lt;$C$9,1,0)</f>
        <v>0</v>
      </c>
      <c r="P4306" s="108" t="n">
        <f aca="false">IF(SQRT($B$5)*$I4306+SQRT(1-$B$5)*L4306&lt;$C$10,1,0)</f>
        <v>0</v>
      </c>
      <c r="Q4306" s="108" t="n">
        <f aca="false">IF(SQRT($B$5)*$I4306+SQRT(1-$B$5)*M4306&lt;$C$11,1,0)</f>
        <v>0</v>
      </c>
      <c r="R4306" s="110" t="n">
        <f aca="false">N4306*$D$8+O4306*$D$9+P4306*$D$10+Q4306*$D$11</f>
        <v>0</v>
      </c>
      <c r="S4306" s="108" t="n">
        <f aca="false">SUM(N4306:Q4306)</f>
        <v>0</v>
      </c>
    </row>
    <row r="4307" customFormat="false" ht="15" hidden="false" customHeight="false" outlineLevel="0" collapsed="false">
      <c r="H4307" s="108" t="n">
        <v>4299</v>
      </c>
      <c r="I4307" s="109" t="n">
        <v>0.2801</v>
      </c>
      <c r="J4307" s="109" t="n">
        <v>0.6383</v>
      </c>
      <c r="K4307" s="109" t="n">
        <v>-0.4965</v>
      </c>
      <c r="L4307" s="109" t="n">
        <v>-1.911</v>
      </c>
      <c r="M4307" s="109" t="n">
        <v>0.6862</v>
      </c>
      <c r="N4307" s="108" t="n">
        <f aca="false">IF(SQRT($B$5)*$I4307+SQRT(1-$B$5)*J4307&lt;$C$8,1,0)</f>
        <v>0</v>
      </c>
      <c r="O4307" s="108" t="n">
        <f aca="false">IF(SQRT($B$5)*$I4307+SQRT(1-$B$5)*K4307&lt;$C$9,1,0)</f>
        <v>0</v>
      </c>
      <c r="P4307" s="108" t="n">
        <f aca="false">IF(SQRT($B$5)*$I4307+SQRT(1-$B$5)*L4307&lt;$C$10,1,0)</f>
        <v>0</v>
      </c>
      <c r="Q4307" s="108" t="n">
        <f aca="false">IF(SQRT($B$5)*$I4307+SQRT(1-$B$5)*M4307&lt;$C$11,1,0)</f>
        <v>0</v>
      </c>
      <c r="R4307" s="110" t="n">
        <f aca="false">N4307*$D$8+O4307*$D$9+P4307*$D$10+Q4307*$D$11</f>
        <v>0</v>
      </c>
      <c r="S4307" s="108" t="n">
        <f aca="false">SUM(N4307:Q4307)</f>
        <v>0</v>
      </c>
    </row>
    <row r="4308" customFormat="false" ht="15" hidden="false" customHeight="false" outlineLevel="0" collapsed="false">
      <c r="H4308" s="108" t="n">
        <v>4300</v>
      </c>
      <c r="I4308" s="109" t="n">
        <v>0.3311</v>
      </c>
      <c r="J4308" s="109" t="n">
        <v>0.5278</v>
      </c>
      <c r="K4308" s="109" t="n">
        <v>0.8654</v>
      </c>
      <c r="L4308" s="109" t="n">
        <v>0.7072</v>
      </c>
      <c r="M4308" s="109" t="n">
        <v>1.4605</v>
      </c>
      <c r="N4308" s="108" t="n">
        <f aca="false">IF(SQRT($B$5)*$I4308+SQRT(1-$B$5)*J4308&lt;$C$8,1,0)</f>
        <v>0</v>
      </c>
      <c r="O4308" s="108" t="n">
        <f aca="false">IF(SQRT($B$5)*$I4308+SQRT(1-$B$5)*K4308&lt;$C$9,1,0)</f>
        <v>0</v>
      </c>
      <c r="P4308" s="108" t="n">
        <f aca="false">IF(SQRT($B$5)*$I4308+SQRT(1-$B$5)*L4308&lt;$C$10,1,0)</f>
        <v>0</v>
      </c>
      <c r="Q4308" s="108" t="n">
        <f aca="false">IF(SQRT($B$5)*$I4308+SQRT(1-$B$5)*M4308&lt;$C$11,1,0)</f>
        <v>0</v>
      </c>
      <c r="R4308" s="110" t="n">
        <f aca="false">N4308*$D$8+O4308*$D$9+P4308*$D$10+Q4308*$D$11</f>
        <v>0</v>
      </c>
      <c r="S4308" s="108" t="n">
        <f aca="false">SUM(N4308:Q4308)</f>
        <v>0</v>
      </c>
    </row>
    <row r="4309" customFormat="false" ht="15" hidden="false" customHeight="false" outlineLevel="0" collapsed="false">
      <c r="H4309" s="108" t="n">
        <v>4301</v>
      </c>
      <c r="I4309" s="109" t="n">
        <v>-0.2262</v>
      </c>
      <c r="J4309" s="109" t="n">
        <v>-0.0734</v>
      </c>
      <c r="K4309" s="109" t="n">
        <v>-0.1048</v>
      </c>
      <c r="L4309" s="109" t="n">
        <v>-1.77</v>
      </c>
      <c r="M4309" s="109" t="n">
        <v>-0.8348</v>
      </c>
      <c r="N4309" s="108" t="n">
        <f aca="false">IF(SQRT($B$5)*$I4309+SQRT(1-$B$5)*J4309&lt;$C$8,1,0)</f>
        <v>0</v>
      </c>
      <c r="O4309" s="108" t="n">
        <f aca="false">IF(SQRT($B$5)*$I4309+SQRT(1-$B$5)*K4309&lt;$C$9,1,0)</f>
        <v>0</v>
      </c>
      <c r="P4309" s="108" t="n">
        <f aca="false">IF(SQRT($B$5)*$I4309+SQRT(1-$B$5)*L4309&lt;$C$10,1,0)</f>
        <v>0</v>
      </c>
      <c r="Q4309" s="108" t="n">
        <f aca="false">IF(SQRT($B$5)*$I4309+SQRT(1-$B$5)*M4309&lt;$C$11,1,0)</f>
        <v>0</v>
      </c>
      <c r="R4309" s="110" t="n">
        <f aca="false">N4309*$D$8+O4309*$D$9+P4309*$D$10+Q4309*$D$11</f>
        <v>0</v>
      </c>
      <c r="S4309" s="108" t="n">
        <f aca="false">SUM(N4309:Q4309)</f>
        <v>0</v>
      </c>
    </row>
    <row r="4310" customFormat="false" ht="15" hidden="false" customHeight="false" outlineLevel="0" collapsed="false">
      <c r="H4310" s="108" t="n">
        <v>4302</v>
      </c>
      <c r="I4310" s="109" t="n">
        <v>-0.9339</v>
      </c>
      <c r="J4310" s="109" t="n">
        <v>0.5268</v>
      </c>
      <c r="K4310" s="109" t="n">
        <v>1.388</v>
      </c>
      <c r="L4310" s="109" t="n">
        <v>-0.1005</v>
      </c>
      <c r="M4310" s="109" t="n">
        <v>1.193</v>
      </c>
      <c r="N4310" s="108" t="n">
        <f aca="false">IF(SQRT($B$5)*$I4310+SQRT(1-$B$5)*J4310&lt;$C$8,1,0)</f>
        <v>0</v>
      </c>
      <c r="O4310" s="108" t="n">
        <f aca="false">IF(SQRT($B$5)*$I4310+SQRT(1-$B$5)*K4310&lt;$C$9,1,0)</f>
        <v>0</v>
      </c>
      <c r="P4310" s="108" t="n">
        <f aca="false">IF(SQRT($B$5)*$I4310+SQRT(1-$B$5)*L4310&lt;$C$10,1,0)</f>
        <v>0</v>
      </c>
      <c r="Q4310" s="108" t="n">
        <f aca="false">IF(SQRT($B$5)*$I4310+SQRT(1-$B$5)*M4310&lt;$C$11,1,0)</f>
        <v>0</v>
      </c>
      <c r="R4310" s="110" t="n">
        <f aca="false">N4310*$D$8+O4310*$D$9+P4310*$D$10+Q4310*$D$11</f>
        <v>0</v>
      </c>
      <c r="S4310" s="108" t="n">
        <f aca="false">SUM(N4310:Q4310)</f>
        <v>0</v>
      </c>
    </row>
    <row r="4311" customFormat="false" ht="15" hidden="false" customHeight="false" outlineLevel="0" collapsed="false">
      <c r="H4311" s="108" t="n">
        <v>4303</v>
      </c>
      <c r="I4311" s="109" t="n">
        <v>0.9953</v>
      </c>
      <c r="J4311" s="109" t="n">
        <v>-1.2073</v>
      </c>
      <c r="K4311" s="109" t="n">
        <v>-0.3222</v>
      </c>
      <c r="L4311" s="109" t="n">
        <v>0.1721</v>
      </c>
      <c r="M4311" s="109" t="n">
        <v>-1.0385</v>
      </c>
      <c r="N4311" s="108" t="n">
        <f aca="false">IF(SQRT($B$5)*$I4311+SQRT(1-$B$5)*J4311&lt;$C$8,1,0)</f>
        <v>0</v>
      </c>
      <c r="O4311" s="108" t="n">
        <f aca="false">IF(SQRT($B$5)*$I4311+SQRT(1-$B$5)*K4311&lt;$C$9,1,0)</f>
        <v>0</v>
      </c>
      <c r="P4311" s="108" t="n">
        <f aca="false">IF(SQRT($B$5)*$I4311+SQRT(1-$B$5)*L4311&lt;$C$10,1,0)</f>
        <v>0</v>
      </c>
      <c r="Q4311" s="108" t="n">
        <f aca="false">IF(SQRT($B$5)*$I4311+SQRT(1-$B$5)*M4311&lt;$C$11,1,0)</f>
        <v>0</v>
      </c>
      <c r="R4311" s="110" t="n">
        <f aca="false">N4311*$D$8+O4311*$D$9+P4311*$D$10+Q4311*$D$11</f>
        <v>0</v>
      </c>
      <c r="S4311" s="108" t="n">
        <f aca="false">SUM(N4311:Q4311)</f>
        <v>0</v>
      </c>
    </row>
    <row r="4312" customFormat="false" ht="15" hidden="false" customHeight="false" outlineLevel="0" collapsed="false">
      <c r="H4312" s="108" t="n">
        <v>4304</v>
      </c>
      <c r="I4312" s="109" t="n">
        <v>1.7484</v>
      </c>
      <c r="J4312" s="109" t="n">
        <v>0.0077</v>
      </c>
      <c r="K4312" s="109" t="n">
        <v>-0.6251</v>
      </c>
      <c r="L4312" s="109" t="n">
        <v>-0.4267</v>
      </c>
      <c r="M4312" s="109" t="n">
        <v>0.3518</v>
      </c>
      <c r="N4312" s="108" t="n">
        <f aca="false">IF(SQRT($B$5)*$I4312+SQRT(1-$B$5)*J4312&lt;$C$8,1,0)</f>
        <v>0</v>
      </c>
      <c r="O4312" s="108" t="n">
        <f aca="false">IF(SQRT($B$5)*$I4312+SQRT(1-$B$5)*K4312&lt;$C$9,1,0)</f>
        <v>0</v>
      </c>
      <c r="P4312" s="108" t="n">
        <f aca="false">IF(SQRT($B$5)*$I4312+SQRT(1-$B$5)*L4312&lt;$C$10,1,0)</f>
        <v>0</v>
      </c>
      <c r="Q4312" s="108" t="n">
        <f aca="false">IF(SQRT($B$5)*$I4312+SQRT(1-$B$5)*M4312&lt;$C$11,1,0)</f>
        <v>0</v>
      </c>
      <c r="R4312" s="110" t="n">
        <f aca="false">N4312*$D$8+O4312*$D$9+P4312*$D$10+Q4312*$D$11</f>
        <v>0</v>
      </c>
      <c r="S4312" s="108" t="n">
        <f aca="false">SUM(N4312:Q4312)</f>
        <v>0</v>
      </c>
    </row>
    <row r="4313" customFormat="false" ht="15" hidden="false" customHeight="false" outlineLevel="0" collapsed="false">
      <c r="H4313" s="108" t="n">
        <v>4305</v>
      </c>
      <c r="I4313" s="109" t="n">
        <v>1.4337</v>
      </c>
      <c r="J4313" s="109" t="n">
        <v>-0.1252</v>
      </c>
      <c r="K4313" s="109" t="n">
        <v>0.4974</v>
      </c>
      <c r="L4313" s="109" t="n">
        <v>-0.2217</v>
      </c>
      <c r="M4313" s="109" t="n">
        <v>-0.6659</v>
      </c>
      <c r="N4313" s="108" t="n">
        <f aca="false">IF(SQRT($B$5)*$I4313+SQRT(1-$B$5)*J4313&lt;$C$8,1,0)</f>
        <v>0</v>
      </c>
      <c r="O4313" s="108" t="n">
        <f aca="false">IF(SQRT($B$5)*$I4313+SQRT(1-$B$5)*K4313&lt;$C$9,1,0)</f>
        <v>0</v>
      </c>
      <c r="P4313" s="108" t="n">
        <f aca="false">IF(SQRT($B$5)*$I4313+SQRT(1-$B$5)*L4313&lt;$C$10,1,0)</f>
        <v>0</v>
      </c>
      <c r="Q4313" s="108" t="n">
        <f aca="false">IF(SQRT($B$5)*$I4313+SQRT(1-$B$5)*M4313&lt;$C$11,1,0)</f>
        <v>0</v>
      </c>
      <c r="R4313" s="110" t="n">
        <f aca="false">N4313*$D$8+O4313*$D$9+P4313*$D$10+Q4313*$D$11</f>
        <v>0</v>
      </c>
      <c r="S4313" s="108" t="n">
        <f aca="false">SUM(N4313:Q4313)</f>
        <v>0</v>
      </c>
    </row>
    <row r="4314" customFormat="false" ht="15" hidden="false" customHeight="false" outlineLevel="0" collapsed="false">
      <c r="H4314" s="108" t="n">
        <v>4306</v>
      </c>
      <c r="I4314" s="109" t="n">
        <v>-0.9182</v>
      </c>
      <c r="J4314" s="109" t="n">
        <v>1.5416</v>
      </c>
      <c r="K4314" s="109" t="n">
        <v>0.5383</v>
      </c>
      <c r="L4314" s="109" t="n">
        <v>-0.7332</v>
      </c>
      <c r="M4314" s="109" t="n">
        <v>1.1571</v>
      </c>
      <c r="N4314" s="108" t="n">
        <f aca="false">IF(SQRT($B$5)*$I4314+SQRT(1-$B$5)*J4314&lt;$C$8,1,0)</f>
        <v>0</v>
      </c>
      <c r="O4314" s="108" t="n">
        <f aca="false">IF(SQRT($B$5)*$I4314+SQRT(1-$B$5)*K4314&lt;$C$9,1,0)</f>
        <v>0</v>
      </c>
      <c r="P4314" s="108" t="n">
        <f aca="false">IF(SQRT($B$5)*$I4314+SQRT(1-$B$5)*L4314&lt;$C$10,1,0)</f>
        <v>0</v>
      </c>
      <c r="Q4314" s="108" t="n">
        <f aca="false">IF(SQRT($B$5)*$I4314+SQRT(1-$B$5)*M4314&lt;$C$11,1,0)</f>
        <v>0</v>
      </c>
      <c r="R4314" s="110" t="n">
        <f aca="false">N4314*$D$8+O4314*$D$9+P4314*$D$10+Q4314*$D$11</f>
        <v>0</v>
      </c>
      <c r="S4314" s="108" t="n">
        <f aca="false">SUM(N4314:Q4314)</f>
        <v>0</v>
      </c>
    </row>
    <row r="4315" customFormat="false" ht="15" hidden="false" customHeight="false" outlineLevel="0" collapsed="false">
      <c r="H4315" s="108" t="n">
        <v>4307</v>
      </c>
      <c r="I4315" s="109" t="n">
        <v>-1.5542</v>
      </c>
      <c r="J4315" s="109" t="n">
        <v>0.6601</v>
      </c>
      <c r="K4315" s="109" t="n">
        <v>0.1798</v>
      </c>
      <c r="L4315" s="109" t="n">
        <v>-1.9346</v>
      </c>
      <c r="M4315" s="109" t="n">
        <v>-1.5844</v>
      </c>
      <c r="N4315" s="108" t="n">
        <f aca="false">IF(SQRT($B$5)*$I4315+SQRT(1-$B$5)*J4315&lt;$C$8,1,0)</f>
        <v>0</v>
      </c>
      <c r="O4315" s="108" t="n">
        <f aca="false">IF(SQRT($B$5)*$I4315+SQRT(1-$B$5)*K4315&lt;$C$9,1,0)</f>
        <v>0</v>
      </c>
      <c r="P4315" s="108" t="n">
        <f aca="false">IF(SQRT($B$5)*$I4315+SQRT(1-$B$5)*L4315&lt;$C$10,1,0)</f>
        <v>1</v>
      </c>
      <c r="Q4315" s="108" t="n">
        <f aca="false">IF(SQRT($B$5)*$I4315+SQRT(1-$B$5)*M4315&lt;$C$11,1,0)</f>
        <v>1</v>
      </c>
      <c r="R4315" s="110" t="n">
        <f aca="false">N4315*$D$8+O4315*$D$9+P4315*$D$10+Q4315*$D$11</f>
        <v>31.5</v>
      </c>
      <c r="S4315" s="108" t="n">
        <f aca="false">SUM(N4315:Q4315)</f>
        <v>2</v>
      </c>
    </row>
    <row r="4316" customFormat="false" ht="15" hidden="false" customHeight="false" outlineLevel="0" collapsed="false">
      <c r="H4316" s="108" t="n">
        <v>4308</v>
      </c>
      <c r="I4316" s="109" t="n">
        <v>0.5382</v>
      </c>
      <c r="J4316" s="109" t="n">
        <v>-0.4905</v>
      </c>
      <c r="K4316" s="109" t="n">
        <v>1.5544</v>
      </c>
      <c r="L4316" s="109" t="n">
        <v>-0.6317</v>
      </c>
      <c r="M4316" s="109" t="n">
        <v>0.5536</v>
      </c>
      <c r="N4316" s="108" t="n">
        <f aca="false">IF(SQRT($B$5)*$I4316+SQRT(1-$B$5)*J4316&lt;$C$8,1,0)</f>
        <v>0</v>
      </c>
      <c r="O4316" s="108" t="n">
        <f aca="false">IF(SQRT($B$5)*$I4316+SQRT(1-$B$5)*K4316&lt;$C$9,1,0)</f>
        <v>0</v>
      </c>
      <c r="P4316" s="108" t="n">
        <f aca="false">IF(SQRT($B$5)*$I4316+SQRT(1-$B$5)*L4316&lt;$C$10,1,0)</f>
        <v>0</v>
      </c>
      <c r="Q4316" s="108" t="n">
        <f aca="false">IF(SQRT($B$5)*$I4316+SQRT(1-$B$5)*M4316&lt;$C$11,1,0)</f>
        <v>0</v>
      </c>
      <c r="R4316" s="110" t="n">
        <f aca="false">N4316*$D$8+O4316*$D$9+P4316*$D$10+Q4316*$D$11</f>
        <v>0</v>
      </c>
      <c r="S4316" s="108" t="n">
        <f aca="false">SUM(N4316:Q4316)</f>
        <v>0</v>
      </c>
    </row>
    <row r="4317" customFormat="false" ht="15" hidden="false" customHeight="false" outlineLevel="0" collapsed="false">
      <c r="H4317" s="108" t="n">
        <v>4309</v>
      </c>
      <c r="I4317" s="109" t="n">
        <v>0.9371</v>
      </c>
      <c r="J4317" s="109" t="n">
        <v>-0.6059</v>
      </c>
      <c r="K4317" s="109" t="n">
        <v>-1.2946</v>
      </c>
      <c r="L4317" s="109" t="n">
        <v>0.5846</v>
      </c>
      <c r="M4317" s="109" t="n">
        <v>-1.1353</v>
      </c>
      <c r="N4317" s="108" t="n">
        <f aca="false">IF(SQRT($B$5)*$I4317+SQRT(1-$B$5)*J4317&lt;$C$8,1,0)</f>
        <v>0</v>
      </c>
      <c r="O4317" s="108" t="n">
        <f aca="false">IF(SQRT($B$5)*$I4317+SQRT(1-$B$5)*K4317&lt;$C$9,1,0)</f>
        <v>0</v>
      </c>
      <c r="P4317" s="108" t="n">
        <f aca="false">IF(SQRT($B$5)*$I4317+SQRT(1-$B$5)*L4317&lt;$C$10,1,0)</f>
        <v>0</v>
      </c>
      <c r="Q4317" s="108" t="n">
        <f aca="false">IF(SQRT($B$5)*$I4317+SQRT(1-$B$5)*M4317&lt;$C$11,1,0)</f>
        <v>0</v>
      </c>
      <c r="R4317" s="110" t="n">
        <f aca="false">N4317*$D$8+O4317*$D$9+P4317*$D$10+Q4317*$D$11</f>
        <v>0</v>
      </c>
      <c r="S4317" s="108" t="n">
        <f aca="false">SUM(N4317:Q4317)</f>
        <v>0</v>
      </c>
    </row>
    <row r="4318" customFormat="false" ht="15" hidden="false" customHeight="false" outlineLevel="0" collapsed="false">
      <c r="H4318" s="108" t="n">
        <v>4310</v>
      </c>
      <c r="I4318" s="109" t="n">
        <v>0.0589</v>
      </c>
      <c r="J4318" s="109" t="n">
        <v>1.7645</v>
      </c>
      <c r="K4318" s="109" t="n">
        <v>0.0382</v>
      </c>
      <c r="L4318" s="109" t="n">
        <v>0.1223</v>
      </c>
      <c r="M4318" s="109" t="n">
        <v>1.4288</v>
      </c>
      <c r="N4318" s="108" t="n">
        <f aca="false">IF(SQRT($B$5)*$I4318+SQRT(1-$B$5)*J4318&lt;$C$8,1,0)</f>
        <v>0</v>
      </c>
      <c r="O4318" s="108" t="n">
        <f aca="false">IF(SQRT($B$5)*$I4318+SQRT(1-$B$5)*K4318&lt;$C$9,1,0)</f>
        <v>0</v>
      </c>
      <c r="P4318" s="108" t="n">
        <f aca="false">IF(SQRT($B$5)*$I4318+SQRT(1-$B$5)*L4318&lt;$C$10,1,0)</f>
        <v>0</v>
      </c>
      <c r="Q4318" s="108" t="n">
        <f aca="false">IF(SQRT($B$5)*$I4318+SQRT(1-$B$5)*M4318&lt;$C$11,1,0)</f>
        <v>0</v>
      </c>
      <c r="R4318" s="110" t="n">
        <f aca="false">N4318*$D$8+O4318*$D$9+P4318*$D$10+Q4318*$D$11</f>
        <v>0</v>
      </c>
      <c r="S4318" s="108" t="n">
        <f aca="false">SUM(N4318:Q4318)</f>
        <v>0</v>
      </c>
    </row>
    <row r="4319" customFormat="false" ht="15" hidden="false" customHeight="false" outlineLevel="0" collapsed="false">
      <c r="H4319" s="108" t="n">
        <v>4311</v>
      </c>
      <c r="I4319" s="109" t="n">
        <v>-2.0326</v>
      </c>
      <c r="J4319" s="109" t="n">
        <v>0.1029</v>
      </c>
      <c r="K4319" s="109" t="n">
        <v>0.0747</v>
      </c>
      <c r="L4319" s="109" t="n">
        <v>0.3697</v>
      </c>
      <c r="M4319" s="109" t="n">
        <v>-0.6515</v>
      </c>
      <c r="N4319" s="108" t="n">
        <f aca="false">IF(SQRT($B$5)*$I4319+SQRT(1-$B$5)*J4319&lt;$C$8,1,0)</f>
        <v>0</v>
      </c>
      <c r="O4319" s="108" t="n">
        <f aca="false">IF(SQRT($B$5)*$I4319+SQRT(1-$B$5)*K4319&lt;$C$9,1,0)</f>
        <v>0</v>
      </c>
      <c r="P4319" s="108" t="n">
        <f aca="false">IF(SQRT($B$5)*$I4319+SQRT(1-$B$5)*L4319&lt;$C$10,1,0)</f>
        <v>0</v>
      </c>
      <c r="Q4319" s="108" t="n">
        <f aca="false">IF(SQRT($B$5)*$I4319+SQRT(1-$B$5)*M4319&lt;$C$11,1,0)</f>
        <v>0</v>
      </c>
      <c r="R4319" s="110" t="n">
        <f aca="false">N4319*$D$8+O4319*$D$9+P4319*$D$10+Q4319*$D$11</f>
        <v>0</v>
      </c>
      <c r="S4319" s="108" t="n">
        <f aca="false">SUM(N4319:Q4319)</f>
        <v>0</v>
      </c>
    </row>
    <row r="4320" customFormat="false" ht="15" hidden="false" customHeight="false" outlineLevel="0" collapsed="false">
      <c r="H4320" s="108" t="n">
        <v>4312</v>
      </c>
      <c r="I4320" s="109" t="n">
        <v>0.2189</v>
      </c>
      <c r="J4320" s="109" t="n">
        <v>-1.9464</v>
      </c>
      <c r="K4320" s="109" t="n">
        <v>0.0756</v>
      </c>
      <c r="L4320" s="109" t="n">
        <v>-0.4856</v>
      </c>
      <c r="M4320" s="109" t="n">
        <v>0.1319</v>
      </c>
      <c r="N4320" s="108" t="n">
        <f aca="false">IF(SQRT($B$5)*$I4320+SQRT(1-$B$5)*J4320&lt;$C$8,1,0)</f>
        <v>0</v>
      </c>
      <c r="O4320" s="108" t="n">
        <f aca="false">IF(SQRT($B$5)*$I4320+SQRT(1-$B$5)*K4320&lt;$C$9,1,0)</f>
        <v>0</v>
      </c>
      <c r="P4320" s="108" t="n">
        <f aca="false">IF(SQRT($B$5)*$I4320+SQRT(1-$B$5)*L4320&lt;$C$10,1,0)</f>
        <v>0</v>
      </c>
      <c r="Q4320" s="108" t="n">
        <f aca="false">IF(SQRT($B$5)*$I4320+SQRT(1-$B$5)*M4320&lt;$C$11,1,0)</f>
        <v>0</v>
      </c>
      <c r="R4320" s="110" t="n">
        <f aca="false">N4320*$D$8+O4320*$D$9+P4320*$D$10+Q4320*$D$11</f>
        <v>0</v>
      </c>
      <c r="S4320" s="108" t="n">
        <f aca="false">SUM(N4320:Q4320)</f>
        <v>0</v>
      </c>
    </row>
    <row r="4321" customFormat="false" ht="15" hidden="false" customHeight="false" outlineLevel="0" collapsed="false">
      <c r="H4321" s="108" t="n">
        <v>4313</v>
      </c>
      <c r="I4321" s="109" t="n">
        <v>-0.825</v>
      </c>
      <c r="J4321" s="109" t="n">
        <v>0.1449</v>
      </c>
      <c r="K4321" s="109" t="n">
        <v>-0.8368</v>
      </c>
      <c r="L4321" s="109" t="n">
        <v>-0.3158</v>
      </c>
      <c r="M4321" s="109" t="n">
        <v>-2.3266</v>
      </c>
      <c r="N4321" s="108" t="n">
        <f aca="false">IF(SQRT($B$5)*$I4321+SQRT(1-$B$5)*J4321&lt;$C$8,1,0)</f>
        <v>0</v>
      </c>
      <c r="O4321" s="108" t="n">
        <f aca="false">IF(SQRT($B$5)*$I4321+SQRT(1-$B$5)*K4321&lt;$C$9,1,0)</f>
        <v>0</v>
      </c>
      <c r="P4321" s="108" t="n">
        <f aca="false">IF(SQRT($B$5)*$I4321+SQRT(1-$B$5)*L4321&lt;$C$10,1,0)</f>
        <v>0</v>
      </c>
      <c r="Q4321" s="108" t="n">
        <f aca="false">IF(SQRT($B$5)*$I4321+SQRT(1-$B$5)*M4321&lt;$C$11,1,0)</f>
        <v>1</v>
      </c>
      <c r="R4321" s="110" t="n">
        <f aca="false">N4321*$D$8+O4321*$D$9+P4321*$D$10+Q4321*$D$11</f>
        <v>17.5</v>
      </c>
      <c r="S4321" s="108" t="n">
        <f aca="false">SUM(N4321:Q4321)</f>
        <v>1</v>
      </c>
    </row>
    <row r="4322" customFormat="false" ht="15" hidden="false" customHeight="false" outlineLevel="0" collapsed="false">
      <c r="H4322" s="108" t="n">
        <v>4314</v>
      </c>
      <c r="I4322" s="109" t="n">
        <v>-0.799</v>
      </c>
      <c r="J4322" s="109" t="n">
        <v>0.4878</v>
      </c>
      <c r="K4322" s="109" t="n">
        <v>-1.1988</v>
      </c>
      <c r="L4322" s="109" t="n">
        <v>0.0461</v>
      </c>
      <c r="M4322" s="109" t="n">
        <v>1.1788</v>
      </c>
      <c r="N4322" s="108" t="n">
        <f aca="false">IF(SQRT($B$5)*$I4322+SQRT(1-$B$5)*J4322&lt;$C$8,1,0)</f>
        <v>0</v>
      </c>
      <c r="O4322" s="108" t="n">
        <f aca="false">IF(SQRT($B$5)*$I4322+SQRT(1-$B$5)*K4322&lt;$C$9,1,0)</f>
        <v>0</v>
      </c>
      <c r="P4322" s="108" t="n">
        <f aca="false">IF(SQRT($B$5)*$I4322+SQRT(1-$B$5)*L4322&lt;$C$10,1,0)</f>
        <v>0</v>
      </c>
      <c r="Q4322" s="108" t="n">
        <f aca="false">IF(SQRT($B$5)*$I4322+SQRT(1-$B$5)*M4322&lt;$C$11,1,0)</f>
        <v>0</v>
      </c>
      <c r="R4322" s="110" t="n">
        <f aca="false">N4322*$D$8+O4322*$D$9+P4322*$D$10+Q4322*$D$11</f>
        <v>0</v>
      </c>
      <c r="S4322" s="108" t="n">
        <f aca="false">SUM(N4322:Q4322)</f>
        <v>0</v>
      </c>
    </row>
    <row r="4323" customFormat="false" ht="15" hidden="false" customHeight="false" outlineLevel="0" collapsed="false">
      <c r="H4323" s="108" t="n">
        <v>4315</v>
      </c>
      <c r="I4323" s="109" t="n">
        <v>0.1618</v>
      </c>
      <c r="J4323" s="109" t="n">
        <v>-1.0203</v>
      </c>
      <c r="K4323" s="109" t="n">
        <v>0.8258</v>
      </c>
      <c r="L4323" s="109" t="n">
        <v>0.2821</v>
      </c>
      <c r="M4323" s="109" t="n">
        <v>0.8006</v>
      </c>
      <c r="N4323" s="108" t="n">
        <f aca="false">IF(SQRT($B$5)*$I4323+SQRT(1-$B$5)*J4323&lt;$C$8,1,0)</f>
        <v>0</v>
      </c>
      <c r="O4323" s="108" t="n">
        <f aca="false">IF(SQRT($B$5)*$I4323+SQRT(1-$B$5)*K4323&lt;$C$9,1,0)</f>
        <v>0</v>
      </c>
      <c r="P4323" s="108" t="n">
        <f aca="false">IF(SQRT($B$5)*$I4323+SQRT(1-$B$5)*L4323&lt;$C$10,1,0)</f>
        <v>0</v>
      </c>
      <c r="Q4323" s="108" t="n">
        <f aca="false">IF(SQRT($B$5)*$I4323+SQRT(1-$B$5)*M4323&lt;$C$11,1,0)</f>
        <v>0</v>
      </c>
      <c r="R4323" s="110" t="n">
        <f aca="false">N4323*$D$8+O4323*$D$9+P4323*$D$10+Q4323*$D$11</f>
        <v>0</v>
      </c>
      <c r="S4323" s="108" t="n">
        <f aca="false">SUM(N4323:Q4323)</f>
        <v>0</v>
      </c>
    </row>
    <row r="4324" customFormat="false" ht="15" hidden="false" customHeight="false" outlineLevel="0" collapsed="false">
      <c r="H4324" s="108" t="n">
        <v>4316</v>
      </c>
      <c r="I4324" s="109" t="n">
        <v>-0.4676</v>
      </c>
      <c r="J4324" s="109" t="n">
        <v>1.0147</v>
      </c>
      <c r="K4324" s="109" t="n">
        <v>0.2137</v>
      </c>
      <c r="L4324" s="109" t="n">
        <v>0.3359</v>
      </c>
      <c r="M4324" s="109" t="n">
        <v>-1.1092</v>
      </c>
      <c r="N4324" s="108" t="n">
        <f aca="false">IF(SQRT($B$5)*$I4324+SQRT(1-$B$5)*J4324&lt;$C$8,1,0)</f>
        <v>0</v>
      </c>
      <c r="O4324" s="108" t="n">
        <f aca="false">IF(SQRT($B$5)*$I4324+SQRT(1-$B$5)*K4324&lt;$C$9,1,0)</f>
        <v>0</v>
      </c>
      <c r="P4324" s="108" t="n">
        <f aca="false">IF(SQRT($B$5)*$I4324+SQRT(1-$B$5)*L4324&lt;$C$10,1,0)</f>
        <v>0</v>
      </c>
      <c r="Q4324" s="108" t="n">
        <f aca="false">IF(SQRT($B$5)*$I4324+SQRT(1-$B$5)*M4324&lt;$C$11,1,0)</f>
        <v>0</v>
      </c>
      <c r="R4324" s="110" t="n">
        <f aca="false">N4324*$D$8+O4324*$D$9+P4324*$D$10+Q4324*$D$11</f>
        <v>0</v>
      </c>
      <c r="S4324" s="108" t="n">
        <f aca="false">SUM(N4324:Q4324)</f>
        <v>0</v>
      </c>
    </row>
    <row r="4325" customFormat="false" ht="15" hidden="false" customHeight="false" outlineLevel="0" collapsed="false">
      <c r="H4325" s="108" t="n">
        <v>4317</v>
      </c>
      <c r="I4325" s="109" t="n">
        <v>1.536</v>
      </c>
      <c r="J4325" s="109" t="n">
        <v>0.9863</v>
      </c>
      <c r="K4325" s="109" t="n">
        <v>-0.1276</v>
      </c>
      <c r="L4325" s="109" t="n">
        <v>-3.5011</v>
      </c>
      <c r="M4325" s="109" t="n">
        <v>0.9158</v>
      </c>
      <c r="N4325" s="108" t="n">
        <f aca="false">IF(SQRT($B$5)*$I4325+SQRT(1-$B$5)*J4325&lt;$C$8,1,0)</f>
        <v>0</v>
      </c>
      <c r="O4325" s="108" t="n">
        <f aca="false">IF(SQRT($B$5)*$I4325+SQRT(1-$B$5)*K4325&lt;$C$9,1,0)</f>
        <v>0</v>
      </c>
      <c r="P4325" s="108" t="n">
        <f aca="false">IF(SQRT($B$5)*$I4325+SQRT(1-$B$5)*L4325&lt;$C$10,1,0)</f>
        <v>1</v>
      </c>
      <c r="Q4325" s="108" t="n">
        <f aca="false">IF(SQRT($B$5)*$I4325+SQRT(1-$B$5)*M4325&lt;$C$11,1,0)</f>
        <v>0</v>
      </c>
      <c r="R4325" s="110" t="n">
        <f aca="false">N4325*$D$8+O4325*$D$9+P4325*$D$10+Q4325*$D$11</f>
        <v>14</v>
      </c>
      <c r="S4325" s="108" t="n">
        <f aca="false">SUM(N4325:Q4325)</f>
        <v>1</v>
      </c>
    </row>
    <row r="4326" customFormat="false" ht="15" hidden="false" customHeight="false" outlineLevel="0" collapsed="false">
      <c r="H4326" s="108" t="n">
        <v>4318</v>
      </c>
      <c r="I4326" s="109" t="n">
        <v>-1.0519</v>
      </c>
      <c r="J4326" s="109" t="n">
        <v>0.4381</v>
      </c>
      <c r="K4326" s="109" t="n">
        <v>0.7324</v>
      </c>
      <c r="L4326" s="109" t="n">
        <v>-0.2936</v>
      </c>
      <c r="M4326" s="109" t="n">
        <v>-1.2795</v>
      </c>
      <c r="N4326" s="108" t="n">
        <f aca="false">IF(SQRT($B$5)*$I4326+SQRT(1-$B$5)*J4326&lt;$C$8,1,0)</f>
        <v>0</v>
      </c>
      <c r="O4326" s="108" t="n">
        <f aca="false">IF(SQRT($B$5)*$I4326+SQRT(1-$B$5)*K4326&lt;$C$9,1,0)</f>
        <v>0</v>
      </c>
      <c r="P4326" s="108" t="n">
        <f aca="false">IF(SQRT($B$5)*$I4326+SQRT(1-$B$5)*L4326&lt;$C$10,1,0)</f>
        <v>0</v>
      </c>
      <c r="Q4326" s="108" t="n">
        <f aca="false">IF(SQRT($B$5)*$I4326+SQRT(1-$B$5)*M4326&lt;$C$11,1,0)</f>
        <v>0</v>
      </c>
      <c r="R4326" s="110" t="n">
        <f aca="false">N4326*$D$8+O4326*$D$9+P4326*$D$10+Q4326*$D$11</f>
        <v>0</v>
      </c>
      <c r="S4326" s="108" t="n">
        <f aca="false">SUM(N4326:Q4326)</f>
        <v>0</v>
      </c>
    </row>
    <row r="4327" customFormat="false" ht="15" hidden="false" customHeight="false" outlineLevel="0" collapsed="false">
      <c r="H4327" s="108" t="n">
        <v>4319</v>
      </c>
      <c r="I4327" s="109" t="n">
        <v>-0.5434</v>
      </c>
      <c r="J4327" s="109" t="n">
        <v>0.8775</v>
      </c>
      <c r="K4327" s="109" t="n">
        <v>-0.3398</v>
      </c>
      <c r="L4327" s="109" t="n">
        <v>-0.265</v>
      </c>
      <c r="M4327" s="109" t="n">
        <v>0.0762</v>
      </c>
      <c r="N4327" s="108" t="n">
        <f aca="false">IF(SQRT($B$5)*$I4327+SQRT(1-$B$5)*J4327&lt;$C$8,1,0)</f>
        <v>0</v>
      </c>
      <c r="O4327" s="108" t="n">
        <f aca="false">IF(SQRT($B$5)*$I4327+SQRT(1-$B$5)*K4327&lt;$C$9,1,0)</f>
        <v>0</v>
      </c>
      <c r="P4327" s="108" t="n">
        <f aca="false">IF(SQRT($B$5)*$I4327+SQRT(1-$B$5)*L4327&lt;$C$10,1,0)</f>
        <v>0</v>
      </c>
      <c r="Q4327" s="108" t="n">
        <f aca="false">IF(SQRT($B$5)*$I4327+SQRT(1-$B$5)*M4327&lt;$C$11,1,0)</f>
        <v>0</v>
      </c>
      <c r="R4327" s="110" t="n">
        <f aca="false">N4327*$D$8+O4327*$D$9+P4327*$D$10+Q4327*$D$11</f>
        <v>0</v>
      </c>
      <c r="S4327" s="108" t="n">
        <f aca="false">SUM(N4327:Q4327)</f>
        <v>0</v>
      </c>
    </row>
    <row r="4328" customFormat="false" ht="15" hidden="false" customHeight="false" outlineLevel="0" collapsed="false">
      <c r="H4328" s="108" t="n">
        <v>4320</v>
      </c>
      <c r="I4328" s="109" t="n">
        <v>-0.5308</v>
      </c>
      <c r="J4328" s="109" t="n">
        <v>-0.8128</v>
      </c>
      <c r="K4328" s="109" t="n">
        <v>-0.273</v>
      </c>
      <c r="L4328" s="109" t="n">
        <v>0.9841</v>
      </c>
      <c r="M4328" s="109" t="n">
        <v>0.1717</v>
      </c>
      <c r="N4328" s="108" t="n">
        <f aca="false">IF(SQRT($B$5)*$I4328+SQRT(1-$B$5)*J4328&lt;$C$8,1,0)</f>
        <v>0</v>
      </c>
      <c r="O4328" s="108" t="n">
        <f aca="false">IF(SQRT($B$5)*$I4328+SQRT(1-$B$5)*K4328&lt;$C$9,1,0)</f>
        <v>0</v>
      </c>
      <c r="P4328" s="108" t="n">
        <f aca="false">IF(SQRT($B$5)*$I4328+SQRT(1-$B$5)*L4328&lt;$C$10,1,0)</f>
        <v>0</v>
      </c>
      <c r="Q4328" s="108" t="n">
        <f aca="false">IF(SQRT($B$5)*$I4328+SQRT(1-$B$5)*M4328&lt;$C$11,1,0)</f>
        <v>0</v>
      </c>
      <c r="R4328" s="110" t="n">
        <f aca="false">N4328*$D$8+O4328*$D$9+P4328*$D$10+Q4328*$D$11</f>
        <v>0</v>
      </c>
      <c r="S4328" s="108" t="n">
        <f aca="false">SUM(N4328:Q4328)</f>
        <v>0</v>
      </c>
    </row>
    <row r="4329" customFormat="false" ht="15" hidden="false" customHeight="false" outlineLevel="0" collapsed="false">
      <c r="H4329" s="108" t="n">
        <v>4321</v>
      </c>
      <c r="I4329" s="109" t="n">
        <v>0.2444</v>
      </c>
      <c r="J4329" s="109" t="n">
        <v>-0.4554</v>
      </c>
      <c r="K4329" s="109" t="n">
        <v>-0.4039</v>
      </c>
      <c r="L4329" s="109" t="n">
        <v>0.5869</v>
      </c>
      <c r="M4329" s="109" t="n">
        <v>0.6178</v>
      </c>
      <c r="N4329" s="108" t="n">
        <f aca="false">IF(SQRT($B$5)*$I4329+SQRT(1-$B$5)*J4329&lt;$C$8,1,0)</f>
        <v>0</v>
      </c>
      <c r="O4329" s="108" t="n">
        <f aca="false">IF(SQRT($B$5)*$I4329+SQRT(1-$B$5)*K4329&lt;$C$9,1,0)</f>
        <v>0</v>
      </c>
      <c r="P4329" s="108" t="n">
        <f aca="false">IF(SQRT($B$5)*$I4329+SQRT(1-$B$5)*L4329&lt;$C$10,1,0)</f>
        <v>0</v>
      </c>
      <c r="Q4329" s="108" t="n">
        <f aca="false">IF(SQRT($B$5)*$I4329+SQRT(1-$B$5)*M4329&lt;$C$11,1,0)</f>
        <v>0</v>
      </c>
      <c r="R4329" s="110" t="n">
        <f aca="false">N4329*$D$8+O4329*$D$9+P4329*$D$10+Q4329*$D$11</f>
        <v>0</v>
      </c>
      <c r="S4329" s="108" t="n">
        <f aca="false">SUM(N4329:Q4329)</f>
        <v>0</v>
      </c>
    </row>
    <row r="4330" customFormat="false" ht="15" hidden="false" customHeight="false" outlineLevel="0" collapsed="false">
      <c r="H4330" s="108" t="n">
        <v>4322</v>
      </c>
      <c r="I4330" s="109" t="n">
        <v>0.2854</v>
      </c>
      <c r="J4330" s="109" t="n">
        <v>-0.3135</v>
      </c>
      <c r="K4330" s="109" t="n">
        <v>-0.0992</v>
      </c>
      <c r="L4330" s="109" t="n">
        <v>-0.128</v>
      </c>
      <c r="M4330" s="109" t="n">
        <v>-1.604</v>
      </c>
      <c r="N4330" s="108" t="n">
        <f aca="false">IF(SQRT($B$5)*$I4330+SQRT(1-$B$5)*J4330&lt;$C$8,1,0)</f>
        <v>0</v>
      </c>
      <c r="O4330" s="108" t="n">
        <f aca="false">IF(SQRT($B$5)*$I4330+SQRT(1-$B$5)*K4330&lt;$C$9,1,0)</f>
        <v>0</v>
      </c>
      <c r="P4330" s="108" t="n">
        <f aca="false">IF(SQRT($B$5)*$I4330+SQRT(1-$B$5)*L4330&lt;$C$10,1,0)</f>
        <v>0</v>
      </c>
      <c r="Q4330" s="108" t="n">
        <f aca="false">IF(SQRT($B$5)*$I4330+SQRT(1-$B$5)*M4330&lt;$C$11,1,0)</f>
        <v>0</v>
      </c>
      <c r="R4330" s="110" t="n">
        <f aca="false">N4330*$D$8+O4330*$D$9+P4330*$D$10+Q4330*$D$11</f>
        <v>0</v>
      </c>
      <c r="S4330" s="108" t="n">
        <f aca="false">SUM(N4330:Q4330)</f>
        <v>0</v>
      </c>
    </row>
    <row r="4331" customFormat="false" ht="15" hidden="false" customHeight="false" outlineLevel="0" collapsed="false">
      <c r="H4331" s="108" t="n">
        <v>4323</v>
      </c>
      <c r="I4331" s="109" t="n">
        <v>-0.4593</v>
      </c>
      <c r="J4331" s="109" t="n">
        <v>-0.7434</v>
      </c>
      <c r="K4331" s="109" t="n">
        <v>-0.221</v>
      </c>
      <c r="L4331" s="109" t="n">
        <v>0.0005</v>
      </c>
      <c r="M4331" s="109" t="n">
        <v>-1.1159</v>
      </c>
      <c r="N4331" s="108" t="n">
        <f aca="false">IF(SQRT($B$5)*$I4331+SQRT(1-$B$5)*J4331&lt;$C$8,1,0)</f>
        <v>0</v>
      </c>
      <c r="O4331" s="108" t="n">
        <f aca="false">IF(SQRT($B$5)*$I4331+SQRT(1-$B$5)*K4331&lt;$C$9,1,0)</f>
        <v>0</v>
      </c>
      <c r="P4331" s="108" t="n">
        <f aca="false">IF(SQRT($B$5)*$I4331+SQRT(1-$B$5)*L4331&lt;$C$10,1,0)</f>
        <v>0</v>
      </c>
      <c r="Q4331" s="108" t="n">
        <f aca="false">IF(SQRT($B$5)*$I4331+SQRT(1-$B$5)*M4331&lt;$C$11,1,0)</f>
        <v>0</v>
      </c>
      <c r="R4331" s="110" t="n">
        <f aca="false">N4331*$D$8+O4331*$D$9+P4331*$D$10+Q4331*$D$11</f>
        <v>0</v>
      </c>
      <c r="S4331" s="108" t="n">
        <f aca="false">SUM(N4331:Q4331)</f>
        <v>0</v>
      </c>
    </row>
    <row r="4332" customFormat="false" ht="15" hidden="false" customHeight="false" outlineLevel="0" collapsed="false">
      <c r="H4332" s="108" t="n">
        <v>4324</v>
      </c>
      <c r="I4332" s="109" t="n">
        <v>-0.5213</v>
      </c>
      <c r="J4332" s="109" t="n">
        <v>-0.8419</v>
      </c>
      <c r="K4332" s="109" t="n">
        <v>-0.6591</v>
      </c>
      <c r="L4332" s="109" t="n">
        <v>-1.3026</v>
      </c>
      <c r="M4332" s="109" t="n">
        <v>0.0332</v>
      </c>
      <c r="N4332" s="108" t="n">
        <f aca="false">IF(SQRT($B$5)*$I4332+SQRT(1-$B$5)*J4332&lt;$C$8,1,0)</f>
        <v>0</v>
      </c>
      <c r="O4332" s="108" t="n">
        <f aca="false">IF(SQRT($B$5)*$I4332+SQRT(1-$B$5)*K4332&lt;$C$9,1,0)</f>
        <v>0</v>
      </c>
      <c r="P4332" s="108" t="n">
        <f aca="false">IF(SQRT($B$5)*$I4332+SQRT(1-$B$5)*L4332&lt;$C$10,1,0)</f>
        <v>0</v>
      </c>
      <c r="Q4332" s="108" t="n">
        <f aca="false">IF(SQRT($B$5)*$I4332+SQRT(1-$B$5)*M4332&lt;$C$11,1,0)</f>
        <v>0</v>
      </c>
      <c r="R4332" s="110" t="n">
        <f aca="false">N4332*$D$8+O4332*$D$9+P4332*$D$10+Q4332*$D$11</f>
        <v>0</v>
      </c>
      <c r="S4332" s="108" t="n">
        <f aca="false">SUM(N4332:Q4332)</f>
        <v>0</v>
      </c>
    </row>
    <row r="4333" customFormat="false" ht="15" hidden="false" customHeight="false" outlineLevel="0" collapsed="false">
      <c r="H4333" s="108" t="n">
        <v>4325</v>
      </c>
      <c r="I4333" s="109" t="n">
        <v>-0.6769</v>
      </c>
      <c r="J4333" s="109" t="n">
        <v>-0.2787</v>
      </c>
      <c r="K4333" s="109" t="n">
        <v>-0.5207</v>
      </c>
      <c r="L4333" s="109" t="n">
        <v>1.4486</v>
      </c>
      <c r="M4333" s="109" t="n">
        <v>-0.7065</v>
      </c>
      <c r="N4333" s="108" t="n">
        <f aca="false">IF(SQRT($B$5)*$I4333+SQRT(1-$B$5)*J4333&lt;$C$8,1,0)</f>
        <v>0</v>
      </c>
      <c r="O4333" s="108" t="n">
        <f aca="false">IF(SQRT($B$5)*$I4333+SQRT(1-$B$5)*K4333&lt;$C$9,1,0)</f>
        <v>0</v>
      </c>
      <c r="P4333" s="108" t="n">
        <f aca="false">IF(SQRT($B$5)*$I4333+SQRT(1-$B$5)*L4333&lt;$C$10,1,0)</f>
        <v>0</v>
      </c>
      <c r="Q4333" s="108" t="n">
        <f aca="false">IF(SQRT($B$5)*$I4333+SQRT(1-$B$5)*M4333&lt;$C$11,1,0)</f>
        <v>0</v>
      </c>
      <c r="R4333" s="110" t="n">
        <f aca="false">N4333*$D$8+O4333*$D$9+P4333*$D$10+Q4333*$D$11</f>
        <v>0</v>
      </c>
      <c r="S4333" s="108" t="n">
        <f aca="false">SUM(N4333:Q4333)</f>
        <v>0</v>
      </c>
    </row>
    <row r="4334" customFormat="false" ht="15" hidden="false" customHeight="false" outlineLevel="0" collapsed="false">
      <c r="H4334" s="108" t="n">
        <v>4326</v>
      </c>
      <c r="I4334" s="109" t="n">
        <v>-0.9536</v>
      </c>
      <c r="J4334" s="109" t="n">
        <v>-1.5855</v>
      </c>
      <c r="K4334" s="109" t="n">
        <v>-0.5846</v>
      </c>
      <c r="L4334" s="109" t="n">
        <v>0.9099</v>
      </c>
      <c r="M4334" s="109" t="n">
        <v>0.0352</v>
      </c>
      <c r="N4334" s="108" t="n">
        <f aca="false">IF(SQRT($B$5)*$I4334+SQRT(1-$B$5)*J4334&lt;$C$8,1,0)</f>
        <v>0</v>
      </c>
      <c r="O4334" s="108" t="n">
        <f aca="false">IF(SQRT($B$5)*$I4334+SQRT(1-$B$5)*K4334&lt;$C$9,1,0)</f>
        <v>0</v>
      </c>
      <c r="P4334" s="108" t="n">
        <f aca="false">IF(SQRT($B$5)*$I4334+SQRT(1-$B$5)*L4334&lt;$C$10,1,0)</f>
        <v>0</v>
      </c>
      <c r="Q4334" s="108" t="n">
        <f aca="false">IF(SQRT($B$5)*$I4334+SQRT(1-$B$5)*M4334&lt;$C$11,1,0)</f>
        <v>0</v>
      </c>
      <c r="R4334" s="110" t="n">
        <f aca="false">N4334*$D$8+O4334*$D$9+P4334*$D$10+Q4334*$D$11</f>
        <v>0</v>
      </c>
      <c r="S4334" s="108" t="n">
        <f aca="false">SUM(N4334:Q4334)</f>
        <v>0</v>
      </c>
    </row>
    <row r="4335" customFormat="false" ht="15" hidden="false" customHeight="false" outlineLevel="0" collapsed="false">
      <c r="H4335" s="108" t="n">
        <v>4327</v>
      </c>
      <c r="I4335" s="109" t="n">
        <v>2.2417</v>
      </c>
      <c r="J4335" s="109" t="n">
        <v>-0.6955</v>
      </c>
      <c r="K4335" s="109" t="n">
        <v>0.4986</v>
      </c>
      <c r="L4335" s="109" t="n">
        <v>-0.808</v>
      </c>
      <c r="M4335" s="109" t="n">
        <v>-1.2117</v>
      </c>
      <c r="N4335" s="108" t="n">
        <f aca="false">IF(SQRT($B$5)*$I4335+SQRT(1-$B$5)*J4335&lt;$C$8,1,0)</f>
        <v>0</v>
      </c>
      <c r="O4335" s="108" t="n">
        <f aca="false">IF(SQRT($B$5)*$I4335+SQRT(1-$B$5)*K4335&lt;$C$9,1,0)</f>
        <v>0</v>
      </c>
      <c r="P4335" s="108" t="n">
        <f aca="false">IF(SQRT($B$5)*$I4335+SQRT(1-$B$5)*L4335&lt;$C$10,1,0)</f>
        <v>0</v>
      </c>
      <c r="Q4335" s="108" t="n">
        <f aca="false">IF(SQRT($B$5)*$I4335+SQRT(1-$B$5)*M4335&lt;$C$11,1,0)</f>
        <v>0</v>
      </c>
      <c r="R4335" s="110" t="n">
        <f aca="false">N4335*$D$8+O4335*$D$9+P4335*$D$10+Q4335*$D$11</f>
        <v>0</v>
      </c>
      <c r="S4335" s="108" t="n">
        <f aca="false">SUM(N4335:Q4335)</f>
        <v>0</v>
      </c>
    </row>
    <row r="4336" customFormat="false" ht="15" hidden="false" customHeight="false" outlineLevel="0" collapsed="false">
      <c r="H4336" s="108" t="n">
        <v>4328</v>
      </c>
      <c r="I4336" s="109" t="n">
        <v>1.1102</v>
      </c>
      <c r="J4336" s="109" t="n">
        <v>-0.5006</v>
      </c>
      <c r="K4336" s="109" t="n">
        <v>-0.203</v>
      </c>
      <c r="L4336" s="109" t="n">
        <v>-0.2546</v>
      </c>
      <c r="M4336" s="109" t="n">
        <v>-2.5021</v>
      </c>
      <c r="N4336" s="108" t="n">
        <f aca="false">IF(SQRT($B$5)*$I4336+SQRT(1-$B$5)*J4336&lt;$C$8,1,0)</f>
        <v>0</v>
      </c>
      <c r="O4336" s="108" t="n">
        <f aca="false">IF(SQRT($B$5)*$I4336+SQRT(1-$B$5)*K4336&lt;$C$9,1,0)</f>
        <v>0</v>
      </c>
      <c r="P4336" s="108" t="n">
        <f aca="false">IF(SQRT($B$5)*$I4336+SQRT(1-$B$5)*L4336&lt;$C$10,1,0)</f>
        <v>0</v>
      </c>
      <c r="Q4336" s="108" t="n">
        <f aca="false">IF(SQRT($B$5)*$I4336+SQRT(1-$B$5)*M4336&lt;$C$11,1,0)</f>
        <v>0</v>
      </c>
      <c r="R4336" s="110" t="n">
        <f aca="false">N4336*$D$8+O4336*$D$9+P4336*$D$10+Q4336*$D$11</f>
        <v>0</v>
      </c>
      <c r="S4336" s="108" t="n">
        <f aca="false">SUM(N4336:Q4336)</f>
        <v>0</v>
      </c>
    </row>
    <row r="4337" customFormat="false" ht="15" hidden="false" customHeight="false" outlineLevel="0" collapsed="false">
      <c r="H4337" s="108" t="n">
        <v>4329</v>
      </c>
      <c r="I4337" s="109" t="n">
        <v>0.3452</v>
      </c>
      <c r="J4337" s="109" t="n">
        <v>0.2915</v>
      </c>
      <c r="K4337" s="109" t="n">
        <v>-0.1951</v>
      </c>
      <c r="L4337" s="109" t="n">
        <v>-1.2446</v>
      </c>
      <c r="M4337" s="109" t="n">
        <v>0.8488</v>
      </c>
      <c r="N4337" s="108" t="n">
        <f aca="false">IF(SQRT($B$5)*$I4337+SQRT(1-$B$5)*J4337&lt;$C$8,1,0)</f>
        <v>0</v>
      </c>
      <c r="O4337" s="108" t="n">
        <f aca="false">IF(SQRT($B$5)*$I4337+SQRT(1-$B$5)*K4337&lt;$C$9,1,0)</f>
        <v>0</v>
      </c>
      <c r="P4337" s="108" t="n">
        <f aca="false">IF(SQRT($B$5)*$I4337+SQRT(1-$B$5)*L4337&lt;$C$10,1,0)</f>
        <v>0</v>
      </c>
      <c r="Q4337" s="108" t="n">
        <f aca="false">IF(SQRT($B$5)*$I4337+SQRT(1-$B$5)*M4337&lt;$C$11,1,0)</f>
        <v>0</v>
      </c>
      <c r="R4337" s="110" t="n">
        <f aca="false">N4337*$D$8+O4337*$D$9+P4337*$D$10+Q4337*$D$11</f>
        <v>0</v>
      </c>
      <c r="S4337" s="108" t="n">
        <f aca="false">SUM(N4337:Q4337)</f>
        <v>0</v>
      </c>
    </row>
    <row r="4338" customFormat="false" ht="15" hidden="false" customHeight="false" outlineLevel="0" collapsed="false">
      <c r="H4338" s="108" t="n">
        <v>4330</v>
      </c>
      <c r="I4338" s="109" t="n">
        <v>0.7371</v>
      </c>
      <c r="J4338" s="109" t="n">
        <v>0.8879</v>
      </c>
      <c r="K4338" s="109" t="n">
        <v>0.0023</v>
      </c>
      <c r="L4338" s="109" t="n">
        <v>1.1658</v>
      </c>
      <c r="M4338" s="109" t="n">
        <v>-0.3279</v>
      </c>
      <c r="N4338" s="108" t="n">
        <f aca="false">IF(SQRT($B$5)*$I4338+SQRT(1-$B$5)*J4338&lt;$C$8,1,0)</f>
        <v>0</v>
      </c>
      <c r="O4338" s="108" t="n">
        <f aca="false">IF(SQRT($B$5)*$I4338+SQRT(1-$B$5)*K4338&lt;$C$9,1,0)</f>
        <v>0</v>
      </c>
      <c r="P4338" s="108" t="n">
        <f aca="false">IF(SQRT($B$5)*$I4338+SQRT(1-$B$5)*L4338&lt;$C$10,1,0)</f>
        <v>0</v>
      </c>
      <c r="Q4338" s="108" t="n">
        <f aca="false">IF(SQRT($B$5)*$I4338+SQRT(1-$B$5)*M4338&lt;$C$11,1,0)</f>
        <v>0</v>
      </c>
      <c r="R4338" s="110" t="n">
        <f aca="false">N4338*$D$8+O4338*$D$9+P4338*$D$10+Q4338*$D$11</f>
        <v>0</v>
      </c>
      <c r="S4338" s="108" t="n">
        <f aca="false">SUM(N4338:Q4338)</f>
        <v>0</v>
      </c>
    </row>
    <row r="4339" customFormat="false" ht="15" hidden="false" customHeight="false" outlineLevel="0" collapsed="false">
      <c r="H4339" s="108" t="n">
        <v>4331</v>
      </c>
      <c r="I4339" s="109" t="n">
        <v>0.9687</v>
      </c>
      <c r="J4339" s="109" t="n">
        <v>0.4732</v>
      </c>
      <c r="K4339" s="109" t="n">
        <v>-0.2364</v>
      </c>
      <c r="L4339" s="109" t="n">
        <v>-0.4358</v>
      </c>
      <c r="M4339" s="109" t="n">
        <v>-0.631</v>
      </c>
      <c r="N4339" s="108" t="n">
        <f aca="false">IF(SQRT($B$5)*$I4339+SQRT(1-$B$5)*J4339&lt;$C$8,1,0)</f>
        <v>0</v>
      </c>
      <c r="O4339" s="108" t="n">
        <f aca="false">IF(SQRT($B$5)*$I4339+SQRT(1-$B$5)*K4339&lt;$C$9,1,0)</f>
        <v>0</v>
      </c>
      <c r="P4339" s="108" t="n">
        <f aca="false">IF(SQRT($B$5)*$I4339+SQRT(1-$B$5)*L4339&lt;$C$10,1,0)</f>
        <v>0</v>
      </c>
      <c r="Q4339" s="108" t="n">
        <f aca="false">IF(SQRT($B$5)*$I4339+SQRT(1-$B$5)*M4339&lt;$C$11,1,0)</f>
        <v>0</v>
      </c>
      <c r="R4339" s="110" t="n">
        <f aca="false">N4339*$D$8+O4339*$D$9+P4339*$D$10+Q4339*$D$11</f>
        <v>0</v>
      </c>
      <c r="S4339" s="108" t="n">
        <f aca="false">SUM(N4339:Q4339)</f>
        <v>0</v>
      </c>
    </row>
    <row r="4340" customFormat="false" ht="15" hidden="false" customHeight="false" outlineLevel="0" collapsed="false">
      <c r="H4340" s="108" t="n">
        <v>4332</v>
      </c>
      <c r="I4340" s="109" t="n">
        <v>0.5534</v>
      </c>
      <c r="J4340" s="109" t="n">
        <v>1.3132</v>
      </c>
      <c r="K4340" s="109" t="n">
        <v>0.3706</v>
      </c>
      <c r="L4340" s="109" t="n">
        <v>0.6383</v>
      </c>
      <c r="M4340" s="109" t="n">
        <v>-0.8735</v>
      </c>
      <c r="N4340" s="108" t="n">
        <f aca="false">IF(SQRT($B$5)*$I4340+SQRT(1-$B$5)*J4340&lt;$C$8,1,0)</f>
        <v>0</v>
      </c>
      <c r="O4340" s="108" t="n">
        <f aca="false">IF(SQRT($B$5)*$I4340+SQRT(1-$B$5)*K4340&lt;$C$9,1,0)</f>
        <v>0</v>
      </c>
      <c r="P4340" s="108" t="n">
        <f aca="false">IF(SQRT($B$5)*$I4340+SQRT(1-$B$5)*L4340&lt;$C$10,1,0)</f>
        <v>0</v>
      </c>
      <c r="Q4340" s="108" t="n">
        <f aca="false">IF(SQRT($B$5)*$I4340+SQRT(1-$B$5)*M4340&lt;$C$11,1,0)</f>
        <v>0</v>
      </c>
      <c r="R4340" s="110" t="n">
        <f aca="false">N4340*$D$8+O4340*$D$9+P4340*$D$10+Q4340*$D$11</f>
        <v>0</v>
      </c>
      <c r="S4340" s="108" t="n">
        <f aca="false">SUM(N4340:Q4340)</f>
        <v>0</v>
      </c>
    </row>
    <row r="4341" customFormat="false" ht="15" hidden="false" customHeight="false" outlineLevel="0" collapsed="false">
      <c r="H4341" s="108" t="n">
        <v>4333</v>
      </c>
      <c r="I4341" s="109" t="n">
        <v>-1.3256</v>
      </c>
      <c r="J4341" s="109" t="n">
        <v>-0.316</v>
      </c>
      <c r="K4341" s="109" t="n">
        <v>1.4251</v>
      </c>
      <c r="L4341" s="109" t="n">
        <v>-1.2174</v>
      </c>
      <c r="M4341" s="109" t="n">
        <v>-0.4685</v>
      </c>
      <c r="N4341" s="108" t="n">
        <f aca="false">IF(SQRT($B$5)*$I4341+SQRT(1-$B$5)*J4341&lt;$C$8,1,0)</f>
        <v>0</v>
      </c>
      <c r="O4341" s="108" t="n">
        <f aca="false">IF(SQRT($B$5)*$I4341+SQRT(1-$B$5)*K4341&lt;$C$9,1,0)</f>
        <v>0</v>
      </c>
      <c r="P4341" s="108" t="n">
        <f aca="false">IF(SQRT($B$5)*$I4341+SQRT(1-$B$5)*L4341&lt;$C$10,1,0)</f>
        <v>0</v>
      </c>
      <c r="Q4341" s="108" t="n">
        <f aca="false">IF(SQRT($B$5)*$I4341+SQRT(1-$B$5)*M4341&lt;$C$11,1,0)</f>
        <v>0</v>
      </c>
      <c r="R4341" s="110" t="n">
        <f aca="false">N4341*$D$8+O4341*$D$9+P4341*$D$10+Q4341*$D$11</f>
        <v>0</v>
      </c>
      <c r="S4341" s="108" t="n">
        <f aca="false">SUM(N4341:Q4341)</f>
        <v>0</v>
      </c>
    </row>
    <row r="4342" customFormat="false" ht="15" hidden="false" customHeight="false" outlineLevel="0" collapsed="false">
      <c r="H4342" s="108" t="n">
        <v>4334</v>
      </c>
      <c r="I4342" s="109" t="n">
        <v>-1.8503</v>
      </c>
      <c r="J4342" s="109" t="n">
        <v>0.0939</v>
      </c>
      <c r="K4342" s="109" t="n">
        <v>-0.1591</v>
      </c>
      <c r="L4342" s="109" t="n">
        <v>-0.14</v>
      </c>
      <c r="M4342" s="109" t="n">
        <v>0.772</v>
      </c>
      <c r="N4342" s="108" t="n">
        <f aca="false">IF(SQRT($B$5)*$I4342+SQRT(1-$B$5)*J4342&lt;$C$8,1,0)</f>
        <v>0</v>
      </c>
      <c r="O4342" s="108" t="n">
        <f aca="false">IF(SQRT($B$5)*$I4342+SQRT(1-$B$5)*K4342&lt;$C$9,1,0)</f>
        <v>0</v>
      </c>
      <c r="P4342" s="108" t="n">
        <f aca="false">IF(SQRT($B$5)*$I4342+SQRT(1-$B$5)*L4342&lt;$C$10,1,0)</f>
        <v>0</v>
      </c>
      <c r="Q4342" s="108" t="n">
        <f aca="false">IF(SQRT($B$5)*$I4342+SQRT(1-$B$5)*M4342&lt;$C$11,1,0)</f>
        <v>0</v>
      </c>
      <c r="R4342" s="110" t="n">
        <f aca="false">N4342*$D$8+O4342*$D$9+P4342*$D$10+Q4342*$D$11</f>
        <v>0</v>
      </c>
      <c r="S4342" s="108" t="n">
        <f aca="false">SUM(N4342:Q4342)</f>
        <v>0</v>
      </c>
    </row>
    <row r="4343" customFormat="false" ht="15" hidden="false" customHeight="false" outlineLevel="0" collapsed="false">
      <c r="H4343" s="108" t="n">
        <v>4335</v>
      </c>
      <c r="I4343" s="109" t="n">
        <v>0.5777</v>
      </c>
      <c r="J4343" s="109" t="n">
        <v>0.4515</v>
      </c>
      <c r="K4343" s="109" t="n">
        <v>-1.2233</v>
      </c>
      <c r="L4343" s="109" t="n">
        <v>0.2755</v>
      </c>
      <c r="M4343" s="109" t="n">
        <v>0.8069</v>
      </c>
      <c r="N4343" s="108" t="n">
        <f aca="false">IF(SQRT($B$5)*$I4343+SQRT(1-$B$5)*J4343&lt;$C$8,1,0)</f>
        <v>0</v>
      </c>
      <c r="O4343" s="108" t="n">
        <f aca="false">IF(SQRT($B$5)*$I4343+SQRT(1-$B$5)*K4343&lt;$C$9,1,0)</f>
        <v>0</v>
      </c>
      <c r="P4343" s="108" t="n">
        <f aca="false">IF(SQRT($B$5)*$I4343+SQRT(1-$B$5)*L4343&lt;$C$10,1,0)</f>
        <v>0</v>
      </c>
      <c r="Q4343" s="108" t="n">
        <f aca="false">IF(SQRT($B$5)*$I4343+SQRT(1-$B$5)*M4343&lt;$C$11,1,0)</f>
        <v>0</v>
      </c>
      <c r="R4343" s="110" t="n">
        <f aca="false">N4343*$D$8+O4343*$D$9+P4343*$D$10+Q4343*$D$11</f>
        <v>0</v>
      </c>
      <c r="S4343" s="108" t="n">
        <f aca="false">SUM(N4343:Q4343)</f>
        <v>0</v>
      </c>
    </row>
    <row r="4344" customFormat="false" ht="15" hidden="false" customHeight="false" outlineLevel="0" collapsed="false">
      <c r="H4344" s="108" t="n">
        <v>4336</v>
      </c>
      <c r="I4344" s="109" t="n">
        <v>0.8974</v>
      </c>
      <c r="J4344" s="109" t="n">
        <v>-1.3401</v>
      </c>
      <c r="K4344" s="109" t="n">
        <v>-0.8132</v>
      </c>
      <c r="L4344" s="109" t="n">
        <v>-1.226</v>
      </c>
      <c r="M4344" s="109" t="n">
        <v>0.4622</v>
      </c>
      <c r="N4344" s="108" t="n">
        <f aca="false">IF(SQRT($B$5)*$I4344+SQRT(1-$B$5)*J4344&lt;$C$8,1,0)</f>
        <v>0</v>
      </c>
      <c r="O4344" s="108" t="n">
        <f aca="false">IF(SQRT($B$5)*$I4344+SQRT(1-$B$5)*K4344&lt;$C$9,1,0)</f>
        <v>0</v>
      </c>
      <c r="P4344" s="108" t="n">
        <f aca="false">IF(SQRT($B$5)*$I4344+SQRT(1-$B$5)*L4344&lt;$C$10,1,0)</f>
        <v>0</v>
      </c>
      <c r="Q4344" s="108" t="n">
        <f aca="false">IF(SQRT($B$5)*$I4344+SQRT(1-$B$5)*M4344&lt;$C$11,1,0)</f>
        <v>0</v>
      </c>
      <c r="R4344" s="110" t="n">
        <f aca="false">N4344*$D$8+O4344*$D$9+P4344*$D$10+Q4344*$D$11</f>
        <v>0</v>
      </c>
      <c r="S4344" s="108" t="n">
        <f aca="false">SUM(N4344:Q4344)</f>
        <v>0</v>
      </c>
    </row>
    <row r="4345" customFormat="false" ht="15" hidden="false" customHeight="false" outlineLevel="0" collapsed="false">
      <c r="H4345" s="108" t="n">
        <v>4337</v>
      </c>
      <c r="I4345" s="109" t="n">
        <v>-1.4045</v>
      </c>
      <c r="J4345" s="109" t="n">
        <v>1.5073</v>
      </c>
      <c r="K4345" s="109" t="n">
        <v>-0.7386</v>
      </c>
      <c r="L4345" s="109" t="n">
        <v>0.4514</v>
      </c>
      <c r="M4345" s="109" t="n">
        <v>0.0483</v>
      </c>
      <c r="N4345" s="108" t="n">
        <f aca="false">IF(SQRT($B$5)*$I4345+SQRT(1-$B$5)*J4345&lt;$C$8,1,0)</f>
        <v>0</v>
      </c>
      <c r="O4345" s="108" t="n">
        <f aca="false">IF(SQRT($B$5)*$I4345+SQRT(1-$B$5)*K4345&lt;$C$9,1,0)</f>
        <v>0</v>
      </c>
      <c r="P4345" s="108" t="n">
        <f aca="false">IF(SQRT($B$5)*$I4345+SQRT(1-$B$5)*L4345&lt;$C$10,1,0)</f>
        <v>0</v>
      </c>
      <c r="Q4345" s="108" t="n">
        <f aca="false">IF(SQRT($B$5)*$I4345+SQRT(1-$B$5)*M4345&lt;$C$11,1,0)</f>
        <v>0</v>
      </c>
      <c r="R4345" s="110" t="n">
        <f aca="false">N4345*$D$8+O4345*$D$9+P4345*$D$10+Q4345*$D$11</f>
        <v>0</v>
      </c>
      <c r="S4345" s="108" t="n">
        <f aca="false">SUM(N4345:Q4345)</f>
        <v>0</v>
      </c>
    </row>
    <row r="4346" customFormat="false" ht="15" hidden="false" customHeight="false" outlineLevel="0" collapsed="false">
      <c r="H4346" s="108" t="n">
        <v>4338</v>
      </c>
      <c r="I4346" s="109" t="n">
        <v>1.5768</v>
      </c>
      <c r="J4346" s="109" t="n">
        <v>-1.6569</v>
      </c>
      <c r="K4346" s="109" t="n">
        <v>-0.1213</v>
      </c>
      <c r="L4346" s="109" t="n">
        <v>0.6497</v>
      </c>
      <c r="M4346" s="109" t="n">
        <v>1.2218</v>
      </c>
      <c r="N4346" s="108" t="n">
        <f aca="false">IF(SQRT($B$5)*$I4346+SQRT(1-$B$5)*J4346&lt;$C$8,1,0)</f>
        <v>0</v>
      </c>
      <c r="O4346" s="108" t="n">
        <f aca="false">IF(SQRT($B$5)*$I4346+SQRT(1-$B$5)*K4346&lt;$C$9,1,0)</f>
        <v>0</v>
      </c>
      <c r="P4346" s="108" t="n">
        <f aca="false">IF(SQRT($B$5)*$I4346+SQRT(1-$B$5)*L4346&lt;$C$10,1,0)</f>
        <v>0</v>
      </c>
      <c r="Q4346" s="108" t="n">
        <f aca="false">IF(SQRT($B$5)*$I4346+SQRT(1-$B$5)*M4346&lt;$C$11,1,0)</f>
        <v>0</v>
      </c>
      <c r="R4346" s="110" t="n">
        <f aca="false">N4346*$D$8+O4346*$D$9+P4346*$D$10+Q4346*$D$11</f>
        <v>0</v>
      </c>
      <c r="S4346" s="108" t="n">
        <f aca="false">SUM(N4346:Q4346)</f>
        <v>0</v>
      </c>
    </row>
    <row r="4347" customFormat="false" ht="15" hidden="false" customHeight="false" outlineLevel="0" collapsed="false">
      <c r="H4347" s="108" t="n">
        <v>4339</v>
      </c>
      <c r="I4347" s="109" t="n">
        <v>0.6954</v>
      </c>
      <c r="J4347" s="109" t="n">
        <v>0.2641</v>
      </c>
      <c r="K4347" s="109" t="n">
        <v>-1.6462</v>
      </c>
      <c r="L4347" s="109" t="n">
        <v>-0.6118</v>
      </c>
      <c r="M4347" s="109" t="n">
        <v>-0.8545</v>
      </c>
      <c r="N4347" s="108" t="n">
        <f aca="false">IF(SQRT($B$5)*$I4347+SQRT(1-$B$5)*J4347&lt;$C$8,1,0)</f>
        <v>0</v>
      </c>
      <c r="O4347" s="108" t="n">
        <f aca="false">IF(SQRT($B$5)*$I4347+SQRT(1-$B$5)*K4347&lt;$C$9,1,0)</f>
        <v>0</v>
      </c>
      <c r="P4347" s="108" t="n">
        <f aca="false">IF(SQRT($B$5)*$I4347+SQRT(1-$B$5)*L4347&lt;$C$10,1,0)</f>
        <v>0</v>
      </c>
      <c r="Q4347" s="108" t="n">
        <f aca="false">IF(SQRT($B$5)*$I4347+SQRT(1-$B$5)*M4347&lt;$C$11,1,0)</f>
        <v>0</v>
      </c>
      <c r="R4347" s="110" t="n">
        <f aca="false">N4347*$D$8+O4347*$D$9+P4347*$D$10+Q4347*$D$11</f>
        <v>0</v>
      </c>
      <c r="S4347" s="108" t="n">
        <f aca="false">SUM(N4347:Q4347)</f>
        <v>0</v>
      </c>
    </row>
    <row r="4348" customFormat="false" ht="15" hidden="false" customHeight="false" outlineLevel="0" collapsed="false">
      <c r="H4348" s="108" t="n">
        <v>4340</v>
      </c>
      <c r="I4348" s="109" t="n">
        <v>0.489</v>
      </c>
      <c r="J4348" s="109" t="n">
        <v>0.4774</v>
      </c>
      <c r="K4348" s="109" t="n">
        <v>0.3073</v>
      </c>
      <c r="L4348" s="109" t="n">
        <v>-1.7077</v>
      </c>
      <c r="M4348" s="109" t="n">
        <v>-0.5149</v>
      </c>
      <c r="N4348" s="108" t="n">
        <f aca="false">IF(SQRT($B$5)*$I4348+SQRT(1-$B$5)*J4348&lt;$C$8,1,0)</f>
        <v>0</v>
      </c>
      <c r="O4348" s="108" t="n">
        <f aca="false">IF(SQRT($B$5)*$I4348+SQRT(1-$B$5)*K4348&lt;$C$9,1,0)</f>
        <v>0</v>
      </c>
      <c r="P4348" s="108" t="n">
        <f aca="false">IF(SQRT($B$5)*$I4348+SQRT(1-$B$5)*L4348&lt;$C$10,1,0)</f>
        <v>0</v>
      </c>
      <c r="Q4348" s="108" t="n">
        <f aca="false">IF(SQRT($B$5)*$I4348+SQRT(1-$B$5)*M4348&lt;$C$11,1,0)</f>
        <v>0</v>
      </c>
      <c r="R4348" s="110" t="n">
        <f aca="false">N4348*$D$8+O4348*$D$9+P4348*$D$10+Q4348*$D$11</f>
        <v>0</v>
      </c>
      <c r="S4348" s="108" t="n">
        <f aca="false">SUM(N4348:Q4348)</f>
        <v>0</v>
      </c>
    </row>
    <row r="4349" customFormat="false" ht="15" hidden="false" customHeight="false" outlineLevel="0" collapsed="false">
      <c r="H4349" s="108" t="n">
        <v>4341</v>
      </c>
      <c r="I4349" s="109" t="n">
        <v>0.4667</v>
      </c>
      <c r="J4349" s="109" t="n">
        <v>0.0262</v>
      </c>
      <c r="K4349" s="109" t="n">
        <v>-0.8636</v>
      </c>
      <c r="L4349" s="109" t="n">
        <v>0.2506</v>
      </c>
      <c r="M4349" s="109" t="n">
        <v>1.1193</v>
      </c>
      <c r="N4349" s="108" t="n">
        <f aca="false">IF(SQRT($B$5)*$I4349+SQRT(1-$B$5)*J4349&lt;$C$8,1,0)</f>
        <v>0</v>
      </c>
      <c r="O4349" s="108" t="n">
        <f aca="false">IF(SQRT($B$5)*$I4349+SQRT(1-$B$5)*K4349&lt;$C$9,1,0)</f>
        <v>0</v>
      </c>
      <c r="P4349" s="108" t="n">
        <f aca="false">IF(SQRT($B$5)*$I4349+SQRT(1-$B$5)*L4349&lt;$C$10,1,0)</f>
        <v>0</v>
      </c>
      <c r="Q4349" s="108" t="n">
        <f aca="false">IF(SQRT($B$5)*$I4349+SQRT(1-$B$5)*M4349&lt;$C$11,1,0)</f>
        <v>0</v>
      </c>
      <c r="R4349" s="110" t="n">
        <f aca="false">N4349*$D$8+O4349*$D$9+P4349*$D$10+Q4349*$D$11</f>
        <v>0</v>
      </c>
      <c r="S4349" s="108" t="n">
        <f aca="false">SUM(N4349:Q4349)</f>
        <v>0</v>
      </c>
    </row>
    <row r="4350" customFormat="false" ht="15" hidden="false" customHeight="false" outlineLevel="0" collapsed="false">
      <c r="H4350" s="108" t="n">
        <v>4342</v>
      </c>
      <c r="I4350" s="109" t="n">
        <v>0.2454</v>
      </c>
      <c r="J4350" s="109" t="n">
        <v>1.0019</v>
      </c>
      <c r="K4350" s="109" t="n">
        <v>1.1675</v>
      </c>
      <c r="L4350" s="109" t="n">
        <v>1.5198</v>
      </c>
      <c r="M4350" s="109" t="n">
        <v>-0.0904</v>
      </c>
      <c r="N4350" s="108" t="n">
        <f aca="false">IF(SQRT($B$5)*$I4350+SQRT(1-$B$5)*J4350&lt;$C$8,1,0)</f>
        <v>0</v>
      </c>
      <c r="O4350" s="108" t="n">
        <f aca="false">IF(SQRT($B$5)*$I4350+SQRT(1-$B$5)*K4350&lt;$C$9,1,0)</f>
        <v>0</v>
      </c>
      <c r="P4350" s="108" t="n">
        <f aca="false">IF(SQRT($B$5)*$I4350+SQRT(1-$B$5)*L4350&lt;$C$10,1,0)</f>
        <v>0</v>
      </c>
      <c r="Q4350" s="108" t="n">
        <f aca="false">IF(SQRT($B$5)*$I4350+SQRT(1-$B$5)*M4350&lt;$C$11,1,0)</f>
        <v>0</v>
      </c>
      <c r="R4350" s="110" t="n">
        <f aca="false">N4350*$D$8+O4350*$D$9+P4350*$D$10+Q4350*$D$11</f>
        <v>0</v>
      </c>
      <c r="S4350" s="108" t="n">
        <f aca="false">SUM(N4350:Q4350)</f>
        <v>0</v>
      </c>
    </row>
    <row r="4351" customFormat="false" ht="15" hidden="false" customHeight="false" outlineLevel="0" collapsed="false">
      <c r="H4351" s="108" t="n">
        <v>4343</v>
      </c>
      <c r="I4351" s="109" t="n">
        <v>0.2249</v>
      </c>
      <c r="J4351" s="109" t="n">
        <v>1.0877</v>
      </c>
      <c r="K4351" s="109" t="n">
        <v>-1.9358</v>
      </c>
      <c r="L4351" s="109" t="n">
        <v>0.3632</v>
      </c>
      <c r="M4351" s="109" t="n">
        <v>-2.3421</v>
      </c>
      <c r="N4351" s="108" t="n">
        <f aca="false">IF(SQRT($B$5)*$I4351+SQRT(1-$B$5)*J4351&lt;$C$8,1,0)</f>
        <v>0</v>
      </c>
      <c r="O4351" s="108" t="n">
        <f aca="false">IF(SQRT($B$5)*$I4351+SQRT(1-$B$5)*K4351&lt;$C$9,1,0)</f>
        <v>0</v>
      </c>
      <c r="P4351" s="108" t="n">
        <f aca="false">IF(SQRT($B$5)*$I4351+SQRT(1-$B$5)*L4351&lt;$C$10,1,0)</f>
        <v>0</v>
      </c>
      <c r="Q4351" s="108" t="n">
        <f aca="false">IF(SQRT($B$5)*$I4351+SQRT(1-$B$5)*M4351&lt;$C$11,1,0)</f>
        <v>1</v>
      </c>
      <c r="R4351" s="110" t="n">
        <f aca="false">N4351*$D$8+O4351*$D$9+P4351*$D$10+Q4351*$D$11</f>
        <v>17.5</v>
      </c>
      <c r="S4351" s="108" t="n">
        <f aca="false">SUM(N4351:Q4351)</f>
        <v>1</v>
      </c>
    </row>
    <row r="4352" customFormat="false" ht="15" hidden="false" customHeight="false" outlineLevel="0" collapsed="false">
      <c r="H4352" s="108" t="n">
        <v>4344</v>
      </c>
      <c r="I4352" s="109" t="n">
        <v>0.0692</v>
      </c>
      <c r="J4352" s="109" t="n">
        <v>0.6355</v>
      </c>
      <c r="K4352" s="109" t="n">
        <v>-0.9399</v>
      </c>
      <c r="L4352" s="109" t="n">
        <v>1.3566</v>
      </c>
      <c r="M4352" s="109" t="n">
        <v>1.1019</v>
      </c>
      <c r="N4352" s="108" t="n">
        <f aca="false">IF(SQRT($B$5)*$I4352+SQRT(1-$B$5)*J4352&lt;$C$8,1,0)</f>
        <v>0</v>
      </c>
      <c r="O4352" s="108" t="n">
        <f aca="false">IF(SQRT($B$5)*$I4352+SQRT(1-$B$5)*K4352&lt;$C$9,1,0)</f>
        <v>0</v>
      </c>
      <c r="P4352" s="108" t="n">
        <f aca="false">IF(SQRT($B$5)*$I4352+SQRT(1-$B$5)*L4352&lt;$C$10,1,0)</f>
        <v>0</v>
      </c>
      <c r="Q4352" s="108" t="n">
        <f aca="false">IF(SQRT($B$5)*$I4352+SQRT(1-$B$5)*M4352&lt;$C$11,1,0)</f>
        <v>0</v>
      </c>
      <c r="R4352" s="110" t="n">
        <f aca="false">N4352*$D$8+O4352*$D$9+P4352*$D$10+Q4352*$D$11</f>
        <v>0</v>
      </c>
      <c r="S4352" s="108" t="n">
        <f aca="false">SUM(N4352:Q4352)</f>
        <v>0</v>
      </c>
    </row>
    <row r="4353" customFormat="false" ht="15" hidden="false" customHeight="false" outlineLevel="0" collapsed="false">
      <c r="H4353" s="108" t="n">
        <v>4345</v>
      </c>
      <c r="I4353" s="109" t="n">
        <v>0.6645</v>
      </c>
      <c r="J4353" s="109" t="n">
        <v>0.0155</v>
      </c>
      <c r="K4353" s="109" t="n">
        <v>-0.4941</v>
      </c>
      <c r="L4353" s="109" t="n">
        <v>0.6321</v>
      </c>
      <c r="M4353" s="109" t="n">
        <v>-0.1115</v>
      </c>
      <c r="N4353" s="108" t="n">
        <f aca="false">IF(SQRT($B$5)*$I4353+SQRT(1-$B$5)*J4353&lt;$C$8,1,0)</f>
        <v>0</v>
      </c>
      <c r="O4353" s="108" t="n">
        <f aca="false">IF(SQRT($B$5)*$I4353+SQRT(1-$B$5)*K4353&lt;$C$9,1,0)</f>
        <v>0</v>
      </c>
      <c r="P4353" s="108" t="n">
        <f aca="false">IF(SQRT($B$5)*$I4353+SQRT(1-$B$5)*L4353&lt;$C$10,1,0)</f>
        <v>0</v>
      </c>
      <c r="Q4353" s="108" t="n">
        <f aca="false">IF(SQRT($B$5)*$I4353+SQRT(1-$B$5)*M4353&lt;$C$11,1,0)</f>
        <v>0</v>
      </c>
      <c r="R4353" s="110" t="n">
        <f aca="false">N4353*$D$8+O4353*$D$9+P4353*$D$10+Q4353*$D$11</f>
        <v>0</v>
      </c>
      <c r="S4353" s="108" t="n">
        <f aca="false">SUM(N4353:Q4353)</f>
        <v>0</v>
      </c>
    </row>
    <row r="4354" customFormat="false" ht="15" hidden="false" customHeight="false" outlineLevel="0" collapsed="false">
      <c r="H4354" s="108" t="n">
        <v>4346</v>
      </c>
      <c r="I4354" s="109" t="n">
        <v>1.9262</v>
      </c>
      <c r="J4354" s="109" t="n">
        <v>0.1181</v>
      </c>
      <c r="K4354" s="109" t="n">
        <v>1.8271</v>
      </c>
      <c r="L4354" s="109" t="n">
        <v>1.2821</v>
      </c>
      <c r="M4354" s="109" t="n">
        <v>-0.3935</v>
      </c>
      <c r="N4354" s="108" t="n">
        <f aca="false">IF(SQRT($B$5)*$I4354+SQRT(1-$B$5)*J4354&lt;$C$8,1,0)</f>
        <v>0</v>
      </c>
      <c r="O4354" s="108" t="n">
        <f aca="false">IF(SQRT($B$5)*$I4354+SQRT(1-$B$5)*K4354&lt;$C$9,1,0)</f>
        <v>0</v>
      </c>
      <c r="P4354" s="108" t="n">
        <f aca="false">IF(SQRT($B$5)*$I4354+SQRT(1-$B$5)*L4354&lt;$C$10,1,0)</f>
        <v>0</v>
      </c>
      <c r="Q4354" s="108" t="n">
        <f aca="false">IF(SQRT($B$5)*$I4354+SQRT(1-$B$5)*M4354&lt;$C$11,1,0)</f>
        <v>0</v>
      </c>
      <c r="R4354" s="110" t="n">
        <f aca="false">N4354*$D$8+O4354*$D$9+P4354*$D$10+Q4354*$D$11</f>
        <v>0</v>
      </c>
      <c r="S4354" s="108" t="n">
        <f aca="false">SUM(N4354:Q4354)</f>
        <v>0</v>
      </c>
    </row>
    <row r="4355" customFormat="false" ht="15" hidden="false" customHeight="false" outlineLevel="0" collapsed="false">
      <c r="H4355" s="108" t="n">
        <v>4347</v>
      </c>
      <c r="I4355" s="109" t="n">
        <v>1.0368</v>
      </c>
      <c r="J4355" s="109" t="n">
        <v>-1.3247</v>
      </c>
      <c r="K4355" s="109" t="n">
        <v>0.746</v>
      </c>
      <c r="L4355" s="109" t="n">
        <v>0.3019</v>
      </c>
      <c r="M4355" s="109" t="n">
        <v>0.0067</v>
      </c>
      <c r="N4355" s="108" t="n">
        <f aca="false">IF(SQRT($B$5)*$I4355+SQRT(1-$B$5)*J4355&lt;$C$8,1,0)</f>
        <v>0</v>
      </c>
      <c r="O4355" s="108" t="n">
        <f aca="false">IF(SQRT($B$5)*$I4355+SQRT(1-$B$5)*K4355&lt;$C$9,1,0)</f>
        <v>0</v>
      </c>
      <c r="P4355" s="108" t="n">
        <f aca="false">IF(SQRT($B$5)*$I4355+SQRT(1-$B$5)*L4355&lt;$C$10,1,0)</f>
        <v>0</v>
      </c>
      <c r="Q4355" s="108" t="n">
        <f aca="false">IF(SQRT($B$5)*$I4355+SQRT(1-$B$5)*M4355&lt;$C$11,1,0)</f>
        <v>0</v>
      </c>
      <c r="R4355" s="110" t="n">
        <f aca="false">N4355*$D$8+O4355*$D$9+P4355*$D$10+Q4355*$D$11</f>
        <v>0</v>
      </c>
      <c r="S4355" s="108" t="n">
        <f aca="false">SUM(N4355:Q4355)</f>
        <v>0</v>
      </c>
    </row>
    <row r="4356" customFormat="false" ht="15" hidden="false" customHeight="false" outlineLevel="0" collapsed="false">
      <c r="H4356" s="108" t="n">
        <v>4348</v>
      </c>
      <c r="I4356" s="109" t="n">
        <v>-0.3267</v>
      </c>
      <c r="J4356" s="109" t="n">
        <v>0.001</v>
      </c>
      <c r="K4356" s="109" t="n">
        <v>-0.4405</v>
      </c>
      <c r="L4356" s="109" t="n">
        <v>1.6705</v>
      </c>
      <c r="M4356" s="109" t="n">
        <v>0.0373</v>
      </c>
      <c r="N4356" s="108" t="n">
        <f aca="false">IF(SQRT($B$5)*$I4356+SQRT(1-$B$5)*J4356&lt;$C$8,1,0)</f>
        <v>0</v>
      </c>
      <c r="O4356" s="108" t="n">
        <f aca="false">IF(SQRT($B$5)*$I4356+SQRT(1-$B$5)*K4356&lt;$C$9,1,0)</f>
        <v>0</v>
      </c>
      <c r="P4356" s="108" t="n">
        <f aca="false">IF(SQRT($B$5)*$I4356+SQRT(1-$B$5)*L4356&lt;$C$10,1,0)</f>
        <v>0</v>
      </c>
      <c r="Q4356" s="108" t="n">
        <f aca="false">IF(SQRT($B$5)*$I4356+SQRT(1-$B$5)*M4356&lt;$C$11,1,0)</f>
        <v>0</v>
      </c>
      <c r="R4356" s="110" t="n">
        <f aca="false">N4356*$D$8+O4356*$D$9+P4356*$D$10+Q4356*$D$11</f>
        <v>0</v>
      </c>
      <c r="S4356" s="108" t="n">
        <f aca="false">SUM(N4356:Q4356)</f>
        <v>0</v>
      </c>
    </row>
    <row r="4357" customFormat="false" ht="15" hidden="false" customHeight="false" outlineLevel="0" collapsed="false">
      <c r="H4357" s="108" t="n">
        <v>4349</v>
      </c>
      <c r="I4357" s="109" t="n">
        <v>0.4719</v>
      </c>
      <c r="J4357" s="109" t="n">
        <v>-0.9382</v>
      </c>
      <c r="K4357" s="109" t="n">
        <v>0.213</v>
      </c>
      <c r="L4357" s="109" t="n">
        <v>-1.2181</v>
      </c>
      <c r="M4357" s="109" t="n">
        <v>1.4659</v>
      </c>
      <c r="N4357" s="108" t="n">
        <f aca="false">IF(SQRT($B$5)*$I4357+SQRT(1-$B$5)*J4357&lt;$C$8,1,0)</f>
        <v>0</v>
      </c>
      <c r="O4357" s="108" t="n">
        <f aca="false">IF(SQRT($B$5)*$I4357+SQRT(1-$B$5)*K4357&lt;$C$9,1,0)</f>
        <v>0</v>
      </c>
      <c r="P4357" s="108" t="n">
        <f aca="false">IF(SQRT($B$5)*$I4357+SQRT(1-$B$5)*L4357&lt;$C$10,1,0)</f>
        <v>0</v>
      </c>
      <c r="Q4357" s="108" t="n">
        <f aca="false">IF(SQRT($B$5)*$I4357+SQRT(1-$B$5)*M4357&lt;$C$11,1,0)</f>
        <v>0</v>
      </c>
      <c r="R4357" s="110" t="n">
        <f aca="false">N4357*$D$8+O4357*$D$9+P4357*$D$10+Q4357*$D$11</f>
        <v>0</v>
      </c>
      <c r="S4357" s="108" t="n">
        <f aca="false">SUM(N4357:Q4357)</f>
        <v>0</v>
      </c>
    </row>
    <row r="4358" customFormat="false" ht="15" hidden="false" customHeight="false" outlineLevel="0" collapsed="false">
      <c r="H4358" s="108" t="n">
        <v>4350</v>
      </c>
      <c r="I4358" s="109" t="n">
        <v>-1.0511</v>
      </c>
      <c r="J4358" s="109" t="n">
        <v>0.3223</v>
      </c>
      <c r="K4358" s="109" t="n">
        <v>0.689</v>
      </c>
      <c r="L4358" s="109" t="n">
        <v>-0.5077</v>
      </c>
      <c r="M4358" s="109" t="n">
        <v>1.0552</v>
      </c>
      <c r="N4358" s="108" t="n">
        <f aca="false">IF(SQRT($B$5)*$I4358+SQRT(1-$B$5)*J4358&lt;$C$8,1,0)</f>
        <v>0</v>
      </c>
      <c r="O4358" s="108" t="n">
        <f aca="false">IF(SQRT($B$5)*$I4358+SQRT(1-$B$5)*K4358&lt;$C$9,1,0)</f>
        <v>0</v>
      </c>
      <c r="P4358" s="108" t="n">
        <f aca="false">IF(SQRT($B$5)*$I4358+SQRT(1-$B$5)*L4358&lt;$C$10,1,0)</f>
        <v>0</v>
      </c>
      <c r="Q4358" s="108" t="n">
        <f aca="false">IF(SQRT($B$5)*$I4358+SQRT(1-$B$5)*M4358&lt;$C$11,1,0)</f>
        <v>0</v>
      </c>
      <c r="R4358" s="110" t="n">
        <f aca="false">N4358*$D$8+O4358*$D$9+P4358*$D$10+Q4358*$D$11</f>
        <v>0</v>
      </c>
      <c r="S4358" s="108" t="n">
        <f aca="false">SUM(N4358:Q4358)</f>
        <v>0</v>
      </c>
    </row>
    <row r="4359" customFormat="false" ht="15" hidden="false" customHeight="false" outlineLevel="0" collapsed="false">
      <c r="H4359" s="108" t="n">
        <v>4351</v>
      </c>
      <c r="I4359" s="109" t="n">
        <v>-0.4253</v>
      </c>
      <c r="J4359" s="109" t="n">
        <v>-1.0522</v>
      </c>
      <c r="K4359" s="109" t="n">
        <v>0.0664</v>
      </c>
      <c r="L4359" s="109" t="n">
        <v>-0.1965</v>
      </c>
      <c r="M4359" s="109" t="n">
        <v>0.5493</v>
      </c>
      <c r="N4359" s="108" t="n">
        <f aca="false">IF(SQRT($B$5)*$I4359+SQRT(1-$B$5)*J4359&lt;$C$8,1,0)</f>
        <v>0</v>
      </c>
      <c r="O4359" s="108" t="n">
        <f aca="false">IF(SQRT($B$5)*$I4359+SQRT(1-$B$5)*K4359&lt;$C$9,1,0)</f>
        <v>0</v>
      </c>
      <c r="P4359" s="108" t="n">
        <f aca="false">IF(SQRT($B$5)*$I4359+SQRT(1-$B$5)*L4359&lt;$C$10,1,0)</f>
        <v>0</v>
      </c>
      <c r="Q4359" s="108" t="n">
        <f aca="false">IF(SQRT($B$5)*$I4359+SQRT(1-$B$5)*M4359&lt;$C$11,1,0)</f>
        <v>0</v>
      </c>
      <c r="R4359" s="110" t="n">
        <f aca="false">N4359*$D$8+O4359*$D$9+P4359*$D$10+Q4359*$D$11</f>
        <v>0</v>
      </c>
      <c r="S4359" s="108" t="n">
        <f aca="false">SUM(N4359:Q4359)</f>
        <v>0</v>
      </c>
    </row>
    <row r="4360" customFormat="false" ht="15" hidden="false" customHeight="false" outlineLevel="0" collapsed="false">
      <c r="H4360" s="108" t="n">
        <v>4352</v>
      </c>
      <c r="I4360" s="109" t="n">
        <v>-1.8968</v>
      </c>
      <c r="J4360" s="109" t="n">
        <v>-1.177</v>
      </c>
      <c r="K4360" s="109" t="n">
        <v>-1.8201</v>
      </c>
      <c r="L4360" s="109" t="n">
        <v>-0.2074</v>
      </c>
      <c r="M4360" s="109" t="n">
        <v>-1.4412</v>
      </c>
      <c r="N4360" s="108" t="n">
        <f aca="false">IF(SQRT($B$5)*$I4360+SQRT(1-$B$5)*J4360&lt;$C$8,1,0)</f>
        <v>0</v>
      </c>
      <c r="O4360" s="108" t="n">
        <f aca="false">IF(SQRT($B$5)*$I4360+SQRT(1-$B$5)*K4360&lt;$C$9,1,0)</f>
        <v>1</v>
      </c>
      <c r="P4360" s="108" t="n">
        <f aca="false">IF(SQRT($B$5)*$I4360+SQRT(1-$B$5)*L4360&lt;$C$10,1,0)</f>
        <v>0</v>
      </c>
      <c r="Q4360" s="108" t="n">
        <f aca="false">IF(SQRT($B$5)*$I4360+SQRT(1-$B$5)*M4360&lt;$C$11,1,0)</f>
        <v>1</v>
      </c>
      <c r="R4360" s="110" t="n">
        <f aca="false">N4360*$D$8+O4360*$D$9+P4360*$D$10+Q4360*$D$11</f>
        <v>57.5</v>
      </c>
      <c r="S4360" s="108" t="n">
        <f aca="false">SUM(N4360:Q4360)</f>
        <v>2</v>
      </c>
    </row>
    <row r="4361" customFormat="false" ht="15" hidden="false" customHeight="false" outlineLevel="0" collapsed="false">
      <c r="H4361" s="108" t="n">
        <v>4353</v>
      </c>
      <c r="I4361" s="109" t="n">
        <v>-0.5913</v>
      </c>
      <c r="J4361" s="109" t="n">
        <v>0.1779</v>
      </c>
      <c r="K4361" s="109" t="n">
        <v>0.6321</v>
      </c>
      <c r="L4361" s="109" t="n">
        <v>0.8131</v>
      </c>
      <c r="M4361" s="109" t="n">
        <v>-0.9982</v>
      </c>
      <c r="N4361" s="108" t="n">
        <f aca="false">IF(SQRT($B$5)*$I4361+SQRT(1-$B$5)*J4361&lt;$C$8,1,0)</f>
        <v>0</v>
      </c>
      <c r="O4361" s="108" t="n">
        <f aca="false">IF(SQRT($B$5)*$I4361+SQRT(1-$B$5)*K4361&lt;$C$9,1,0)</f>
        <v>0</v>
      </c>
      <c r="P4361" s="108" t="n">
        <f aca="false">IF(SQRT($B$5)*$I4361+SQRT(1-$B$5)*L4361&lt;$C$10,1,0)</f>
        <v>0</v>
      </c>
      <c r="Q4361" s="108" t="n">
        <f aca="false">IF(SQRT($B$5)*$I4361+SQRT(1-$B$5)*M4361&lt;$C$11,1,0)</f>
        <v>0</v>
      </c>
      <c r="R4361" s="110" t="n">
        <f aca="false">N4361*$D$8+O4361*$D$9+P4361*$D$10+Q4361*$D$11</f>
        <v>0</v>
      </c>
      <c r="S4361" s="108" t="n">
        <f aca="false">SUM(N4361:Q4361)</f>
        <v>0</v>
      </c>
    </row>
    <row r="4362" customFormat="false" ht="15" hidden="false" customHeight="false" outlineLevel="0" collapsed="false">
      <c r="H4362" s="108" t="n">
        <v>4354</v>
      </c>
      <c r="I4362" s="109" t="n">
        <v>-0.7071</v>
      </c>
      <c r="J4362" s="109" t="n">
        <v>-1.6618</v>
      </c>
      <c r="K4362" s="109" t="n">
        <v>0.9109</v>
      </c>
      <c r="L4362" s="109" t="n">
        <v>0.7468</v>
      </c>
      <c r="M4362" s="109" t="n">
        <v>0.7072</v>
      </c>
      <c r="N4362" s="108" t="n">
        <f aca="false">IF(SQRT($B$5)*$I4362+SQRT(1-$B$5)*J4362&lt;$C$8,1,0)</f>
        <v>0</v>
      </c>
      <c r="O4362" s="108" t="n">
        <f aca="false">IF(SQRT($B$5)*$I4362+SQRT(1-$B$5)*K4362&lt;$C$9,1,0)</f>
        <v>0</v>
      </c>
      <c r="P4362" s="108" t="n">
        <f aca="false">IF(SQRT($B$5)*$I4362+SQRT(1-$B$5)*L4362&lt;$C$10,1,0)</f>
        <v>0</v>
      </c>
      <c r="Q4362" s="108" t="n">
        <f aca="false">IF(SQRT($B$5)*$I4362+SQRT(1-$B$5)*M4362&lt;$C$11,1,0)</f>
        <v>0</v>
      </c>
      <c r="R4362" s="110" t="n">
        <f aca="false">N4362*$D$8+O4362*$D$9+P4362*$D$10+Q4362*$D$11</f>
        <v>0</v>
      </c>
      <c r="S4362" s="108" t="n">
        <f aca="false">SUM(N4362:Q4362)</f>
        <v>0</v>
      </c>
    </row>
    <row r="4363" customFormat="false" ht="15" hidden="false" customHeight="false" outlineLevel="0" collapsed="false">
      <c r="H4363" s="108" t="n">
        <v>4355</v>
      </c>
      <c r="I4363" s="109" t="n">
        <v>1.4411</v>
      </c>
      <c r="J4363" s="109" t="n">
        <v>1.6194</v>
      </c>
      <c r="K4363" s="109" t="n">
        <v>-0.0075</v>
      </c>
      <c r="L4363" s="109" t="n">
        <v>0.1396</v>
      </c>
      <c r="M4363" s="109" t="n">
        <v>-1.671</v>
      </c>
      <c r="N4363" s="108" t="n">
        <f aca="false">IF(SQRT($B$5)*$I4363+SQRT(1-$B$5)*J4363&lt;$C$8,1,0)</f>
        <v>0</v>
      </c>
      <c r="O4363" s="108" t="n">
        <f aca="false">IF(SQRT($B$5)*$I4363+SQRT(1-$B$5)*K4363&lt;$C$9,1,0)</f>
        <v>0</v>
      </c>
      <c r="P4363" s="108" t="n">
        <f aca="false">IF(SQRT($B$5)*$I4363+SQRT(1-$B$5)*L4363&lt;$C$10,1,0)</f>
        <v>0</v>
      </c>
      <c r="Q4363" s="108" t="n">
        <f aca="false">IF(SQRT($B$5)*$I4363+SQRT(1-$B$5)*M4363&lt;$C$11,1,0)</f>
        <v>0</v>
      </c>
      <c r="R4363" s="110" t="n">
        <f aca="false">N4363*$D$8+O4363*$D$9+P4363*$D$10+Q4363*$D$11</f>
        <v>0</v>
      </c>
      <c r="S4363" s="108" t="n">
        <f aca="false">SUM(N4363:Q4363)</f>
        <v>0</v>
      </c>
    </row>
    <row r="4364" customFormat="false" ht="15" hidden="false" customHeight="false" outlineLevel="0" collapsed="false">
      <c r="H4364" s="108" t="n">
        <v>4356</v>
      </c>
      <c r="I4364" s="109" t="n">
        <v>1.1028</v>
      </c>
      <c r="J4364" s="109" t="n">
        <v>-2.1031</v>
      </c>
      <c r="K4364" s="109" t="n">
        <v>0.757</v>
      </c>
      <c r="L4364" s="109" t="n">
        <v>0.8716</v>
      </c>
      <c r="M4364" s="109" t="n">
        <v>-0.2866</v>
      </c>
      <c r="N4364" s="108" t="n">
        <f aca="false">IF(SQRT($B$5)*$I4364+SQRT(1-$B$5)*J4364&lt;$C$8,1,0)</f>
        <v>0</v>
      </c>
      <c r="O4364" s="108" t="n">
        <f aca="false">IF(SQRT($B$5)*$I4364+SQRT(1-$B$5)*K4364&lt;$C$9,1,0)</f>
        <v>0</v>
      </c>
      <c r="P4364" s="108" t="n">
        <f aca="false">IF(SQRT($B$5)*$I4364+SQRT(1-$B$5)*L4364&lt;$C$10,1,0)</f>
        <v>0</v>
      </c>
      <c r="Q4364" s="108" t="n">
        <f aca="false">IF(SQRT($B$5)*$I4364+SQRT(1-$B$5)*M4364&lt;$C$11,1,0)</f>
        <v>0</v>
      </c>
      <c r="R4364" s="110" t="n">
        <f aca="false">N4364*$D$8+O4364*$D$9+P4364*$D$10+Q4364*$D$11</f>
        <v>0</v>
      </c>
      <c r="S4364" s="108" t="n">
        <f aca="false">SUM(N4364:Q4364)</f>
        <v>0</v>
      </c>
    </row>
    <row r="4365" customFormat="false" ht="15" hidden="false" customHeight="false" outlineLevel="0" collapsed="false">
      <c r="H4365" s="108" t="n">
        <v>4357</v>
      </c>
      <c r="I4365" s="109" t="n">
        <v>0.7496</v>
      </c>
      <c r="J4365" s="109" t="n">
        <v>-0.2982</v>
      </c>
      <c r="K4365" s="109" t="n">
        <v>0.7928</v>
      </c>
      <c r="L4365" s="109" t="n">
        <v>-1.6309</v>
      </c>
      <c r="M4365" s="109" t="n">
        <v>-0.0815</v>
      </c>
      <c r="N4365" s="108" t="n">
        <f aca="false">IF(SQRT($B$5)*$I4365+SQRT(1-$B$5)*J4365&lt;$C$8,1,0)</f>
        <v>0</v>
      </c>
      <c r="O4365" s="108" t="n">
        <f aca="false">IF(SQRT($B$5)*$I4365+SQRT(1-$B$5)*K4365&lt;$C$9,1,0)</f>
        <v>0</v>
      </c>
      <c r="P4365" s="108" t="n">
        <f aca="false">IF(SQRT($B$5)*$I4365+SQRT(1-$B$5)*L4365&lt;$C$10,1,0)</f>
        <v>0</v>
      </c>
      <c r="Q4365" s="108" t="n">
        <f aca="false">IF(SQRT($B$5)*$I4365+SQRT(1-$B$5)*M4365&lt;$C$11,1,0)</f>
        <v>0</v>
      </c>
      <c r="R4365" s="110" t="n">
        <f aca="false">N4365*$D$8+O4365*$D$9+P4365*$D$10+Q4365*$D$11</f>
        <v>0</v>
      </c>
      <c r="S4365" s="108" t="n">
        <f aca="false">SUM(N4365:Q4365)</f>
        <v>0</v>
      </c>
    </row>
    <row r="4366" customFormat="false" ht="15" hidden="false" customHeight="false" outlineLevel="0" collapsed="false">
      <c r="H4366" s="108" t="n">
        <v>4358</v>
      </c>
      <c r="I4366" s="109" t="n">
        <v>0.2462</v>
      </c>
      <c r="J4366" s="109" t="n">
        <v>-0.4412</v>
      </c>
      <c r="K4366" s="109" t="n">
        <v>-1.6832</v>
      </c>
      <c r="L4366" s="109" t="n">
        <v>-0.4183</v>
      </c>
      <c r="M4366" s="109" t="n">
        <v>0.8513</v>
      </c>
      <c r="N4366" s="108" t="n">
        <f aca="false">IF(SQRT($B$5)*$I4366+SQRT(1-$B$5)*J4366&lt;$C$8,1,0)</f>
        <v>0</v>
      </c>
      <c r="O4366" s="108" t="n">
        <f aca="false">IF(SQRT($B$5)*$I4366+SQRT(1-$B$5)*K4366&lt;$C$9,1,0)</f>
        <v>0</v>
      </c>
      <c r="P4366" s="108" t="n">
        <f aca="false">IF(SQRT($B$5)*$I4366+SQRT(1-$B$5)*L4366&lt;$C$10,1,0)</f>
        <v>0</v>
      </c>
      <c r="Q4366" s="108" t="n">
        <f aca="false">IF(SQRT($B$5)*$I4366+SQRT(1-$B$5)*M4366&lt;$C$11,1,0)</f>
        <v>0</v>
      </c>
      <c r="R4366" s="110" t="n">
        <f aca="false">N4366*$D$8+O4366*$D$9+P4366*$D$10+Q4366*$D$11</f>
        <v>0</v>
      </c>
      <c r="S4366" s="108" t="n">
        <f aca="false">SUM(N4366:Q4366)</f>
        <v>0</v>
      </c>
    </row>
    <row r="4367" customFormat="false" ht="15" hidden="false" customHeight="false" outlineLevel="0" collapsed="false">
      <c r="H4367" s="108" t="n">
        <v>4359</v>
      </c>
      <c r="I4367" s="109" t="n">
        <v>0.0442</v>
      </c>
      <c r="J4367" s="109" t="n">
        <v>1.1771</v>
      </c>
      <c r="K4367" s="109" t="n">
        <v>0.5082</v>
      </c>
      <c r="L4367" s="109" t="n">
        <v>-0.9966</v>
      </c>
      <c r="M4367" s="109" t="n">
        <v>-0.4061</v>
      </c>
      <c r="N4367" s="108" t="n">
        <f aca="false">IF(SQRT($B$5)*$I4367+SQRT(1-$B$5)*J4367&lt;$C$8,1,0)</f>
        <v>0</v>
      </c>
      <c r="O4367" s="108" t="n">
        <f aca="false">IF(SQRT($B$5)*$I4367+SQRT(1-$B$5)*K4367&lt;$C$9,1,0)</f>
        <v>0</v>
      </c>
      <c r="P4367" s="108" t="n">
        <f aca="false">IF(SQRT($B$5)*$I4367+SQRT(1-$B$5)*L4367&lt;$C$10,1,0)</f>
        <v>0</v>
      </c>
      <c r="Q4367" s="108" t="n">
        <f aca="false">IF(SQRT($B$5)*$I4367+SQRT(1-$B$5)*M4367&lt;$C$11,1,0)</f>
        <v>0</v>
      </c>
      <c r="R4367" s="110" t="n">
        <f aca="false">N4367*$D$8+O4367*$D$9+P4367*$D$10+Q4367*$D$11</f>
        <v>0</v>
      </c>
      <c r="S4367" s="108" t="n">
        <f aca="false">SUM(N4367:Q4367)</f>
        <v>0</v>
      </c>
    </row>
    <row r="4368" customFormat="false" ht="15" hidden="false" customHeight="false" outlineLevel="0" collapsed="false">
      <c r="H4368" s="108" t="n">
        <v>4360</v>
      </c>
      <c r="I4368" s="109" t="n">
        <v>2.6259</v>
      </c>
      <c r="J4368" s="109" t="n">
        <v>-0.551</v>
      </c>
      <c r="K4368" s="109" t="n">
        <v>0.4498</v>
      </c>
      <c r="L4368" s="109" t="n">
        <v>1.0597</v>
      </c>
      <c r="M4368" s="109" t="n">
        <v>0.2857</v>
      </c>
      <c r="N4368" s="108" t="n">
        <f aca="false">IF(SQRT($B$5)*$I4368+SQRT(1-$B$5)*J4368&lt;$C$8,1,0)</f>
        <v>0</v>
      </c>
      <c r="O4368" s="108" t="n">
        <f aca="false">IF(SQRT($B$5)*$I4368+SQRT(1-$B$5)*K4368&lt;$C$9,1,0)</f>
        <v>0</v>
      </c>
      <c r="P4368" s="108" t="n">
        <f aca="false">IF(SQRT($B$5)*$I4368+SQRT(1-$B$5)*L4368&lt;$C$10,1,0)</f>
        <v>0</v>
      </c>
      <c r="Q4368" s="108" t="n">
        <f aca="false">IF(SQRT($B$5)*$I4368+SQRT(1-$B$5)*M4368&lt;$C$11,1,0)</f>
        <v>0</v>
      </c>
      <c r="R4368" s="110" t="n">
        <f aca="false">N4368*$D$8+O4368*$D$9+P4368*$D$10+Q4368*$D$11</f>
        <v>0</v>
      </c>
      <c r="S4368" s="108" t="n">
        <f aca="false">SUM(N4368:Q4368)</f>
        <v>0</v>
      </c>
    </row>
    <row r="4369" customFormat="false" ht="15" hidden="false" customHeight="false" outlineLevel="0" collapsed="false">
      <c r="H4369" s="108" t="n">
        <v>4361</v>
      </c>
      <c r="I4369" s="109" t="n">
        <v>-0.1001</v>
      </c>
      <c r="J4369" s="109" t="n">
        <v>0.0132</v>
      </c>
      <c r="K4369" s="109" t="n">
        <v>-0.2047</v>
      </c>
      <c r="L4369" s="109" t="n">
        <v>0.4958</v>
      </c>
      <c r="M4369" s="109" t="n">
        <v>-0.3048</v>
      </c>
      <c r="N4369" s="108" t="n">
        <f aca="false">IF(SQRT($B$5)*$I4369+SQRT(1-$B$5)*J4369&lt;$C$8,1,0)</f>
        <v>0</v>
      </c>
      <c r="O4369" s="108" t="n">
        <f aca="false">IF(SQRT($B$5)*$I4369+SQRT(1-$B$5)*K4369&lt;$C$9,1,0)</f>
        <v>0</v>
      </c>
      <c r="P4369" s="108" t="n">
        <f aca="false">IF(SQRT($B$5)*$I4369+SQRT(1-$B$5)*L4369&lt;$C$10,1,0)</f>
        <v>0</v>
      </c>
      <c r="Q4369" s="108" t="n">
        <f aca="false">IF(SQRT($B$5)*$I4369+SQRT(1-$B$5)*M4369&lt;$C$11,1,0)</f>
        <v>0</v>
      </c>
      <c r="R4369" s="110" t="n">
        <f aca="false">N4369*$D$8+O4369*$D$9+P4369*$D$10+Q4369*$D$11</f>
        <v>0</v>
      </c>
      <c r="S4369" s="108" t="n">
        <f aca="false">SUM(N4369:Q4369)</f>
        <v>0</v>
      </c>
    </row>
    <row r="4370" customFormat="false" ht="15" hidden="false" customHeight="false" outlineLevel="0" collapsed="false">
      <c r="H4370" s="108" t="n">
        <v>4362</v>
      </c>
      <c r="I4370" s="109" t="n">
        <v>-0.2565</v>
      </c>
      <c r="J4370" s="109" t="n">
        <v>-3.1972</v>
      </c>
      <c r="K4370" s="109" t="n">
        <v>0.3546</v>
      </c>
      <c r="L4370" s="109" t="n">
        <v>-0.5727</v>
      </c>
      <c r="M4370" s="109" t="n">
        <v>1.8216</v>
      </c>
      <c r="N4370" s="108" t="n">
        <f aca="false">IF(SQRT($B$5)*$I4370+SQRT(1-$B$5)*J4370&lt;$C$8,1,0)</f>
        <v>1</v>
      </c>
      <c r="O4370" s="108" t="n">
        <f aca="false">IF(SQRT($B$5)*$I4370+SQRT(1-$B$5)*K4370&lt;$C$9,1,0)</f>
        <v>0</v>
      </c>
      <c r="P4370" s="108" t="n">
        <f aca="false">IF(SQRT($B$5)*$I4370+SQRT(1-$B$5)*L4370&lt;$C$10,1,0)</f>
        <v>0</v>
      </c>
      <c r="Q4370" s="108" t="n">
        <f aca="false">IF(SQRT($B$5)*$I4370+SQRT(1-$B$5)*M4370&lt;$C$11,1,0)</f>
        <v>0</v>
      </c>
      <c r="R4370" s="110" t="n">
        <f aca="false">N4370*$D$8+O4370*$D$9+P4370*$D$10+Q4370*$D$11</f>
        <v>20</v>
      </c>
      <c r="S4370" s="108" t="n">
        <f aca="false">SUM(N4370:Q4370)</f>
        <v>1</v>
      </c>
    </row>
    <row r="4371" customFormat="false" ht="15" hidden="false" customHeight="false" outlineLevel="0" collapsed="false">
      <c r="H4371" s="108" t="n">
        <v>4363</v>
      </c>
      <c r="I4371" s="109" t="n">
        <v>-0.9448</v>
      </c>
      <c r="J4371" s="109" t="n">
        <v>1.0542</v>
      </c>
      <c r="K4371" s="109" t="n">
        <v>-0.0677</v>
      </c>
      <c r="L4371" s="109" t="n">
        <v>-0.3474</v>
      </c>
      <c r="M4371" s="109" t="n">
        <v>0.2836</v>
      </c>
      <c r="N4371" s="108" t="n">
        <f aca="false">IF(SQRT($B$5)*$I4371+SQRT(1-$B$5)*J4371&lt;$C$8,1,0)</f>
        <v>0</v>
      </c>
      <c r="O4371" s="108" t="n">
        <f aca="false">IF(SQRT($B$5)*$I4371+SQRT(1-$B$5)*K4371&lt;$C$9,1,0)</f>
        <v>0</v>
      </c>
      <c r="P4371" s="108" t="n">
        <f aca="false">IF(SQRT($B$5)*$I4371+SQRT(1-$B$5)*L4371&lt;$C$10,1,0)</f>
        <v>0</v>
      </c>
      <c r="Q4371" s="108" t="n">
        <f aca="false">IF(SQRT($B$5)*$I4371+SQRT(1-$B$5)*M4371&lt;$C$11,1,0)</f>
        <v>0</v>
      </c>
      <c r="R4371" s="110" t="n">
        <f aca="false">N4371*$D$8+O4371*$D$9+P4371*$D$10+Q4371*$D$11</f>
        <v>0</v>
      </c>
      <c r="S4371" s="108" t="n">
        <f aca="false">SUM(N4371:Q4371)</f>
        <v>0</v>
      </c>
    </row>
    <row r="4372" customFormat="false" ht="15" hidden="false" customHeight="false" outlineLevel="0" collapsed="false">
      <c r="H4372" s="108" t="n">
        <v>4364</v>
      </c>
      <c r="I4372" s="109" t="n">
        <v>-1.9474</v>
      </c>
      <c r="J4372" s="109" t="n">
        <v>-1.5185</v>
      </c>
      <c r="K4372" s="109" t="n">
        <v>-1.1055</v>
      </c>
      <c r="L4372" s="109" t="n">
        <v>1.65</v>
      </c>
      <c r="M4372" s="109" t="n">
        <v>0.7207</v>
      </c>
      <c r="N4372" s="108" t="n">
        <f aca="false">IF(SQRT($B$5)*$I4372+SQRT(1-$B$5)*J4372&lt;$C$8,1,0)</f>
        <v>1</v>
      </c>
      <c r="O4372" s="108" t="n">
        <f aca="false">IF(SQRT($B$5)*$I4372+SQRT(1-$B$5)*K4372&lt;$C$9,1,0)</f>
        <v>0</v>
      </c>
      <c r="P4372" s="108" t="n">
        <f aca="false">IF(SQRT($B$5)*$I4372+SQRT(1-$B$5)*L4372&lt;$C$10,1,0)</f>
        <v>0</v>
      </c>
      <c r="Q4372" s="108" t="n">
        <f aca="false">IF(SQRT($B$5)*$I4372+SQRT(1-$B$5)*M4372&lt;$C$11,1,0)</f>
        <v>0</v>
      </c>
      <c r="R4372" s="110" t="n">
        <f aca="false">N4372*$D$8+O4372*$D$9+P4372*$D$10+Q4372*$D$11</f>
        <v>20</v>
      </c>
      <c r="S4372" s="108" t="n">
        <f aca="false">SUM(N4372:Q4372)</f>
        <v>1</v>
      </c>
    </row>
    <row r="4373" customFormat="false" ht="15" hidden="false" customHeight="false" outlineLevel="0" collapsed="false">
      <c r="H4373" s="108" t="n">
        <v>4365</v>
      </c>
      <c r="I4373" s="109" t="n">
        <v>-0.7545</v>
      </c>
      <c r="J4373" s="109" t="n">
        <v>0.6468</v>
      </c>
      <c r="K4373" s="109" t="n">
        <v>0.4887</v>
      </c>
      <c r="L4373" s="109" t="n">
        <v>0.0654</v>
      </c>
      <c r="M4373" s="109" t="n">
        <v>-0.1139</v>
      </c>
      <c r="N4373" s="108" t="n">
        <f aca="false">IF(SQRT($B$5)*$I4373+SQRT(1-$B$5)*J4373&lt;$C$8,1,0)</f>
        <v>0</v>
      </c>
      <c r="O4373" s="108" t="n">
        <f aca="false">IF(SQRT($B$5)*$I4373+SQRT(1-$B$5)*K4373&lt;$C$9,1,0)</f>
        <v>0</v>
      </c>
      <c r="P4373" s="108" t="n">
        <f aca="false">IF(SQRT($B$5)*$I4373+SQRT(1-$B$5)*L4373&lt;$C$10,1,0)</f>
        <v>0</v>
      </c>
      <c r="Q4373" s="108" t="n">
        <f aca="false">IF(SQRT($B$5)*$I4373+SQRT(1-$B$5)*M4373&lt;$C$11,1,0)</f>
        <v>0</v>
      </c>
      <c r="R4373" s="110" t="n">
        <f aca="false">N4373*$D$8+O4373*$D$9+P4373*$D$10+Q4373*$D$11</f>
        <v>0</v>
      </c>
      <c r="S4373" s="108" t="n">
        <f aca="false">SUM(N4373:Q4373)</f>
        <v>0</v>
      </c>
    </row>
    <row r="4374" customFormat="false" ht="15" hidden="false" customHeight="false" outlineLevel="0" collapsed="false">
      <c r="H4374" s="108" t="n">
        <v>4366</v>
      </c>
      <c r="I4374" s="109" t="n">
        <v>0.7487</v>
      </c>
      <c r="J4374" s="109" t="n">
        <v>0.428</v>
      </c>
      <c r="K4374" s="109" t="n">
        <v>-0.621</v>
      </c>
      <c r="L4374" s="109" t="n">
        <v>1.5153</v>
      </c>
      <c r="M4374" s="109" t="n">
        <v>-0.0888</v>
      </c>
      <c r="N4374" s="108" t="n">
        <f aca="false">IF(SQRT($B$5)*$I4374+SQRT(1-$B$5)*J4374&lt;$C$8,1,0)</f>
        <v>0</v>
      </c>
      <c r="O4374" s="108" t="n">
        <f aca="false">IF(SQRT($B$5)*$I4374+SQRT(1-$B$5)*K4374&lt;$C$9,1,0)</f>
        <v>0</v>
      </c>
      <c r="P4374" s="108" t="n">
        <f aca="false">IF(SQRT($B$5)*$I4374+SQRT(1-$B$5)*L4374&lt;$C$10,1,0)</f>
        <v>0</v>
      </c>
      <c r="Q4374" s="108" t="n">
        <f aca="false">IF(SQRT($B$5)*$I4374+SQRT(1-$B$5)*M4374&lt;$C$11,1,0)</f>
        <v>0</v>
      </c>
      <c r="R4374" s="110" t="n">
        <f aca="false">N4374*$D$8+O4374*$D$9+P4374*$D$10+Q4374*$D$11</f>
        <v>0</v>
      </c>
      <c r="S4374" s="108" t="n">
        <f aca="false">SUM(N4374:Q4374)</f>
        <v>0</v>
      </c>
    </row>
    <row r="4375" customFormat="false" ht="15" hidden="false" customHeight="false" outlineLevel="0" collapsed="false">
      <c r="H4375" s="108" t="n">
        <v>4367</v>
      </c>
      <c r="I4375" s="109" t="n">
        <v>0.8688</v>
      </c>
      <c r="J4375" s="109" t="n">
        <v>-0.8504</v>
      </c>
      <c r="K4375" s="109" t="n">
        <v>0.9038</v>
      </c>
      <c r="L4375" s="109" t="n">
        <v>-0.677</v>
      </c>
      <c r="M4375" s="109" t="n">
        <v>-1.7667</v>
      </c>
      <c r="N4375" s="108" t="n">
        <f aca="false">IF(SQRT($B$5)*$I4375+SQRT(1-$B$5)*J4375&lt;$C$8,1,0)</f>
        <v>0</v>
      </c>
      <c r="O4375" s="108" t="n">
        <f aca="false">IF(SQRT($B$5)*$I4375+SQRT(1-$B$5)*K4375&lt;$C$9,1,0)</f>
        <v>0</v>
      </c>
      <c r="P4375" s="108" t="n">
        <f aca="false">IF(SQRT($B$5)*$I4375+SQRT(1-$B$5)*L4375&lt;$C$10,1,0)</f>
        <v>0</v>
      </c>
      <c r="Q4375" s="108" t="n">
        <f aca="false">IF(SQRT($B$5)*$I4375+SQRT(1-$B$5)*M4375&lt;$C$11,1,0)</f>
        <v>0</v>
      </c>
      <c r="R4375" s="110" t="n">
        <f aca="false">N4375*$D$8+O4375*$D$9+P4375*$D$10+Q4375*$D$11</f>
        <v>0</v>
      </c>
      <c r="S4375" s="108" t="n">
        <f aca="false">SUM(N4375:Q4375)</f>
        <v>0</v>
      </c>
    </row>
    <row r="4376" customFormat="false" ht="15" hidden="false" customHeight="false" outlineLevel="0" collapsed="false">
      <c r="H4376" s="108" t="n">
        <v>4368</v>
      </c>
      <c r="I4376" s="109" t="n">
        <v>-1.1062</v>
      </c>
      <c r="J4376" s="109" t="n">
        <v>-1.3455</v>
      </c>
      <c r="K4376" s="109" t="n">
        <v>-0.0601</v>
      </c>
      <c r="L4376" s="109" t="n">
        <v>0.2472</v>
      </c>
      <c r="M4376" s="109" t="n">
        <v>1.7345</v>
      </c>
      <c r="N4376" s="108" t="n">
        <f aca="false">IF(SQRT($B$5)*$I4376+SQRT(1-$B$5)*J4376&lt;$C$8,1,0)</f>
        <v>0</v>
      </c>
      <c r="O4376" s="108" t="n">
        <f aca="false">IF(SQRT($B$5)*$I4376+SQRT(1-$B$5)*K4376&lt;$C$9,1,0)</f>
        <v>0</v>
      </c>
      <c r="P4376" s="108" t="n">
        <f aca="false">IF(SQRT($B$5)*$I4376+SQRT(1-$B$5)*L4376&lt;$C$10,1,0)</f>
        <v>0</v>
      </c>
      <c r="Q4376" s="108" t="n">
        <f aca="false">IF(SQRT($B$5)*$I4376+SQRT(1-$B$5)*M4376&lt;$C$11,1,0)</f>
        <v>0</v>
      </c>
      <c r="R4376" s="110" t="n">
        <f aca="false">N4376*$D$8+O4376*$D$9+P4376*$D$10+Q4376*$D$11</f>
        <v>0</v>
      </c>
      <c r="S4376" s="108" t="n">
        <f aca="false">SUM(N4376:Q4376)</f>
        <v>0</v>
      </c>
    </row>
    <row r="4377" customFormat="false" ht="15" hidden="false" customHeight="false" outlineLevel="0" collapsed="false">
      <c r="H4377" s="108" t="n">
        <v>4369</v>
      </c>
      <c r="I4377" s="109" t="n">
        <v>-0.7554</v>
      </c>
      <c r="J4377" s="109" t="n">
        <v>0.4653</v>
      </c>
      <c r="K4377" s="109" t="n">
        <v>-0.9562</v>
      </c>
      <c r="L4377" s="109" t="n">
        <v>-0.2687</v>
      </c>
      <c r="M4377" s="109" t="n">
        <v>1.1951</v>
      </c>
      <c r="N4377" s="108" t="n">
        <f aca="false">IF(SQRT($B$5)*$I4377+SQRT(1-$B$5)*J4377&lt;$C$8,1,0)</f>
        <v>0</v>
      </c>
      <c r="O4377" s="108" t="n">
        <f aca="false">IF(SQRT($B$5)*$I4377+SQRT(1-$B$5)*K4377&lt;$C$9,1,0)</f>
        <v>0</v>
      </c>
      <c r="P4377" s="108" t="n">
        <f aca="false">IF(SQRT($B$5)*$I4377+SQRT(1-$B$5)*L4377&lt;$C$10,1,0)</f>
        <v>0</v>
      </c>
      <c r="Q4377" s="108" t="n">
        <f aca="false">IF(SQRT($B$5)*$I4377+SQRT(1-$B$5)*M4377&lt;$C$11,1,0)</f>
        <v>0</v>
      </c>
      <c r="R4377" s="110" t="n">
        <f aca="false">N4377*$D$8+O4377*$D$9+P4377*$D$10+Q4377*$D$11</f>
        <v>0</v>
      </c>
      <c r="S4377" s="108" t="n">
        <f aca="false">SUM(N4377:Q4377)</f>
        <v>0</v>
      </c>
    </row>
    <row r="4378" customFormat="false" ht="15" hidden="false" customHeight="false" outlineLevel="0" collapsed="false">
      <c r="H4378" s="108" t="n">
        <v>4370</v>
      </c>
      <c r="I4378" s="109" t="n">
        <v>0.6061</v>
      </c>
      <c r="J4378" s="109" t="n">
        <v>0.3357</v>
      </c>
      <c r="K4378" s="109" t="n">
        <v>0.7215</v>
      </c>
      <c r="L4378" s="109" t="n">
        <v>0.6067</v>
      </c>
      <c r="M4378" s="109" t="n">
        <v>0.7224</v>
      </c>
      <c r="N4378" s="108" t="n">
        <f aca="false">IF(SQRT($B$5)*$I4378+SQRT(1-$B$5)*J4378&lt;$C$8,1,0)</f>
        <v>0</v>
      </c>
      <c r="O4378" s="108" t="n">
        <f aca="false">IF(SQRT($B$5)*$I4378+SQRT(1-$B$5)*K4378&lt;$C$9,1,0)</f>
        <v>0</v>
      </c>
      <c r="P4378" s="108" t="n">
        <f aca="false">IF(SQRT($B$5)*$I4378+SQRT(1-$B$5)*L4378&lt;$C$10,1,0)</f>
        <v>0</v>
      </c>
      <c r="Q4378" s="108" t="n">
        <f aca="false">IF(SQRT($B$5)*$I4378+SQRT(1-$B$5)*M4378&lt;$C$11,1,0)</f>
        <v>0</v>
      </c>
      <c r="R4378" s="110" t="n">
        <f aca="false">N4378*$D$8+O4378*$D$9+P4378*$D$10+Q4378*$D$11</f>
        <v>0</v>
      </c>
      <c r="S4378" s="108" t="n">
        <f aca="false">SUM(N4378:Q4378)</f>
        <v>0</v>
      </c>
    </row>
    <row r="4379" customFormat="false" ht="15" hidden="false" customHeight="false" outlineLevel="0" collapsed="false">
      <c r="H4379" s="108" t="n">
        <v>4371</v>
      </c>
      <c r="I4379" s="109" t="n">
        <v>-0.1246</v>
      </c>
      <c r="J4379" s="109" t="n">
        <v>0.2009</v>
      </c>
      <c r="K4379" s="109" t="n">
        <v>-0.0982</v>
      </c>
      <c r="L4379" s="109" t="n">
        <v>1.2711</v>
      </c>
      <c r="M4379" s="109" t="n">
        <v>-0.2815</v>
      </c>
      <c r="N4379" s="108" t="n">
        <f aca="false">IF(SQRT($B$5)*$I4379+SQRT(1-$B$5)*J4379&lt;$C$8,1,0)</f>
        <v>0</v>
      </c>
      <c r="O4379" s="108" t="n">
        <f aca="false">IF(SQRT($B$5)*$I4379+SQRT(1-$B$5)*K4379&lt;$C$9,1,0)</f>
        <v>0</v>
      </c>
      <c r="P4379" s="108" t="n">
        <f aca="false">IF(SQRT($B$5)*$I4379+SQRT(1-$B$5)*L4379&lt;$C$10,1,0)</f>
        <v>0</v>
      </c>
      <c r="Q4379" s="108" t="n">
        <f aca="false">IF(SQRT($B$5)*$I4379+SQRT(1-$B$5)*M4379&lt;$C$11,1,0)</f>
        <v>0</v>
      </c>
      <c r="R4379" s="110" t="n">
        <f aca="false">N4379*$D$8+O4379*$D$9+P4379*$D$10+Q4379*$D$11</f>
        <v>0</v>
      </c>
      <c r="S4379" s="108" t="n">
        <f aca="false">SUM(N4379:Q4379)</f>
        <v>0</v>
      </c>
    </row>
    <row r="4380" customFormat="false" ht="15" hidden="false" customHeight="false" outlineLevel="0" collapsed="false">
      <c r="H4380" s="108" t="n">
        <v>4372</v>
      </c>
      <c r="I4380" s="109" t="n">
        <v>0.9575</v>
      </c>
      <c r="J4380" s="109" t="n">
        <v>-0.39</v>
      </c>
      <c r="K4380" s="109" t="n">
        <v>-0.3111</v>
      </c>
      <c r="L4380" s="109" t="n">
        <v>0.0898</v>
      </c>
      <c r="M4380" s="109" t="n">
        <v>0.2645</v>
      </c>
      <c r="N4380" s="108" t="n">
        <f aca="false">IF(SQRT($B$5)*$I4380+SQRT(1-$B$5)*J4380&lt;$C$8,1,0)</f>
        <v>0</v>
      </c>
      <c r="O4380" s="108" t="n">
        <f aca="false">IF(SQRT($B$5)*$I4380+SQRT(1-$B$5)*K4380&lt;$C$9,1,0)</f>
        <v>0</v>
      </c>
      <c r="P4380" s="108" t="n">
        <f aca="false">IF(SQRT($B$5)*$I4380+SQRT(1-$B$5)*L4380&lt;$C$10,1,0)</f>
        <v>0</v>
      </c>
      <c r="Q4380" s="108" t="n">
        <f aca="false">IF(SQRT($B$5)*$I4380+SQRT(1-$B$5)*M4380&lt;$C$11,1,0)</f>
        <v>0</v>
      </c>
      <c r="R4380" s="110" t="n">
        <f aca="false">N4380*$D$8+O4380*$D$9+P4380*$D$10+Q4380*$D$11</f>
        <v>0</v>
      </c>
      <c r="S4380" s="108" t="n">
        <f aca="false">SUM(N4380:Q4380)</f>
        <v>0</v>
      </c>
    </row>
    <row r="4381" customFormat="false" ht="15" hidden="false" customHeight="false" outlineLevel="0" collapsed="false">
      <c r="H4381" s="108" t="n">
        <v>4373</v>
      </c>
      <c r="I4381" s="109" t="n">
        <v>0.951</v>
      </c>
      <c r="J4381" s="109" t="n">
        <v>1.3326</v>
      </c>
      <c r="K4381" s="109" t="n">
        <v>1.9359</v>
      </c>
      <c r="L4381" s="109" t="n">
        <v>1.1012</v>
      </c>
      <c r="M4381" s="109" t="n">
        <v>-0.218</v>
      </c>
      <c r="N4381" s="108" t="n">
        <f aca="false">IF(SQRT($B$5)*$I4381+SQRT(1-$B$5)*J4381&lt;$C$8,1,0)</f>
        <v>0</v>
      </c>
      <c r="O4381" s="108" t="n">
        <f aca="false">IF(SQRT($B$5)*$I4381+SQRT(1-$B$5)*K4381&lt;$C$9,1,0)</f>
        <v>0</v>
      </c>
      <c r="P4381" s="108" t="n">
        <f aca="false">IF(SQRT($B$5)*$I4381+SQRT(1-$B$5)*L4381&lt;$C$10,1,0)</f>
        <v>0</v>
      </c>
      <c r="Q4381" s="108" t="n">
        <f aca="false">IF(SQRT($B$5)*$I4381+SQRT(1-$B$5)*M4381&lt;$C$11,1,0)</f>
        <v>0</v>
      </c>
      <c r="R4381" s="110" t="n">
        <f aca="false">N4381*$D$8+O4381*$D$9+P4381*$D$10+Q4381*$D$11</f>
        <v>0</v>
      </c>
      <c r="S4381" s="108" t="n">
        <f aca="false">SUM(N4381:Q4381)</f>
        <v>0</v>
      </c>
    </row>
    <row r="4382" customFormat="false" ht="15" hidden="false" customHeight="false" outlineLevel="0" collapsed="false">
      <c r="H4382" s="108" t="n">
        <v>4374</v>
      </c>
      <c r="I4382" s="109" t="n">
        <v>-0.6158</v>
      </c>
      <c r="J4382" s="109" t="n">
        <v>0.7765</v>
      </c>
      <c r="K4382" s="109" t="n">
        <v>-0.1282</v>
      </c>
      <c r="L4382" s="109" t="n">
        <v>0.7711</v>
      </c>
      <c r="M4382" s="109" t="n">
        <v>1.0984</v>
      </c>
      <c r="N4382" s="108" t="n">
        <f aca="false">IF(SQRT($B$5)*$I4382+SQRT(1-$B$5)*J4382&lt;$C$8,1,0)</f>
        <v>0</v>
      </c>
      <c r="O4382" s="108" t="n">
        <f aca="false">IF(SQRT($B$5)*$I4382+SQRT(1-$B$5)*K4382&lt;$C$9,1,0)</f>
        <v>0</v>
      </c>
      <c r="P4382" s="108" t="n">
        <f aca="false">IF(SQRT($B$5)*$I4382+SQRT(1-$B$5)*L4382&lt;$C$10,1,0)</f>
        <v>0</v>
      </c>
      <c r="Q4382" s="108" t="n">
        <f aca="false">IF(SQRT($B$5)*$I4382+SQRT(1-$B$5)*M4382&lt;$C$11,1,0)</f>
        <v>0</v>
      </c>
      <c r="R4382" s="110" t="n">
        <f aca="false">N4382*$D$8+O4382*$D$9+P4382*$D$10+Q4382*$D$11</f>
        <v>0</v>
      </c>
      <c r="S4382" s="108" t="n">
        <f aca="false">SUM(N4382:Q4382)</f>
        <v>0</v>
      </c>
    </row>
    <row r="4383" customFormat="false" ht="15" hidden="false" customHeight="false" outlineLevel="0" collapsed="false">
      <c r="H4383" s="108" t="n">
        <v>4375</v>
      </c>
      <c r="I4383" s="109" t="n">
        <v>0.1744</v>
      </c>
      <c r="J4383" s="109" t="n">
        <v>0.0735</v>
      </c>
      <c r="K4383" s="109" t="n">
        <v>1.0464</v>
      </c>
      <c r="L4383" s="109" t="n">
        <v>-0.3974</v>
      </c>
      <c r="M4383" s="109" t="n">
        <v>0.2581</v>
      </c>
      <c r="N4383" s="108" t="n">
        <f aca="false">IF(SQRT($B$5)*$I4383+SQRT(1-$B$5)*J4383&lt;$C$8,1,0)</f>
        <v>0</v>
      </c>
      <c r="O4383" s="108" t="n">
        <f aca="false">IF(SQRT($B$5)*$I4383+SQRT(1-$B$5)*K4383&lt;$C$9,1,0)</f>
        <v>0</v>
      </c>
      <c r="P4383" s="108" t="n">
        <f aca="false">IF(SQRT($B$5)*$I4383+SQRT(1-$B$5)*L4383&lt;$C$10,1,0)</f>
        <v>0</v>
      </c>
      <c r="Q4383" s="108" t="n">
        <f aca="false">IF(SQRT($B$5)*$I4383+SQRT(1-$B$5)*M4383&lt;$C$11,1,0)</f>
        <v>0</v>
      </c>
      <c r="R4383" s="110" t="n">
        <f aca="false">N4383*$D$8+O4383*$D$9+P4383*$D$10+Q4383*$D$11</f>
        <v>0</v>
      </c>
      <c r="S4383" s="108" t="n">
        <f aca="false">SUM(N4383:Q4383)</f>
        <v>0</v>
      </c>
    </row>
    <row r="4384" customFormat="false" ht="15" hidden="false" customHeight="false" outlineLevel="0" collapsed="false">
      <c r="H4384" s="108" t="n">
        <v>4376</v>
      </c>
      <c r="I4384" s="109" t="n">
        <v>1.1997</v>
      </c>
      <c r="J4384" s="109" t="n">
        <v>1.4223</v>
      </c>
      <c r="K4384" s="109" t="n">
        <v>-2.1487</v>
      </c>
      <c r="L4384" s="109" t="n">
        <v>-0.1059</v>
      </c>
      <c r="M4384" s="109" t="n">
        <v>1.501</v>
      </c>
      <c r="N4384" s="108" t="n">
        <f aca="false">IF(SQRT($B$5)*$I4384+SQRT(1-$B$5)*J4384&lt;$C$8,1,0)</f>
        <v>0</v>
      </c>
      <c r="O4384" s="108" t="n">
        <f aca="false">IF(SQRT($B$5)*$I4384+SQRT(1-$B$5)*K4384&lt;$C$9,1,0)</f>
        <v>0</v>
      </c>
      <c r="P4384" s="108" t="n">
        <f aca="false">IF(SQRT($B$5)*$I4384+SQRT(1-$B$5)*L4384&lt;$C$10,1,0)</f>
        <v>0</v>
      </c>
      <c r="Q4384" s="108" t="n">
        <f aca="false">IF(SQRT($B$5)*$I4384+SQRT(1-$B$5)*M4384&lt;$C$11,1,0)</f>
        <v>0</v>
      </c>
      <c r="R4384" s="110" t="n">
        <f aca="false">N4384*$D$8+O4384*$D$9+P4384*$D$10+Q4384*$D$11</f>
        <v>0</v>
      </c>
      <c r="S4384" s="108" t="n">
        <f aca="false">SUM(N4384:Q4384)</f>
        <v>0</v>
      </c>
    </row>
    <row r="4385" customFormat="false" ht="15" hidden="false" customHeight="false" outlineLevel="0" collapsed="false">
      <c r="H4385" s="108" t="n">
        <v>4377</v>
      </c>
      <c r="I4385" s="109" t="n">
        <v>0.5288</v>
      </c>
      <c r="J4385" s="109" t="n">
        <v>-0.851</v>
      </c>
      <c r="K4385" s="109" t="n">
        <v>0.2812</v>
      </c>
      <c r="L4385" s="109" t="n">
        <v>-0.5298</v>
      </c>
      <c r="M4385" s="109" t="n">
        <v>0.6867</v>
      </c>
      <c r="N4385" s="108" t="n">
        <f aca="false">IF(SQRT($B$5)*$I4385+SQRT(1-$B$5)*J4385&lt;$C$8,1,0)</f>
        <v>0</v>
      </c>
      <c r="O4385" s="108" t="n">
        <f aca="false">IF(SQRT($B$5)*$I4385+SQRT(1-$B$5)*K4385&lt;$C$9,1,0)</f>
        <v>0</v>
      </c>
      <c r="P4385" s="108" t="n">
        <f aca="false">IF(SQRT($B$5)*$I4385+SQRT(1-$B$5)*L4385&lt;$C$10,1,0)</f>
        <v>0</v>
      </c>
      <c r="Q4385" s="108" t="n">
        <f aca="false">IF(SQRT($B$5)*$I4385+SQRT(1-$B$5)*M4385&lt;$C$11,1,0)</f>
        <v>0</v>
      </c>
      <c r="R4385" s="110" t="n">
        <f aca="false">N4385*$D$8+O4385*$D$9+P4385*$D$10+Q4385*$D$11</f>
        <v>0</v>
      </c>
      <c r="S4385" s="108" t="n">
        <f aca="false">SUM(N4385:Q4385)</f>
        <v>0</v>
      </c>
    </row>
    <row r="4386" customFormat="false" ht="15" hidden="false" customHeight="false" outlineLevel="0" collapsed="false">
      <c r="H4386" s="108" t="n">
        <v>4378</v>
      </c>
      <c r="I4386" s="109" t="n">
        <v>-0.8537</v>
      </c>
      <c r="J4386" s="109" t="n">
        <v>-1.3976</v>
      </c>
      <c r="K4386" s="109" t="n">
        <v>0.7783</v>
      </c>
      <c r="L4386" s="109" t="n">
        <v>-0.8814</v>
      </c>
      <c r="M4386" s="109" t="n">
        <v>-0.4636</v>
      </c>
      <c r="N4386" s="108" t="n">
        <f aca="false">IF(SQRT($B$5)*$I4386+SQRT(1-$B$5)*J4386&lt;$C$8,1,0)</f>
        <v>0</v>
      </c>
      <c r="O4386" s="108" t="n">
        <f aca="false">IF(SQRT($B$5)*$I4386+SQRT(1-$B$5)*K4386&lt;$C$9,1,0)</f>
        <v>0</v>
      </c>
      <c r="P4386" s="108" t="n">
        <f aca="false">IF(SQRT($B$5)*$I4386+SQRT(1-$B$5)*L4386&lt;$C$10,1,0)</f>
        <v>0</v>
      </c>
      <c r="Q4386" s="108" t="n">
        <f aca="false">IF(SQRT($B$5)*$I4386+SQRT(1-$B$5)*M4386&lt;$C$11,1,0)</f>
        <v>0</v>
      </c>
      <c r="R4386" s="110" t="n">
        <f aca="false">N4386*$D$8+O4386*$D$9+P4386*$D$10+Q4386*$D$11</f>
        <v>0</v>
      </c>
      <c r="S4386" s="108" t="n">
        <f aca="false">SUM(N4386:Q4386)</f>
        <v>0</v>
      </c>
    </row>
    <row r="4387" customFormat="false" ht="15" hidden="false" customHeight="false" outlineLevel="0" collapsed="false">
      <c r="H4387" s="108" t="n">
        <v>4379</v>
      </c>
      <c r="I4387" s="109" t="n">
        <v>-1.25</v>
      </c>
      <c r="J4387" s="109" t="n">
        <v>0.701</v>
      </c>
      <c r="K4387" s="109" t="n">
        <v>-0.36</v>
      </c>
      <c r="L4387" s="109" t="n">
        <v>-1.0291</v>
      </c>
      <c r="M4387" s="109" t="n">
        <v>0.3719</v>
      </c>
      <c r="N4387" s="108" t="n">
        <f aca="false">IF(SQRT($B$5)*$I4387+SQRT(1-$B$5)*J4387&lt;$C$8,1,0)</f>
        <v>0</v>
      </c>
      <c r="O4387" s="108" t="n">
        <f aca="false">IF(SQRT($B$5)*$I4387+SQRT(1-$B$5)*K4387&lt;$C$9,1,0)</f>
        <v>0</v>
      </c>
      <c r="P4387" s="108" t="n">
        <f aca="false">IF(SQRT($B$5)*$I4387+SQRT(1-$B$5)*L4387&lt;$C$10,1,0)</f>
        <v>0</v>
      </c>
      <c r="Q4387" s="108" t="n">
        <f aca="false">IF(SQRT($B$5)*$I4387+SQRT(1-$B$5)*M4387&lt;$C$11,1,0)</f>
        <v>0</v>
      </c>
      <c r="R4387" s="110" t="n">
        <f aca="false">N4387*$D$8+O4387*$D$9+P4387*$D$10+Q4387*$D$11</f>
        <v>0</v>
      </c>
      <c r="S4387" s="108" t="n">
        <f aca="false">SUM(N4387:Q4387)</f>
        <v>0</v>
      </c>
    </row>
    <row r="4388" customFormat="false" ht="15" hidden="false" customHeight="false" outlineLevel="0" collapsed="false">
      <c r="H4388" s="108" t="n">
        <v>4380</v>
      </c>
      <c r="I4388" s="109" t="n">
        <v>0.7928</v>
      </c>
      <c r="J4388" s="109" t="n">
        <v>0.5601</v>
      </c>
      <c r="K4388" s="109" t="n">
        <v>1.1371</v>
      </c>
      <c r="L4388" s="109" t="n">
        <v>-0.1017</v>
      </c>
      <c r="M4388" s="109" t="n">
        <v>-0.3859</v>
      </c>
      <c r="N4388" s="108" t="n">
        <f aca="false">IF(SQRT($B$5)*$I4388+SQRT(1-$B$5)*J4388&lt;$C$8,1,0)</f>
        <v>0</v>
      </c>
      <c r="O4388" s="108" t="n">
        <f aca="false">IF(SQRT($B$5)*$I4388+SQRT(1-$B$5)*K4388&lt;$C$9,1,0)</f>
        <v>0</v>
      </c>
      <c r="P4388" s="108" t="n">
        <f aca="false">IF(SQRT($B$5)*$I4388+SQRT(1-$B$5)*L4388&lt;$C$10,1,0)</f>
        <v>0</v>
      </c>
      <c r="Q4388" s="108" t="n">
        <f aca="false">IF(SQRT($B$5)*$I4388+SQRT(1-$B$5)*M4388&lt;$C$11,1,0)</f>
        <v>0</v>
      </c>
      <c r="R4388" s="110" t="n">
        <f aca="false">N4388*$D$8+O4388*$D$9+P4388*$D$10+Q4388*$D$11</f>
        <v>0</v>
      </c>
      <c r="S4388" s="108" t="n">
        <f aca="false">SUM(N4388:Q4388)</f>
        <v>0</v>
      </c>
    </row>
    <row r="4389" customFormat="false" ht="15" hidden="false" customHeight="false" outlineLevel="0" collapsed="false">
      <c r="H4389" s="108" t="n">
        <v>4381</v>
      </c>
      <c r="I4389" s="109" t="n">
        <v>1.155</v>
      </c>
      <c r="J4389" s="109" t="n">
        <v>0.437</v>
      </c>
      <c r="K4389" s="109" t="n">
        <v>-2.0866</v>
      </c>
      <c r="L4389" s="109" t="n">
        <v>-0.2346</v>
      </c>
      <c r="M4389" s="109" t="n">
        <v>-1.4151</v>
      </c>
      <c r="N4389" s="108" t="n">
        <f aca="false">IF(SQRT($B$5)*$I4389+SQRT(1-$B$5)*J4389&lt;$C$8,1,0)</f>
        <v>0</v>
      </c>
      <c r="O4389" s="108" t="n">
        <f aca="false">IF(SQRT($B$5)*$I4389+SQRT(1-$B$5)*K4389&lt;$C$9,1,0)</f>
        <v>0</v>
      </c>
      <c r="P4389" s="108" t="n">
        <f aca="false">IF(SQRT($B$5)*$I4389+SQRT(1-$B$5)*L4389&lt;$C$10,1,0)</f>
        <v>0</v>
      </c>
      <c r="Q4389" s="108" t="n">
        <f aca="false">IF(SQRT($B$5)*$I4389+SQRT(1-$B$5)*M4389&lt;$C$11,1,0)</f>
        <v>0</v>
      </c>
      <c r="R4389" s="110" t="n">
        <f aca="false">N4389*$D$8+O4389*$D$9+P4389*$D$10+Q4389*$D$11</f>
        <v>0</v>
      </c>
      <c r="S4389" s="108" t="n">
        <f aca="false">SUM(N4389:Q4389)</f>
        <v>0</v>
      </c>
    </row>
    <row r="4390" customFormat="false" ht="15" hidden="false" customHeight="false" outlineLevel="0" collapsed="false">
      <c r="H4390" s="108" t="n">
        <v>4382</v>
      </c>
      <c r="I4390" s="109" t="n">
        <v>0.5544</v>
      </c>
      <c r="J4390" s="109" t="n">
        <v>-0.876</v>
      </c>
      <c r="K4390" s="109" t="n">
        <v>2.4893</v>
      </c>
      <c r="L4390" s="109" t="n">
        <v>1.2818</v>
      </c>
      <c r="M4390" s="109" t="n">
        <v>-0.8139</v>
      </c>
      <c r="N4390" s="108" t="n">
        <f aca="false">IF(SQRT($B$5)*$I4390+SQRT(1-$B$5)*J4390&lt;$C$8,1,0)</f>
        <v>0</v>
      </c>
      <c r="O4390" s="108" t="n">
        <f aca="false">IF(SQRT($B$5)*$I4390+SQRT(1-$B$5)*K4390&lt;$C$9,1,0)</f>
        <v>0</v>
      </c>
      <c r="P4390" s="108" t="n">
        <f aca="false">IF(SQRT($B$5)*$I4390+SQRT(1-$B$5)*L4390&lt;$C$10,1,0)</f>
        <v>0</v>
      </c>
      <c r="Q4390" s="108" t="n">
        <f aca="false">IF(SQRT($B$5)*$I4390+SQRT(1-$B$5)*M4390&lt;$C$11,1,0)</f>
        <v>0</v>
      </c>
      <c r="R4390" s="110" t="n">
        <f aca="false">N4390*$D$8+O4390*$D$9+P4390*$D$10+Q4390*$D$11</f>
        <v>0</v>
      </c>
      <c r="S4390" s="108" t="n">
        <f aca="false">SUM(N4390:Q4390)</f>
        <v>0</v>
      </c>
    </row>
    <row r="4391" customFormat="false" ht="15" hidden="false" customHeight="false" outlineLevel="0" collapsed="false">
      <c r="H4391" s="108" t="n">
        <v>4383</v>
      </c>
      <c r="I4391" s="109" t="n">
        <v>0.3897</v>
      </c>
      <c r="J4391" s="109" t="n">
        <v>-2.0198</v>
      </c>
      <c r="K4391" s="109" t="n">
        <v>0.5911</v>
      </c>
      <c r="L4391" s="109" t="n">
        <v>0.6193</v>
      </c>
      <c r="M4391" s="109" t="n">
        <v>-0.008</v>
      </c>
      <c r="N4391" s="108" t="n">
        <f aca="false">IF(SQRT($B$5)*$I4391+SQRT(1-$B$5)*J4391&lt;$C$8,1,0)</f>
        <v>0</v>
      </c>
      <c r="O4391" s="108" t="n">
        <f aca="false">IF(SQRT($B$5)*$I4391+SQRT(1-$B$5)*K4391&lt;$C$9,1,0)</f>
        <v>0</v>
      </c>
      <c r="P4391" s="108" t="n">
        <f aca="false">IF(SQRT($B$5)*$I4391+SQRT(1-$B$5)*L4391&lt;$C$10,1,0)</f>
        <v>0</v>
      </c>
      <c r="Q4391" s="108" t="n">
        <f aca="false">IF(SQRT($B$5)*$I4391+SQRT(1-$B$5)*M4391&lt;$C$11,1,0)</f>
        <v>0</v>
      </c>
      <c r="R4391" s="110" t="n">
        <f aca="false">N4391*$D$8+O4391*$D$9+P4391*$D$10+Q4391*$D$11</f>
        <v>0</v>
      </c>
      <c r="S4391" s="108" t="n">
        <f aca="false">SUM(N4391:Q4391)</f>
        <v>0</v>
      </c>
    </row>
    <row r="4392" customFormat="false" ht="15" hidden="false" customHeight="false" outlineLevel="0" collapsed="false">
      <c r="H4392" s="108" t="n">
        <v>4384</v>
      </c>
      <c r="I4392" s="109" t="n">
        <v>0.5189</v>
      </c>
      <c r="J4392" s="109" t="n">
        <v>0.1241</v>
      </c>
      <c r="K4392" s="109" t="n">
        <v>-0.9085</v>
      </c>
      <c r="L4392" s="109" t="n">
        <v>-0.7837</v>
      </c>
      <c r="M4392" s="109" t="n">
        <v>0.7533</v>
      </c>
      <c r="N4392" s="108" t="n">
        <f aca="false">IF(SQRT($B$5)*$I4392+SQRT(1-$B$5)*J4392&lt;$C$8,1,0)</f>
        <v>0</v>
      </c>
      <c r="O4392" s="108" t="n">
        <f aca="false">IF(SQRT($B$5)*$I4392+SQRT(1-$B$5)*K4392&lt;$C$9,1,0)</f>
        <v>0</v>
      </c>
      <c r="P4392" s="108" t="n">
        <f aca="false">IF(SQRT($B$5)*$I4392+SQRT(1-$B$5)*L4392&lt;$C$10,1,0)</f>
        <v>0</v>
      </c>
      <c r="Q4392" s="108" t="n">
        <f aca="false">IF(SQRT($B$5)*$I4392+SQRT(1-$B$5)*M4392&lt;$C$11,1,0)</f>
        <v>0</v>
      </c>
      <c r="R4392" s="110" t="n">
        <f aca="false">N4392*$D$8+O4392*$D$9+P4392*$D$10+Q4392*$D$11</f>
        <v>0</v>
      </c>
      <c r="S4392" s="108" t="n">
        <f aca="false">SUM(N4392:Q4392)</f>
        <v>0</v>
      </c>
    </row>
    <row r="4393" customFormat="false" ht="15" hidden="false" customHeight="false" outlineLevel="0" collapsed="false">
      <c r="H4393" s="108" t="n">
        <v>4385</v>
      </c>
      <c r="I4393" s="109" t="n">
        <v>0.7445</v>
      </c>
      <c r="J4393" s="109" t="n">
        <v>-0.9342</v>
      </c>
      <c r="K4393" s="109" t="n">
        <v>-0.3082</v>
      </c>
      <c r="L4393" s="109" t="n">
        <v>2.0251</v>
      </c>
      <c r="M4393" s="109" t="n">
        <v>-0.188</v>
      </c>
      <c r="N4393" s="108" t="n">
        <f aca="false">IF(SQRT($B$5)*$I4393+SQRT(1-$B$5)*J4393&lt;$C$8,1,0)</f>
        <v>0</v>
      </c>
      <c r="O4393" s="108" t="n">
        <f aca="false">IF(SQRT($B$5)*$I4393+SQRT(1-$B$5)*K4393&lt;$C$9,1,0)</f>
        <v>0</v>
      </c>
      <c r="P4393" s="108" t="n">
        <f aca="false">IF(SQRT($B$5)*$I4393+SQRT(1-$B$5)*L4393&lt;$C$10,1,0)</f>
        <v>0</v>
      </c>
      <c r="Q4393" s="108" t="n">
        <f aca="false">IF(SQRT($B$5)*$I4393+SQRT(1-$B$5)*M4393&lt;$C$11,1,0)</f>
        <v>0</v>
      </c>
      <c r="R4393" s="110" t="n">
        <f aca="false">N4393*$D$8+O4393*$D$9+P4393*$D$10+Q4393*$D$11</f>
        <v>0</v>
      </c>
      <c r="S4393" s="108" t="n">
        <f aca="false">SUM(N4393:Q4393)</f>
        <v>0</v>
      </c>
    </row>
    <row r="4394" customFormat="false" ht="15" hidden="false" customHeight="false" outlineLevel="0" collapsed="false">
      <c r="H4394" s="108" t="n">
        <v>4386</v>
      </c>
      <c r="I4394" s="109" t="n">
        <v>0.8287</v>
      </c>
      <c r="J4394" s="109" t="n">
        <v>-0.703</v>
      </c>
      <c r="K4394" s="109" t="n">
        <v>-1.5165</v>
      </c>
      <c r="L4394" s="109" t="n">
        <v>-1.5298</v>
      </c>
      <c r="M4394" s="109" t="n">
        <v>0.8119</v>
      </c>
      <c r="N4394" s="108" t="n">
        <f aca="false">IF(SQRT($B$5)*$I4394+SQRT(1-$B$5)*J4394&lt;$C$8,1,0)</f>
        <v>0</v>
      </c>
      <c r="O4394" s="108" t="n">
        <f aca="false">IF(SQRT($B$5)*$I4394+SQRT(1-$B$5)*K4394&lt;$C$9,1,0)</f>
        <v>0</v>
      </c>
      <c r="P4394" s="108" t="n">
        <f aca="false">IF(SQRT($B$5)*$I4394+SQRT(1-$B$5)*L4394&lt;$C$10,1,0)</f>
        <v>0</v>
      </c>
      <c r="Q4394" s="108" t="n">
        <f aca="false">IF(SQRT($B$5)*$I4394+SQRT(1-$B$5)*M4394&lt;$C$11,1,0)</f>
        <v>0</v>
      </c>
      <c r="R4394" s="110" t="n">
        <f aca="false">N4394*$D$8+O4394*$D$9+P4394*$D$10+Q4394*$D$11</f>
        <v>0</v>
      </c>
      <c r="S4394" s="108" t="n">
        <f aca="false">SUM(N4394:Q4394)</f>
        <v>0</v>
      </c>
    </row>
    <row r="4395" customFormat="false" ht="15" hidden="false" customHeight="false" outlineLevel="0" collapsed="false">
      <c r="H4395" s="108" t="n">
        <v>4387</v>
      </c>
      <c r="I4395" s="109" t="n">
        <v>-1.1165</v>
      </c>
      <c r="J4395" s="109" t="n">
        <v>0.3914</v>
      </c>
      <c r="K4395" s="109" t="n">
        <v>1.6741</v>
      </c>
      <c r="L4395" s="109" t="n">
        <v>0.5981</v>
      </c>
      <c r="M4395" s="109" t="n">
        <v>-0.6484</v>
      </c>
      <c r="N4395" s="108" t="n">
        <f aca="false">IF(SQRT($B$5)*$I4395+SQRT(1-$B$5)*J4395&lt;$C$8,1,0)</f>
        <v>0</v>
      </c>
      <c r="O4395" s="108" t="n">
        <f aca="false">IF(SQRT($B$5)*$I4395+SQRT(1-$B$5)*K4395&lt;$C$9,1,0)</f>
        <v>0</v>
      </c>
      <c r="P4395" s="108" t="n">
        <f aca="false">IF(SQRT($B$5)*$I4395+SQRT(1-$B$5)*L4395&lt;$C$10,1,0)</f>
        <v>0</v>
      </c>
      <c r="Q4395" s="108" t="n">
        <f aca="false">IF(SQRT($B$5)*$I4395+SQRT(1-$B$5)*M4395&lt;$C$11,1,0)</f>
        <v>0</v>
      </c>
      <c r="R4395" s="110" t="n">
        <f aca="false">N4395*$D$8+O4395*$D$9+P4395*$D$10+Q4395*$D$11</f>
        <v>0</v>
      </c>
      <c r="S4395" s="108" t="n">
        <f aca="false">SUM(N4395:Q4395)</f>
        <v>0</v>
      </c>
    </row>
    <row r="4396" customFormat="false" ht="15" hidden="false" customHeight="false" outlineLevel="0" collapsed="false">
      <c r="H4396" s="108" t="n">
        <v>4388</v>
      </c>
      <c r="I4396" s="109" t="n">
        <v>-0.1086</v>
      </c>
      <c r="J4396" s="109" t="n">
        <v>-1.7359</v>
      </c>
      <c r="K4396" s="109" t="n">
        <v>-0.6142</v>
      </c>
      <c r="L4396" s="109" t="n">
        <v>2.0655</v>
      </c>
      <c r="M4396" s="109" t="n">
        <v>-1.0279</v>
      </c>
      <c r="N4396" s="108" t="n">
        <f aca="false">IF(SQRT($B$5)*$I4396+SQRT(1-$B$5)*J4396&lt;$C$8,1,0)</f>
        <v>0</v>
      </c>
      <c r="O4396" s="108" t="n">
        <f aca="false">IF(SQRT($B$5)*$I4396+SQRT(1-$B$5)*K4396&lt;$C$9,1,0)</f>
        <v>0</v>
      </c>
      <c r="P4396" s="108" t="n">
        <f aca="false">IF(SQRT($B$5)*$I4396+SQRT(1-$B$5)*L4396&lt;$C$10,1,0)</f>
        <v>0</v>
      </c>
      <c r="Q4396" s="108" t="n">
        <f aca="false">IF(SQRT($B$5)*$I4396+SQRT(1-$B$5)*M4396&lt;$C$11,1,0)</f>
        <v>0</v>
      </c>
      <c r="R4396" s="110" t="n">
        <f aca="false">N4396*$D$8+O4396*$D$9+P4396*$D$10+Q4396*$D$11</f>
        <v>0</v>
      </c>
      <c r="S4396" s="108" t="n">
        <f aca="false">SUM(N4396:Q4396)</f>
        <v>0</v>
      </c>
    </row>
    <row r="4397" customFormat="false" ht="15" hidden="false" customHeight="false" outlineLevel="0" collapsed="false">
      <c r="H4397" s="108" t="n">
        <v>4389</v>
      </c>
      <c r="I4397" s="109" t="n">
        <v>-0.5596</v>
      </c>
      <c r="J4397" s="109" t="n">
        <v>0.3911</v>
      </c>
      <c r="K4397" s="109" t="n">
        <v>-0.7378</v>
      </c>
      <c r="L4397" s="109" t="n">
        <v>0.327</v>
      </c>
      <c r="M4397" s="109" t="n">
        <v>-1.008</v>
      </c>
      <c r="N4397" s="108" t="n">
        <f aca="false">IF(SQRT($B$5)*$I4397+SQRT(1-$B$5)*J4397&lt;$C$8,1,0)</f>
        <v>0</v>
      </c>
      <c r="O4397" s="108" t="n">
        <f aca="false">IF(SQRT($B$5)*$I4397+SQRT(1-$B$5)*K4397&lt;$C$9,1,0)</f>
        <v>0</v>
      </c>
      <c r="P4397" s="108" t="n">
        <f aca="false">IF(SQRT($B$5)*$I4397+SQRT(1-$B$5)*L4397&lt;$C$10,1,0)</f>
        <v>0</v>
      </c>
      <c r="Q4397" s="108" t="n">
        <f aca="false">IF(SQRT($B$5)*$I4397+SQRT(1-$B$5)*M4397&lt;$C$11,1,0)</f>
        <v>0</v>
      </c>
      <c r="R4397" s="110" t="n">
        <f aca="false">N4397*$D$8+O4397*$D$9+P4397*$D$10+Q4397*$D$11</f>
        <v>0</v>
      </c>
      <c r="S4397" s="108" t="n">
        <f aca="false">SUM(N4397:Q4397)</f>
        <v>0</v>
      </c>
    </row>
    <row r="4398" customFormat="false" ht="15" hidden="false" customHeight="false" outlineLevel="0" collapsed="false">
      <c r="H4398" s="108" t="n">
        <v>4390</v>
      </c>
      <c r="I4398" s="109" t="n">
        <v>-1.2156</v>
      </c>
      <c r="J4398" s="109" t="n">
        <v>0.0665</v>
      </c>
      <c r="K4398" s="109" t="n">
        <v>0.1325</v>
      </c>
      <c r="L4398" s="109" t="n">
        <v>-0.1532</v>
      </c>
      <c r="M4398" s="109" t="n">
        <v>-0.8945</v>
      </c>
      <c r="N4398" s="108" t="n">
        <f aca="false">IF(SQRT($B$5)*$I4398+SQRT(1-$B$5)*J4398&lt;$C$8,1,0)</f>
        <v>0</v>
      </c>
      <c r="O4398" s="108" t="n">
        <f aca="false">IF(SQRT($B$5)*$I4398+SQRT(1-$B$5)*K4398&lt;$C$9,1,0)</f>
        <v>0</v>
      </c>
      <c r="P4398" s="108" t="n">
        <f aca="false">IF(SQRT($B$5)*$I4398+SQRT(1-$B$5)*L4398&lt;$C$10,1,0)</f>
        <v>0</v>
      </c>
      <c r="Q4398" s="108" t="n">
        <f aca="false">IF(SQRT($B$5)*$I4398+SQRT(1-$B$5)*M4398&lt;$C$11,1,0)</f>
        <v>0</v>
      </c>
      <c r="R4398" s="110" t="n">
        <f aca="false">N4398*$D$8+O4398*$D$9+P4398*$D$10+Q4398*$D$11</f>
        <v>0</v>
      </c>
      <c r="S4398" s="108" t="n">
        <f aca="false">SUM(N4398:Q4398)</f>
        <v>0</v>
      </c>
    </row>
    <row r="4399" customFormat="false" ht="15" hidden="false" customHeight="false" outlineLevel="0" collapsed="false">
      <c r="H4399" s="108" t="n">
        <v>4391</v>
      </c>
      <c r="I4399" s="109" t="n">
        <v>0.9829</v>
      </c>
      <c r="J4399" s="109" t="n">
        <v>0.6342</v>
      </c>
      <c r="K4399" s="109" t="n">
        <v>-0.9006</v>
      </c>
      <c r="L4399" s="109" t="n">
        <v>0.4852</v>
      </c>
      <c r="M4399" s="109" t="n">
        <v>2.1244</v>
      </c>
      <c r="N4399" s="108" t="n">
        <f aca="false">IF(SQRT($B$5)*$I4399+SQRT(1-$B$5)*J4399&lt;$C$8,1,0)</f>
        <v>0</v>
      </c>
      <c r="O4399" s="108" t="n">
        <f aca="false">IF(SQRT($B$5)*$I4399+SQRT(1-$B$5)*K4399&lt;$C$9,1,0)</f>
        <v>0</v>
      </c>
      <c r="P4399" s="108" t="n">
        <f aca="false">IF(SQRT($B$5)*$I4399+SQRT(1-$B$5)*L4399&lt;$C$10,1,0)</f>
        <v>0</v>
      </c>
      <c r="Q4399" s="108" t="n">
        <f aca="false">IF(SQRT($B$5)*$I4399+SQRT(1-$B$5)*M4399&lt;$C$11,1,0)</f>
        <v>0</v>
      </c>
      <c r="R4399" s="110" t="n">
        <f aca="false">N4399*$D$8+O4399*$D$9+P4399*$D$10+Q4399*$D$11</f>
        <v>0</v>
      </c>
      <c r="S4399" s="108" t="n">
        <f aca="false">SUM(N4399:Q4399)</f>
        <v>0</v>
      </c>
    </row>
    <row r="4400" customFormat="false" ht="15" hidden="false" customHeight="false" outlineLevel="0" collapsed="false">
      <c r="H4400" s="108" t="n">
        <v>4392</v>
      </c>
      <c r="I4400" s="109" t="n">
        <v>0.6763</v>
      </c>
      <c r="J4400" s="109" t="n">
        <v>0.7718</v>
      </c>
      <c r="K4400" s="109" t="n">
        <v>0.0299</v>
      </c>
      <c r="L4400" s="109" t="n">
        <v>0.2257</v>
      </c>
      <c r="M4400" s="109" t="n">
        <v>-1.308</v>
      </c>
      <c r="N4400" s="108" t="n">
        <f aca="false">IF(SQRT($B$5)*$I4400+SQRT(1-$B$5)*J4400&lt;$C$8,1,0)</f>
        <v>0</v>
      </c>
      <c r="O4400" s="108" t="n">
        <f aca="false">IF(SQRT($B$5)*$I4400+SQRT(1-$B$5)*K4400&lt;$C$9,1,0)</f>
        <v>0</v>
      </c>
      <c r="P4400" s="108" t="n">
        <f aca="false">IF(SQRT($B$5)*$I4400+SQRT(1-$B$5)*L4400&lt;$C$10,1,0)</f>
        <v>0</v>
      </c>
      <c r="Q4400" s="108" t="n">
        <f aca="false">IF(SQRT($B$5)*$I4400+SQRT(1-$B$5)*M4400&lt;$C$11,1,0)</f>
        <v>0</v>
      </c>
      <c r="R4400" s="110" t="n">
        <f aca="false">N4400*$D$8+O4400*$D$9+P4400*$D$10+Q4400*$D$11</f>
        <v>0</v>
      </c>
      <c r="S4400" s="108" t="n">
        <f aca="false">SUM(N4400:Q4400)</f>
        <v>0</v>
      </c>
    </row>
    <row r="4401" customFormat="false" ht="15" hidden="false" customHeight="false" outlineLevel="0" collapsed="false">
      <c r="H4401" s="108" t="n">
        <v>4393</v>
      </c>
      <c r="I4401" s="109" t="n">
        <v>1.5071</v>
      </c>
      <c r="J4401" s="109" t="n">
        <v>-1.285</v>
      </c>
      <c r="K4401" s="109" t="n">
        <v>0.2806</v>
      </c>
      <c r="L4401" s="109" t="n">
        <v>-0.9622</v>
      </c>
      <c r="M4401" s="109" t="n">
        <v>2.0857</v>
      </c>
      <c r="N4401" s="108" t="n">
        <f aca="false">IF(SQRT($B$5)*$I4401+SQRT(1-$B$5)*J4401&lt;$C$8,1,0)</f>
        <v>0</v>
      </c>
      <c r="O4401" s="108" t="n">
        <f aca="false">IF(SQRT($B$5)*$I4401+SQRT(1-$B$5)*K4401&lt;$C$9,1,0)</f>
        <v>0</v>
      </c>
      <c r="P4401" s="108" t="n">
        <f aca="false">IF(SQRT($B$5)*$I4401+SQRT(1-$B$5)*L4401&lt;$C$10,1,0)</f>
        <v>0</v>
      </c>
      <c r="Q4401" s="108" t="n">
        <f aca="false">IF(SQRT($B$5)*$I4401+SQRT(1-$B$5)*M4401&lt;$C$11,1,0)</f>
        <v>0</v>
      </c>
      <c r="R4401" s="110" t="n">
        <f aca="false">N4401*$D$8+O4401*$D$9+P4401*$D$10+Q4401*$D$11</f>
        <v>0</v>
      </c>
      <c r="S4401" s="108" t="n">
        <f aca="false">SUM(N4401:Q4401)</f>
        <v>0</v>
      </c>
    </row>
    <row r="4402" customFormat="false" ht="15" hidden="false" customHeight="false" outlineLevel="0" collapsed="false">
      <c r="H4402" s="108" t="n">
        <v>4394</v>
      </c>
      <c r="I4402" s="109" t="n">
        <v>-0.1656</v>
      </c>
      <c r="J4402" s="109" t="n">
        <v>0.0901</v>
      </c>
      <c r="K4402" s="109" t="n">
        <v>-1.0643</v>
      </c>
      <c r="L4402" s="109" t="n">
        <v>-1.4705</v>
      </c>
      <c r="M4402" s="109" t="n">
        <v>-0.7672</v>
      </c>
      <c r="N4402" s="108" t="n">
        <f aca="false">IF(SQRT($B$5)*$I4402+SQRT(1-$B$5)*J4402&lt;$C$8,1,0)</f>
        <v>0</v>
      </c>
      <c r="O4402" s="108" t="n">
        <f aca="false">IF(SQRT($B$5)*$I4402+SQRT(1-$B$5)*K4402&lt;$C$9,1,0)</f>
        <v>0</v>
      </c>
      <c r="P4402" s="108" t="n">
        <f aca="false">IF(SQRT($B$5)*$I4402+SQRT(1-$B$5)*L4402&lt;$C$10,1,0)</f>
        <v>0</v>
      </c>
      <c r="Q4402" s="108" t="n">
        <f aca="false">IF(SQRT($B$5)*$I4402+SQRT(1-$B$5)*M4402&lt;$C$11,1,0)</f>
        <v>0</v>
      </c>
      <c r="R4402" s="110" t="n">
        <f aca="false">N4402*$D$8+O4402*$D$9+P4402*$D$10+Q4402*$D$11</f>
        <v>0</v>
      </c>
      <c r="S4402" s="108" t="n">
        <f aca="false">SUM(N4402:Q4402)</f>
        <v>0</v>
      </c>
    </row>
    <row r="4403" customFormat="false" ht="15" hidden="false" customHeight="false" outlineLevel="0" collapsed="false">
      <c r="H4403" s="108" t="n">
        <v>4395</v>
      </c>
      <c r="I4403" s="109" t="n">
        <v>0.3763</v>
      </c>
      <c r="J4403" s="109" t="n">
        <v>-0.4865</v>
      </c>
      <c r="K4403" s="109" t="n">
        <v>-0.4639</v>
      </c>
      <c r="L4403" s="109" t="n">
        <v>-0.1796</v>
      </c>
      <c r="M4403" s="109" t="n">
        <v>0.5227</v>
      </c>
      <c r="N4403" s="108" t="n">
        <f aca="false">IF(SQRT($B$5)*$I4403+SQRT(1-$B$5)*J4403&lt;$C$8,1,0)</f>
        <v>0</v>
      </c>
      <c r="O4403" s="108" t="n">
        <f aca="false">IF(SQRT($B$5)*$I4403+SQRT(1-$B$5)*K4403&lt;$C$9,1,0)</f>
        <v>0</v>
      </c>
      <c r="P4403" s="108" t="n">
        <f aca="false">IF(SQRT($B$5)*$I4403+SQRT(1-$B$5)*L4403&lt;$C$10,1,0)</f>
        <v>0</v>
      </c>
      <c r="Q4403" s="108" t="n">
        <f aca="false">IF(SQRT($B$5)*$I4403+SQRT(1-$B$5)*M4403&lt;$C$11,1,0)</f>
        <v>0</v>
      </c>
      <c r="R4403" s="110" t="n">
        <f aca="false">N4403*$D$8+O4403*$D$9+P4403*$D$10+Q4403*$D$11</f>
        <v>0</v>
      </c>
      <c r="S4403" s="108" t="n">
        <f aca="false">SUM(N4403:Q4403)</f>
        <v>0</v>
      </c>
    </row>
    <row r="4404" customFormat="false" ht="15" hidden="false" customHeight="false" outlineLevel="0" collapsed="false">
      <c r="H4404" s="108" t="n">
        <v>4396</v>
      </c>
      <c r="I4404" s="109" t="n">
        <v>-0.9322</v>
      </c>
      <c r="J4404" s="109" t="n">
        <v>0.9261</v>
      </c>
      <c r="K4404" s="109" t="n">
        <v>1.0006</v>
      </c>
      <c r="L4404" s="109" t="n">
        <v>0.4364</v>
      </c>
      <c r="M4404" s="109" t="n">
        <v>0.276</v>
      </c>
      <c r="N4404" s="108" t="n">
        <f aca="false">IF(SQRT($B$5)*$I4404+SQRT(1-$B$5)*J4404&lt;$C$8,1,0)</f>
        <v>0</v>
      </c>
      <c r="O4404" s="108" t="n">
        <f aca="false">IF(SQRT($B$5)*$I4404+SQRT(1-$B$5)*K4404&lt;$C$9,1,0)</f>
        <v>0</v>
      </c>
      <c r="P4404" s="108" t="n">
        <f aca="false">IF(SQRT($B$5)*$I4404+SQRT(1-$B$5)*L4404&lt;$C$10,1,0)</f>
        <v>0</v>
      </c>
      <c r="Q4404" s="108" t="n">
        <f aca="false">IF(SQRT($B$5)*$I4404+SQRT(1-$B$5)*M4404&lt;$C$11,1,0)</f>
        <v>0</v>
      </c>
      <c r="R4404" s="110" t="n">
        <f aca="false">N4404*$D$8+O4404*$D$9+P4404*$D$10+Q4404*$D$11</f>
        <v>0</v>
      </c>
      <c r="S4404" s="108" t="n">
        <f aca="false">SUM(N4404:Q4404)</f>
        <v>0</v>
      </c>
    </row>
    <row r="4405" customFormat="false" ht="15" hidden="false" customHeight="false" outlineLevel="0" collapsed="false">
      <c r="H4405" s="108" t="n">
        <v>4397</v>
      </c>
      <c r="I4405" s="109" t="n">
        <v>0.3889</v>
      </c>
      <c r="J4405" s="109" t="n">
        <v>0.364</v>
      </c>
      <c r="K4405" s="109" t="n">
        <v>0.6639</v>
      </c>
      <c r="L4405" s="109" t="n">
        <v>-0.0228</v>
      </c>
      <c r="M4405" s="109" t="n">
        <v>-1.8567</v>
      </c>
      <c r="N4405" s="108" t="n">
        <f aca="false">IF(SQRT($B$5)*$I4405+SQRT(1-$B$5)*J4405&lt;$C$8,1,0)</f>
        <v>0</v>
      </c>
      <c r="O4405" s="108" t="n">
        <f aca="false">IF(SQRT($B$5)*$I4405+SQRT(1-$B$5)*K4405&lt;$C$9,1,0)</f>
        <v>0</v>
      </c>
      <c r="P4405" s="108" t="n">
        <f aca="false">IF(SQRT($B$5)*$I4405+SQRT(1-$B$5)*L4405&lt;$C$10,1,0)</f>
        <v>0</v>
      </c>
      <c r="Q4405" s="108" t="n">
        <f aca="false">IF(SQRT($B$5)*$I4405+SQRT(1-$B$5)*M4405&lt;$C$11,1,0)</f>
        <v>0</v>
      </c>
      <c r="R4405" s="110" t="n">
        <f aca="false">N4405*$D$8+O4405*$D$9+P4405*$D$10+Q4405*$D$11</f>
        <v>0</v>
      </c>
      <c r="S4405" s="108" t="n">
        <f aca="false">SUM(N4405:Q4405)</f>
        <v>0</v>
      </c>
    </row>
    <row r="4406" customFormat="false" ht="15" hidden="false" customHeight="false" outlineLevel="0" collapsed="false">
      <c r="H4406" s="108" t="n">
        <v>4398</v>
      </c>
      <c r="I4406" s="109" t="n">
        <v>0.5745</v>
      </c>
      <c r="J4406" s="109" t="n">
        <v>0.5881</v>
      </c>
      <c r="K4406" s="109" t="n">
        <v>0.8899</v>
      </c>
      <c r="L4406" s="109" t="n">
        <v>-0.4042</v>
      </c>
      <c r="M4406" s="109" t="n">
        <v>-0.5384</v>
      </c>
      <c r="N4406" s="108" t="n">
        <f aca="false">IF(SQRT($B$5)*$I4406+SQRT(1-$B$5)*J4406&lt;$C$8,1,0)</f>
        <v>0</v>
      </c>
      <c r="O4406" s="108" t="n">
        <f aca="false">IF(SQRT($B$5)*$I4406+SQRT(1-$B$5)*K4406&lt;$C$9,1,0)</f>
        <v>0</v>
      </c>
      <c r="P4406" s="108" t="n">
        <f aca="false">IF(SQRT($B$5)*$I4406+SQRT(1-$B$5)*L4406&lt;$C$10,1,0)</f>
        <v>0</v>
      </c>
      <c r="Q4406" s="108" t="n">
        <f aca="false">IF(SQRT($B$5)*$I4406+SQRT(1-$B$5)*M4406&lt;$C$11,1,0)</f>
        <v>0</v>
      </c>
      <c r="R4406" s="110" t="n">
        <f aca="false">N4406*$D$8+O4406*$D$9+P4406*$D$10+Q4406*$D$11</f>
        <v>0</v>
      </c>
      <c r="S4406" s="108" t="n">
        <f aca="false">SUM(N4406:Q4406)</f>
        <v>0</v>
      </c>
    </row>
    <row r="4407" customFormat="false" ht="15" hidden="false" customHeight="false" outlineLevel="0" collapsed="false">
      <c r="H4407" s="108" t="n">
        <v>4399</v>
      </c>
      <c r="I4407" s="109" t="n">
        <v>-0.4948</v>
      </c>
      <c r="J4407" s="109" t="n">
        <v>1.2064</v>
      </c>
      <c r="K4407" s="109" t="n">
        <v>-0.0942</v>
      </c>
      <c r="L4407" s="109" t="n">
        <v>-0.0451</v>
      </c>
      <c r="M4407" s="109" t="n">
        <v>0.256</v>
      </c>
      <c r="N4407" s="108" t="n">
        <f aca="false">IF(SQRT($B$5)*$I4407+SQRT(1-$B$5)*J4407&lt;$C$8,1,0)</f>
        <v>0</v>
      </c>
      <c r="O4407" s="108" t="n">
        <f aca="false">IF(SQRT($B$5)*$I4407+SQRT(1-$B$5)*K4407&lt;$C$9,1,0)</f>
        <v>0</v>
      </c>
      <c r="P4407" s="108" t="n">
        <f aca="false">IF(SQRT($B$5)*$I4407+SQRT(1-$B$5)*L4407&lt;$C$10,1,0)</f>
        <v>0</v>
      </c>
      <c r="Q4407" s="108" t="n">
        <f aca="false">IF(SQRT($B$5)*$I4407+SQRT(1-$B$5)*M4407&lt;$C$11,1,0)</f>
        <v>0</v>
      </c>
      <c r="R4407" s="110" t="n">
        <f aca="false">N4407*$D$8+O4407*$D$9+P4407*$D$10+Q4407*$D$11</f>
        <v>0</v>
      </c>
      <c r="S4407" s="108" t="n">
        <f aca="false">SUM(N4407:Q4407)</f>
        <v>0</v>
      </c>
    </row>
    <row r="4408" customFormat="false" ht="15" hidden="false" customHeight="false" outlineLevel="0" collapsed="false">
      <c r="H4408" s="108" t="n">
        <v>4400</v>
      </c>
      <c r="I4408" s="109" t="n">
        <v>-0.8451</v>
      </c>
      <c r="J4408" s="109" t="n">
        <v>1.3533</v>
      </c>
      <c r="K4408" s="109" t="n">
        <v>-0.5838</v>
      </c>
      <c r="L4408" s="109" t="n">
        <v>-0.641</v>
      </c>
      <c r="M4408" s="109" t="n">
        <v>-0.6832</v>
      </c>
      <c r="N4408" s="108" t="n">
        <f aca="false">IF(SQRT($B$5)*$I4408+SQRT(1-$B$5)*J4408&lt;$C$8,1,0)</f>
        <v>0</v>
      </c>
      <c r="O4408" s="108" t="n">
        <f aca="false">IF(SQRT($B$5)*$I4408+SQRT(1-$B$5)*K4408&lt;$C$9,1,0)</f>
        <v>0</v>
      </c>
      <c r="P4408" s="108" t="n">
        <f aca="false">IF(SQRT($B$5)*$I4408+SQRT(1-$B$5)*L4408&lt;$C$10,1,0)</f>
        <v>0</v>
      </c>
      <c r="Q4408" s="108" t="n">
        <f aca="false">IF(SQRT($B$5)*$I4408+SQRT(1-$B$5)*M4408&lt;$C$11,1,0)</f>
        <v>0</v>
      </c>
      <c r="R4408" s="110" t="n">
        <f aca="false">N4408*$D$8+O4408*$D$9+P4408*$D$10+Q4408*$D$11</f>
        <v>0</v>
      </c>
      <c r="S4408" s="108" t="n">
        <f aca="false">SUM(N4408:Q4408)</f>
        <v>0</v>
      </c>
    </row>
    <row r="4409" customFormat="false" ht="15" hidden="false" customHeight="false" outlineLevel="0" collapsed="false">
      <c r="H4409" s="108" t="n">
        <v>4401</v>
      </c>
      <c r="I4409" s="109" t="n">
        <v>1.3795</v>
      </c>
      <c r="J4409" s="109" t="n">
        <v>2.0495</v>
      </c>
      <c r="K4409" s="109" t="n">
        <v>0.9276</v>
      </c>
      <c r="L4409" s="109" t="n">
        <v>0.6007</v>
      </c>
      <c r="M4409" s="109" t="n">
        <v>-0.5288</v>
      </c>
      <c r="N4409" s="108" t="n">
        <f aca="false">IF(SQRT($B$5)*$I4409+SQRT(1-$B$5)*J4409&lt;$C$8,1,0)</f>
        <v>0</v>
      </c>
      <c r="O4409" s="108" t="n">
        <f aca="false">IF(SQRT($B$5)*$I4409+SQRT(1-$B$5)*K4409&lt;$C$9,1,0)</f>
        <v>0</v>
      </c>
      <c r="P4409" s="108" t="n">
        <f aca="false">IF(SQRT($B$5)*$I4409+SQRT(1-$B$5)*L4409&lt;$C$10,1,0)</f>
        <v>0</v>
      </c>
      <c r="Q4409" s="108" t="n">
        <f aca="false">IF(SQRT($B$5)*$I4409+SQRT(1-$B$5)*M4409&lt;$C$11,1,0)</f>
        <v>0</v>
      </c>
      <c r="R4409" s="110" t="n">
        <f aca="false">N4409*$D$8+O4409*$D$9+P4409*$D$10+Q4409*$D$11</f>
        <v>0</v>
      </c>
      <c r="S4409" s="108" t="n">
        <f aca="false">SUM(N4409:Q4409)</f>
        <v>0</v>
      </c>
    </row>
    <row r="4410" customFormat="false" ht="15" hidden="false" customHeight="false" outlineLevel="0" collapsed="false">
      <c r="H4410" s="108" t="n">
        <v>4402</v>
      </c>
      <c r="I4410" s="109" t="n">
        <v>0.3593</v>
      </c>
      <c r="J4410" s="109" t="n">
        <v>-0.3732</v>
      </c>
      <c r="K4410" s="109" t="n">
        <v>1.1025</v>
      </c>
      <c r="L4410" s="109" t="n">
        <v>-0.5691</v>
      </c>
      <c r="M4410" s="109" t="n">
        <v>-0.2419</v>
      </c>
      <c r="N4410" s="108" t="n">
        <f aca="false">IF(SQRT($B$5)*$I4410+SQRT(1-$B$5)*J4410&lt;$C$8,1,0)</f>
        <v>0</v>
      </c>
      <c r="O4410" s="108" t="n">
        <f aca="false">IF(SQRT($B$5)*$I4410+SQRT(1-$B$5)*K4410&lt;$C$9,1,0)</f>
        <v>0</v>
      </c>
      <c r="P4410" s="108" t="n">
        <f aca="false">IF(SQRT($B$5)*$I4410+SQRT(1-$B$5)*L4410&lt;$C$10,1,0)</f>
        <v>0</v>
      </c>
      <c r="Q4410" s="108" t="n">
        <f aca="false">IF(SQRT($B$5)*$I4410+SQRT(1-$B$5)*M4410&lt;$C$11,1,0)</f>
        <v>0</v>
      </c>
      <c r="R4410" s="110" t="n">
        <f aca="false">N4410*$D$8+O4410*$D$9+P4410*$D$10+Q4410*$D$11</f>
        <v>0</v>
      </c>
      <c r="S4410" s="108" t="n">
        <f aca="false">SUM(N4410:Q4410)</f>
        <v>0</v>
      </c>
    </row>
    <row r="4411" customFormat="false" ht="15" hidden="false" customHeight="false" outlineLevel="0" collapsed="false">
      <c r="H4411" s="108" t="n">
        <v>4403</v>
      </c>
      <c r="I4411" s="109" t="n">
        <v>-0.8868</v>
      </c>
      <c r="J4411" s="109" t="n">
        <v>0.9748</v>
      </c>
      <c r="K4411" s="109" t="n">
        <v>-1.9413</v>
      </c>
      <c r="L4411" s="109" t="n">
        <v>-0.491</v>
      </c>
      <c r="M4411" s="109" t="n">
        <v>-0.3031</v>
      </c>
      <c r="N4411" s="108" t="n">
        <f aca="false">IF(SQRT($B$5)*$I4411+SQRT(1-$B$5)*J4411&lt;$C$8,1,0)</f>
        <v>0</v>
      </c>
      <c r="O4411" s="108" t="n">
        <f aca="false">IF(SQRT($B$5)*$I4411+SQRT(1-$B$5)*K4411&lt;$C$9,1,0)</f>
        <v>0</v>
      </c>
      <c r="P4411" s="108" t="n">
        <f aca="false">IF(SQRT($B$5)*$I4411+SQRT(1-$B$5)*L4411&lt;$C$10,1,0)</f>
        <v>0</v>
      </c>
      <c r="Q4411" s="108" t="n">
        <f aca="false">IF(SQRT($B$5)*$I4411+SQRT(1-$B$5)*M4411&lt;$C$11,1,0)</f>
        <v>0</v>
      </c>
      <c r="R4411" s="110" t="n">
        <f aca="false">N4411*$D$8+O4411*$D$9+P4411*$D$10+Q4411*$D$11</f>
        <v>0</v>
      </c>
      <c r="S4411" s="108" t="n">
        <f aca="false">SUM(N4411:Q4411)</f>
        <v>0</v>
      </c>
    </row>
    <row r="4412" customFormat="false" ht="15" hidden="false" customHeight="false" outlineLevel="0" collapsed="false">
      <c r="H4412" s="108" t="n">
        <v>4404</v>
      </c>
      <c r="I4412" s="109" t="n">
        <v>0.9133</v>
      </c>
      <c r="J4412" s="109" t="n">
        <v>-1.3426</v>
      </c>
      <c r="K4412" s="109" t="n">
        <v>-0.4</v>
      </c>
      <c r="L4412" s="109" t="n">
        <v>0.834</v>
      </c>
      <c r="M4412" s="109" t="n">
        <v>-0.7784</v>
      </c>
      <c r="N4412" s="108" t="n">
        <f aca="false">IF(SQRT($B$5)*$I4412+SQRT(1-$B$5)*J4412&lt;$C$8,1,0)</f>
        <v>0</v>
      </c>
      <c r="O4412" s="108" t="n">
        <f aca="false">IF(SQRT($B$5)*$I4412+SQRT(1-$B$5)*K4412&lt;$C$9,1,0)</f>
        <v>0</v>
      </c>
      <c r="P4412" s="108" t="n">
        <f aca="false">IF(SQRT($B$5)*$I4412+SQRT(1-$B$5)*L4412&lt;$C$10,1,0)</f>
        <v>0</v>
      </c>
      <c r="Q4412" s="108" t="n">
        <f aca="false">IF(SQRT($B$5)*$I4412+SQRT(1-$B$5)*M4412&lt;$C$11,1,0)</f>
        <v>0</v>
      </c>
      <c r="R4412" s="110" t="n">
        <f aca="false">N4412*$D$8+O4412*$D$9+P4412*$D$10+Q4412*$D$11</f>
        <v>0</v>
      </c>
      <c r="S4412" s="108" t="n">
        <f aca="false">SUM(N4412:Q4412)</f>
        <v>0</v>
      </c>
    </row>
    <row r="4413" customFormat="false" ht="15" hidden="false" customHeight="false" outlineLevel="0" collapsed="false">
      <c r="H4413" s="108" t="n">
        <v>4405</v>
      </c>
      <c r="I4413" s="109" t="n">
        <v>0.8211</v>
      </c>
      <c r="J4413" s="109" t="n">
        <v>-0.48</v>
      </c>
      <c r="K4413" s="109" t="n">
        <v>-1.0209</v>
      </c>
      <c r="L4413" s="109" t="n">
        <v>1.7823</v>
      </c>
      <c r="M4413" s="109" t="n">
        <v>-1.8342</v>
      </c>
      <c r="N4413" s="108" t="n">
        <f aca="false">IF(SQRT($B$5)*$I4413+SQRT(1-$B$5)*J4413&lt;$C$8,1,0)</f>
        <v>0</v>
      </c>
      <c r="O4413" s="108" t="n">
        <f aca="false">IF(SQRT($B$5)*$I4413+SQRT(1-$B$5)*K4413&lt;$C$9,1,0)</f>
        <v>0</v>
      </c>
      <c r="P4413" s="108" t="n">
        <f aca="false">IF(SQRT($B$5)*$I4413+SQRT(1-$B$5)*L4413&lt;$C$10,1,0)</f>
        <v>0</v>
      </c>
      <c r="Q4413" s="108" t="n">
        <f aca="false">IF(SQRT($B$5)*$I4413+SQRT(1-$B$5)*M4413&lt;$C$11,1,0)</f>
        <v>0</v>
      </c>
      <c r="R4413" s="110" t="n">
        <f aca="false">N4413*$D$8+O4413*$D$9+P4413*$D$10+Q4413*$D$11</f>
        <v>0</v>
      </c>
      <c r="S4413" s="108" t="n">
        <f aca="false">SUM(N4413:Q4413)</f>
        <v>0</v>
      </c>
    </row>
    <row r="4414" customFormat="false" ht="15" hidden="false" customHeight="false" outlineLevel="0" collapsed="false">
      <c r="H4414" s="108" t="n">
        <v>4406</v>
      </c>
      <c r="I4414" s="109" t="n">
        <v>-0.1808</v>
      </c>
      <c r="J4414" s="109" t="n">
        <v>-0.0081</v>
      </c>
      <c r="K4414" s="109" t="n">
        <v>0.3812</v>
      </c>
      <c r="L4414" s="109" t="n">
        <v>-0.9003</v>
      </c>
      <c r="M4414" s="109" t="n">
        <v>-1.5139</v>
      </c>
      <c r="N4414" s="108" t="n">
        <f aca="false">IF(SQRT($B$5)*$I4414+SQRT(1-$B$5)*J4414&lt;$C$8,1,0)</f>
        <v>0</v>
      </c>
      <c r="O4414" s="108" t="n">
        <f aca="false">IF(SQRT($B$5)*$I4414+SQRT(1-$B$5)*K4414&lt;$C$9,1,0)</f>
        <v>0</v>
      </c>
      <c r="P4414" s="108" t="n">
        <f aca="false">IF(SQRT($B$5)*$I4414+SQRT(1-$B$5)*L4414&lt;$C$10,1,0)</f>
        <v>0</v>
      </c>
      <c r="Q4414" s="108" t="n">
        <f aca="false">IF(SQRT($B$5)*$I4414+SQRT(1-$B$5)*M4414&lt;$C$11,1,0)</f>
        <v>0</v>
      </c>
      <c r="R4414" s="110" t="n">
        <f aca="false">N4414*$D$8+O4414*$D$9+P4414*$D$10+Q4414*$D$11</f>
        <v>0</v>
      </c>
      <c r="S4414" s="108" t="n">
        <f aca="false">SUM(N4414:Q4414)</f>
        <v>0</v>
      </c>
    </row>
    <row r="4415" customFormat="false" ht="15" hidden="false" customHeight="false" outlineLevel="0" collapsed="false">
      <c r="H4415" s="108" t="n">
        <v>4407</v>
      </c>
      <c r="I4415" s="109" t="n">
        <v>-2.4998</v>
      </c>
      <c r="J4415" s="109" t="n">
        <v>-0.4134</v>
      </c>
      <c r="K4415" s="109" t="n">
        <v>-0.9903</v>
      </c>
      <c r="L4415" s="109" t="n">
        <v>-1.3148</v>
      </c>
      <c r="M4415" s="109" t="n">
        <v>0.141</v>
      </c>
      <c r="N4415" s="108" t="n">
        <f aca="false">IF(SQRT($B$5)*$I4415+SQRT(1-$B$5)*J4415&lt;$C$8,1,0)</f>
        <v>0</v>
      </c>
      <c r="O4415" s="108" t="n">
        <f aca="false">IF(SQRT($B$5)*$I4415+SQRT(1-$B$5)*K4415&lt;$C$9,1,0)</f>
        <v>0</v>
      </c>
      <c r="P4415" s="108" t="n">
        <f aca="false">IF(SQRT($B$5)*$I4415+SQRT(1-$B$5)*L4415&lt;$C$10,1,0)</f>
        <v>1</v>
      </c>
      <c r="Q4415" s="108" t="n">
        <f aca="false">IF(SQRT($B$5)*$I4415+SQRT(1-$B$5)*M4415&lt;$C$11,1,0)</f>
        <v>0</v>
      </c>
      <c r="R4415" s="110" t="n">
        <f aca="false">N4415*$D$8+O4415*$D$9+P4415*$D$10+Q4415*$D$11</f>
        <v>14</v>
      </c>
      <c r="S4415" s="108" t="n">
        <f aca="false">SUM(N4415:Q4415)</f>
        <v>1</v>
      </c>
    </row>
    <row r="4416" customFormat="false" ht="15" hidden="false" customHeight="false" outlineLevel="0" collapsed="false">
      <c r="H4416" s="108" t="n">
        <v>4408</v>
      </c>
      <c r="I4416" s="109" t="n">
        <v>-1.5761</v>
      </c>
      <c r="J4416" s="109" t="n">
        <v>-0.1229</v>
      </c>
      <c r="K4416" s="109" t="n">
        <v>-0.2811</v>
      </c>
      <c r="L4416" s="109" t="n">
        <v>0.9706</v>
      </c>
      <c r="M4416" s="109" t="n">
        <v>1.25</v>
      </c>
      <c r="N4416" s="108" t="n">
        <f aca="false">IF(SQRT($B$5)*$I4416+SQRT(1-$B$5)*J4416&lt;$C$8,1,0)</f>
        <v>0</v>
      </c>
      <c r="O4416" s="108" t="n">
        <f aca="false">IF(SQRT($B$5)*$I4416+SQRT(1-$B$5)*K4416&lt;$C$9,1,0)</f>
        <v>0</v>
      </c>
      <c r="P4416" s="108" t="n">
        <f aca="false">IF(SQRT($B$5)*$I4416+SQRT(1-$B$5)*L4416&lt;$C$10,1,0)</f>
        <v>0</v>
      </c>
      <c r="Q4416" s="108" t="n">
        <f aca="false">IF(SQRT($B$5)*$I4416+SQRT(1-$B$5)*M4416&lt;$C$11,1,0)</f>
        <v>0</v>
      </c>
      <c r="R4416" s="110" t="n">
        <f aca="false">N4416*$D$8+O4416*$D$9+P4416*$D$10+Q4416*$D$11</f>
        <v>0</v>
      </c>
      <c r="S4416" s="108" t="n">
        <f aca="false">SUM(N4416:Q4416)</f>
        <v>0</v>
      </c>
    </row>
    <row r="4417" customFormat="false" ht="15" hidden="false" customHeight="false" outlineLevel="0" collapsed="false">
      <c r="H4417" s="108" t="n">
        <v>4409</v>
      </c>
      <c r="I4417" s="109" t="n">
        <v>-1.4743</v>
      </c>
      <c r="J4417" s="109" t="n">
        <v>-0.1513</v>
      </c>
      <c r="K4417" s="109" t="n">
        <v>-0.397</v>
      </c>
      <c r="L4417" s="109" t="n">
        <v>0.1276</v>
      </c>
      <c r="M4417" s="109" t="n">
        <v>1.8492</v>
      </c>
      <c r="N4417" s="108" t="n">
        <f aca="false">IF(SQRT($B$5)*$I4417+SQRT(1-$B$5)*J4417&lt;$C$8,1,0)</f>
        <v>0</v>
      </c>
      <c r="O4417" s="108" t="n">
        <f aca="false">IF(SQRT($B$5)*$I4417+SQRT(1-$B$5)*K4417&lt;$C$9,1,0)</f>
        <v>0</v>
      </c>
      <c r="P4417" s="108" t="n">
        <f aca="false">IF(SQRT($B$5)*$I4417+SQRT(1-$B$5)*L4417&lt;$C$10,1,0)</f>
        <v>0</v>
      </c>
      <c r="Q4417" s="108" t="n">
        <f aca="false">IF(SQRT($B$5)*$I4417+SQRT(1-$B$5)*M4417&lt;$C$11,1,0)</f>
        <v>0</v>
      </c>
      <c r="R4417" s="110" t="n">
        <f aca="false">N4417*$D$8+O4417*$D$9+P4417*$D$10+Q4417*$D$11</f>
        <v>0</v>
      </c>
      <c r="S4417" s="108" t="n">
        <f aca="false">SUM(N4417:Q4417)</f>
        <v>0</v>
      </c>
    </row>
    <row r="4418" customFormat="false" ht="15" hidden="false" customHeight="false" outlineLevel="0" collapsed="false">
      <c r="H4418" s="108" t="n">
        <v>4410</v>
      </c>
      <c r="I4418" s="109" t="n">
        <v>0.3216</v>
      </c>
      <c r="J4418" s="109" t="n">
        <v>-0.9319</v>
      </c>
      <c r="K4418" s="109" t="n">
        <v>-0.0717</v>
      </c>
      <c r="L4418" s="109" t="n">
        <v>-0.4681</v>
      </c>
      <c r="M4418" s="109" t="n">
        <v>1.9373</v>
      </c>
      <c r="N4418" s="108" t="n">
        <f aca="false">IF(SQRT($B$5)*$I4418+SQRT(1-$B$5)*J4418&lt;$C$8,1,0)</f>
        <v>0</v>
      </c>
      <c r="O4418" s="108" t="n">
        <f aca="false">IF(SQRT($B$5)*$I4418+SQRT(1-$B$5)*K4418&lt;$C$9,1,0)</f>
        <v>0</v>
      </c>
      <c r="P4418" s="108" t="n">
        <f aca="false">IF(SQRT($B$5)*$I4418+SQRT(1-$B$5)*L4418&lt;$C$10,1,0)</f>
        <v>0</v>
      </c>
      <c r="Q4418" s="108" t="n">
        <f aca="false">IF(SQRT($B$5)*$I4418+SQRT(1-$B$5)*M4418&lt;$C$11,1,0)</f>
        <v>0</v>
      </c>
      <c r="R4418" s="110" t="n">
        <f aca="false">N4418*$D$8+O4418*$D$9+P4418*$D$10+Q4418*$D$11</f>
        <v>0</v>
      </c>
      <c r="S4418" s="108" t="n">
        <f aca="false">SUM(N4418:Q4418)</f>
        <v>0</v>
      </c>
    </row>
    <row r="4419" customFormat="false" ht="15" hidden="false" customHeight="false" outlineLevel="0" collapsed="false">
      <c r="H4419" s="108" t="n">
        <v>4411</v>
      </c>
      <c r="I4419" s="109" t="n">
        <v>1.8849</v>
      </c>
      <c r="J4419" s="109" t="n">
        <v>0.4676</v>
      </c>
      <c r="K4419" s="109" t="n">
        <v>0.7436</v>
      </c>
      <c r="L4419" s="109" t="n">
        <v>2.482</v>
      </c>
      <c r="M4419" s="109" t="n">
        <v>0.4779</v>
      </c>
      <c r="N4419" s="108" t="n">
        <f aca="false">IF(SQRT($B$5)*$I4419+SQRT(1-$B$5)*J4419&lt;$C$8,1,0)</f>
        <v>0</v>
      </c>
      <c r="O4419" s="108" t="n">
        <f aca="false">IF(SQRT($B$5)*$I4419+SQRT(1-$B$5)*K4419&lt;$C$9,1,0)</f>
        <v>0</v>
      </c>
      <c r="P4419" s="108" t="n">
        <f aca="false">IF(SQRT($B$5)*$I4419+SQRT(1-$B$5)*L4419&lt;$C$10,1,0)</f>
        <v>0</v>
      </c>
      <c r="Q4419" s="108" t="n">
        <f aca="false">IF(SQRT($B$5)*$I4419+SQRT(1-$B$5)*M4419&lt;$C$11,1,0)</f>
        <v>0</v>
      </c>
      <c r="R4419" s="110" t="n">
        <f aca="false">N4419*$D$8+O4419*$D$9+P4419*$D$10+Q4419*$D$11</f>
        <v>0</v>
      </c>
      <c r="S4419" s="108" t="n">
        <f aca="false">SUM(N4419:Q4419)</f>
        <v>0</v>
      </c>
    </row>
    <row r="4420" customFormat="false" ht="15" hidden="false" customHeight="false" outlineLevel="0" collapsed="false">
      <c r="H4420" s="108" t="n">
        <v>4412</v>
      </c>
      <c r="I4420" s="109" t="n">
        <v>-0.3913</v>
      </c>
      <c r="J4420" s="109" t="n">
        <v>-1.408</v>
      </c>
      <c r="K4420" s="109" t="n">
        <v>0.0462</v>
      </c>
      <c r="L4420" s="109" t="n">
        <v>0.4829</v>
      </c>
      <c r="M4420" s="109" t="n">
        <v>0.3879</v>
      </c>
      <c r="N4420" s="108" t="n">
        <f aca="false">IF(SQRT($B$5)*$I4420+SQRT(1-$B$5)*J4420&lt;$C$8,1,0)</f>
        <v>0</v>
      </c>
      <c r="O4420" s="108" t="n">
        <f aca="false">IF(SQRT($B$5)*$I4420+SQRT(1-$B$5)*K4420&lt;$C$9,1,0)</f>
        <v>0</v>
      </c>
      <c r="P4420" s="108" t="n">
        <f aca="false">IF(SQRT($B$5)*$I4420+SQRT(1-$B$5)*L4420&lt;$C$10,1,0)</f>
        <v>0</v>
      </c>
      <c r="Q4420" s="108" t="n">
        <f aca="false">IF(SQRT($B$5)*$I4420+SQRT(1-$B$5)*M4420&lt;$C$11,1,0)</f>
        <v>0</v>
      </c>
      <c r="R4420" s="110" t="n">
        <f aca="false">N4420*$D$8+O4420*$D$9+P4420*$D$10+Q4420*$D$11</f>
        <v>0</v>
      </c>
      <c r="S4420" s="108" t="n">
        <f aca="false">SUM(N4420:Q4420)</f>
        <v>0</v>
      </c>
    </row>
    <row r="4421" customFormat="false" ht="15" hidden="false" customHeight="false" outlineLevel="0" collapsed="false">
      <c r="H4421" s="108" t="n">
        <v>4413</v>
      </c>
      <c r="I4421" s="109" t="n">
        <v>-1.5507</v>
      </c>
      <c r="J4421" s="109" t="n">
        <v>1.4815</v>
      </c>
      <c r="K4421" s="109" t="n">
        <v>-0.771</v>
      </c>
      <c r="L4421" s="109" t="n">
        <v>-2.2482</v>
      </c>
      <c r="M4421" s="109" t="n">
        <v>0.5377</v>
      </c>
      <c r="N4421" s="108" t="n">
        <f aca="false">IF(SQRT($B$5)*$I4421+SQRT(1-$B$5)*J4421&lt;$C$8,1,0)</f>
        <v>0</v>
      </c>
      <c r="O4421" s="108" t="n">
        <f aca="false">IF(SQRT($B$5)*$I4421+SQRT(1-$B$5)*K4421&lt;$C$9,1,0)</f>
        <v>0</v>
      </c>
      <c r="P4421" s="108" t="n">
        <f aca="false">IF(SQRT($B$5)*$I4421+SQRT(1-$B$5)*L4421&lt;$C$10,1,0)</f>
        <v>1</v>
      </c>
      <c r="Q4421" s="108" t="n">
        <f aca="false">IF(SQRT($B$5)*$I4421+SQRT(1-$B$5)*M4421&lt;$C$11,1,0)</f>
        <v>0</v>
      </c>
      <c r="R4421" s="110" t="n">
        <f aca="false">N4421*$D$8+O4421*$D$9+P4421*$D$10+Q4421*$D$11</f>
        <v>14</v>
      </c>
      <c r="S4421" s="108" t="n">
        <f aca="false">SUM(N4421:Q4421)</f>
        <v>1</v>
      </c>
    </row>
    <row r="4422" customFormat="false" ht="15" hidden="false" customHeight="false" outlineLevel="0" collapsed="false">
      <c r="H4422" s="108" t="n">
        <v>4414</v>
      </c>
      <c r="I4422" s="109" t="n">
        <v>2.7281</v>
      </c>
      <c r="J4422" s="109" t="n">
        <v>-1.1349</v>
      </c>
      <c r="K4422" s="109" t="n">
        <v>0.8701</v>
      </c>
      <c r="L4422" s="109" t="n">
        <v>0.3338</v>
      </c>
      <c r="M4422" s="109" t="n">
        <v>-1.3741</v>
      </c>
      <c r="N4422" s="108" t="n">
        <f aca="false">IF(SQRT($B$5)*$I4422+SQRT(1-$B$5)*J4422&lt;$C$8,1,0)</f>
        <v>0</v>
      </c>
      <c r="O4422" s="108" t="n">
        <f aca="false">IF(SQRT($B$5)*$I4422+SQRT(1-$B$5)*K4422&lt;$C$9,1,0)</f>
        <v>0</v>
      </c>
      <c r="P4422" s="108" t="n">
        <f aca="false">IF(SQRT($B$5)*$I4422+SQRT(1-$B$5)*L4422&lt;$C$10,1,0)</f>
        <v>0</v>
      </c>
      <c r="Q4422" s="108" t="n">
        <f aca="false">IF(SQRT($B$5)*$I4422+SQRT(1-$B$5)*M4422&lt;$C$11,1,0)</f>
        <v>0</v>
      </c>
      <c r="R4422" s="110" t="n">
        <f aca="false">N4422*$D$8+O4422*$D$9+P4422*$D$10+Q4422*$D$11</f>
        <v>0</v>
      </c>
      <c r="S4422" s="108" t="n">
        <f aca="false">SUM(N4422:Q4422)</f>
        <v>0</v>
      </c>
    </row>
    <row r="4423" customFormat="false" ht="15" hidden="false" customHeight="false" outlineLevel="0" collapsed="false">
      <c r="H4423" s="108" t="n">
        <v>4415</v>
      </c>
      <c r="I4423" s="109" t="n">
        <v>2.231</v>
      </c>
      <c r="J4423" s="109" t="n">
        <v>1.617</v>
      </c>
      <c r="K4423" s="109" t="n">
        <v>-0.4855</v>
      </c>
      <c r="L4423" s="109" t="n">
        <v>-0.5656</v>
      </c>
      <c r="M4423" s="109" t="n">
        <v>-1.4374</v>
      </c>
      <c r="N4423" s="108" t="n">
        <f aca="false">IF(SQRT($B$5)*$I4423+SQRT(1-$B$5)*J4423&lt;$C$8,1,0)</f>
        <v>0</v>
      </c>
      <c r="O4423" s="108" t="n">
        <f aca="false">IF(SQRT($B$5)*$I4423+SQRT(1-$B$5)*K4423&lt;$C$9,1,0)</f>
        <v>0</v>
      </c>
      <c r="P4423" s="108" t="n">
        <f aca="false">IF(SQRT($B$5)*$I4423+SQRT(1-$B$5)*L4423&lt;$C$10,1,0)</f>
        <v>0</v>
      </c>
      <c r="Q4423" s="108" t="n">
        <f aca="false">IF(SQRT($B$5)*$I4423+SQRT(1-$B$5)*M4423&lt;$C$11,1,0)</f>
        <v>0</v>
      </c>
      <c r="R4423" s="110" t="n">
        <f aca="false">N4423*$D$8+O4423*$D$9+P4423*$D$10+Q4423*$D$11</f>
        <v>0</v>
      </c>
      <c r="S4423" s="108" t="n">
        <f aca="false">SUM(N4423:Q4423)</f>
        <v>0</v>
      </c>
    </row>
    <row r="4424" customFormat="false" ht="15" hidden="false" customHeight="false" outlineLevel="0" collapsed="false">
      <c r="H4424" s="108" t="n">
        <v>4416</v>
      </c>
      <c r="I4424" s="109" t="n">
        <v>-1.3055</v>
      </c>
      <c r="J4424" s="109" t="n">
        <v>-0.7581</v>
      </c>
      <c r="K4424" s="109" t="n">
        <v>-0.6955</v>
      </c>
      <c r="L4424" s="109" t="n">
        <v>0.1296</v>
      </c>
      <c r="M4424" s="109" t="n">
        <v>-0.9801</v>
      </c>
      <c r="N4424" s="108" t="n">
        <f aca="false">IF(SQRT($B$5)*$I4424+SQRT(1-$B$5)*J4424&lt;$C$8,1,0)</f>
        <v>0</v>
      </c>
      <c r="O4424" s="108" t="n">
        <f aca="false">IF(SQRT($B$5)*$I4424+SQRT(1-$B$5)*K4424&lt;$C$9,1,0)</f>
        <v>0</v>
      </c>
      <c r="P4424" s="108" t="n">
        <f aca="false">IF(SQRT($B$5)*$I4424+SQRT(1-$B$5)*L4424&lt;$C$10,1,0)</f>
        <v>0</v>
      </c>
      <c r="Q4424" s="108" t="n">
        <f aca="false">IF(SQRT($B$5)*$I4424+SQRT(1-$B$5)*M4424&lt;$C$11,1,0)</f>
        <v>0</v>
      </c>
      <c r="R4424" s="110" t="n">
        <f aca="false">N4424*$D$8+O4424*$D$9+P4424*$D$10+Q4424*$D$11</f>
        <v>0</v>
      </c>
      <c r="S4424" s="108" t="n">
        <f aca="false">SUM(N4424:Q4424)</f>
        <v>0</v>
      </c>
    </row>
    <row r="4425" customFormat="false" ht="15" hidden="false" customHeight="false" outlineLevel="0" collapsed="false">
      <c r="H4425" s="108" t="n">
        <v>4417</v>
      </c>
      <c r="I4425" s="109" t="n">
        <v>-1.402</v>
      </c>
      <c r="J4425" s="109" t="n">
        <v>-0.9254</v>
      </c>
      <c r="K4425" s="109" t="n">
        <v>-1.9583</v>
      </c>
      <c r="L4425" s="109" t="n">
        <v>-0.3609</v>
      </c>
      <c r="M4425" s="109" t="n">
        <v>0.4464</v>
      </c>
      <c r="N4425" s="108" t="n">
        <f aca="false">IF(SQRT($B$5)*$I4425+SQRT(1-$B$5)*J4425&lt;$C$8,1,0)</f>
        <v>0</v>
      </c>
      <c r="O4425" s="108" t="n">
        <f aca="false">IF(SQRT($B$5)*$I4425+SQRT(1-$B$5)*K4425&lt;$C$9,1,0)</f>
        <v>0</v>
      </c>
      <c r="P4425" s="108" t="n">
        <f aca="false">IF(SQRT($B$5)*$I4425+SQRT(1-$B$5)*L4425&lt;$C$10,1,0)</f>
        <v>0</v>
      </c>
      <c r="Q4425" s="108" t="n">
        <f aca="false">IF(SQRT($B$5)*$I4425+SQRT(1-$B$5)*M4425&lt;$C$11,1,0)</f>
        <v>0</v>
      </c>
      <c r="R4425" s="110" t="n">
        <f aca="false">N4425*$D$8+O4425*$D$9+P4425*$D$10+Q4425*$D$11</f>
        <v>0</v>
      </c>
      <c r="S4425" s="108" t="n">
        <f aca="false">SUM(N4425:Q4425)</f>
        <v>0</v>
      </c>
    </row>
    <row r="4426" customFormat="false" ht="15" hidden="false" customHeight="false" outlineLevel="0" collapsed="false">
      <c r="H4426" s="108" t="n">
        <v>4418</v>
      </c>
      <c r="I4426" s="109" t="n">
        <v>1.1761</v>
      </c>
      <c r="J4426" s="109" t="n">
        <v>2.0054</v>
      </c>
      <c r="K4426" s="109" t="n">
        <v>-0.9229</v>
      </c>
      <c r="L4426" s="109" t="n">
        <v>-0.6947</v>
      </c>
      <c r="M4426" s="109" t="n">
        <v>-0.4984</v>
      </c>
      <c r="N4426" s="108" t="n">
        <f aca="false">IF(SQRT($B$5)*$I4426+SQRT(1-$B$5)*J4426&lt;$C$8,1,0)</f>
        <v>0</v>
      </c>
      <c r="O4426" s="108" t="n">
        <f aca="false">IF(SQRT($B$5)*$I4426+SQRT(1-$B$5)*K4426&lt;$C$9,1,0)</f>
        <v>0</v>
      </c>
      <c r="P4426" s="108" t="n">
        <f aca="false">IF(SQRT($B$5)*$I4426+SQRT(1-$B$5)*L4426&lt;$C$10,1,0)</f>
        <v>0</v>
      </c>
      <c r="Q4426" s="108" t="n">
        <f aca="false">IF(SQRT($B$5)*$I4426+SQRT(1-$B$5)*M4426&lt;$C$11,1,0)</f>
        <v>0</v>
      </c>
      <c r="R4426" s="110" t="n">
        <f aca="false">N4426*$D$8+O4426*$D$9+P4426*$D$10+Q4426*$D$11</f>
        <v>0</v>
      </c>
      <c r="S4426" s="108" t="n">
        <f aca="false">SUM(N4426:Q4426)</f>
        <v>0</v>
      </c>
    </row>
    <row r="4427" customFormat="false" ht="15" hidden="false" customHeight="false" outlineLevel="0" collapsed="false">
      <c r="H4427" s="108" t="n">
        <v>4419</v>
      </c>
      <c r="I4427" s="109" t="n">
        <v>-0.06</v>
      </c>
      <c r="J4427" s="109" t="n">
        <v>0.4163</v>
      </c>
      <c r="K4427" s="109" t="n">
        <v>-0.7907</v>
      </c>
      <c r="L4427" s="109" t="n">
        <v>1.1123</v>
      </c>
      <c r="M4427" s="109" t="n">
        <v>1.1076</v>
      </c>
      <c r="N4427" s="108" t="n">
        <f aca="false">IF(SQRT($B$5)*$I4427+SQRT(1-$B$5)*J4427&lt;$C$8,1,0)</f>
        <v>0</v>
      </c>
      <c r="O4427" s="108" t="n">
        <f aca="false">IF(SQRT($B$5)*$I4427+SQRT(1-$B$5)*K4427&lt;$C$9,1,0)</f>
        <v>0</v>
      </c>
      <c r="P4427" s="108" t="n">
        <f aca="false">IF(SQRT($B$5)*$I4427+SQRT(1-$B$5)*L4427&lt;$C$10,1,0)</f>
        <v>0</v>
      </c>
      <c r="Q4427" s="108" t="n">
        <f aca="false">IF(SQRT($B$5)*$I4427+SQRT(1-$B$5)*M4427&lt;$C$11,1,0)</f>
        <v>0</v>
      </c>
      <c r="R4427" s="110" t="n">
        <f aca="false">N4427*$D$8+O4427*$D$9+P4427*$D$10+Q4427*$D$11</f>
        <v>0</v>
      </c>
      <c r="S4427" s="108" t="n">
        <f aca="false">SUM(N4427:Q4427)</f>
        <v>0</v>
      </c>
    </row>
    <row r="4428" customFormat="false" ht="15" hidden="false" customHeight="false" outlineLevel="0" collapsed="false">
      <c r="H4428" s="108" t="n">
        <v>4420</v>
      </c>
      <c r="I4428" s="109" t="n">
        <v>0.1447</v>
      </c>
      <c r="J4428" s="109" t="n">
        <v>-2.0021</v>
      </c>
      <c r="K4428" s="109" t="n">
        <v>0.1087</v>
      </c>
      <c r="L4428" s="109" t="n">
        <v>0.3924</v>
      </c>
      <c r="M4428" s="109" t="n">
        <v>-0.1781</v>
      </c>
      <c r="N4428" s="108" t="n">
        <f aca="false">IF(SQRT($B$5)*$I4428+SQRT(1-$B$5)*J4428&lt;$C$8,1,0)</f>
        <v>0</v>
      </c>
      <c r="O4428" s="108" t="n">
        <f aca="false">IF(SQRT($B$5)*$I4428+SQRT(1-$B$5)*K4428&lt;$C$9,1,0)</f>
        <v>0</v>
      </c>
      <c r="P4428" s="108" t="n">
        <f aca="false">IF(SQRT($B$5)*$I4428+SQRT(1-$B$5)*L4428&lt;$C$10,1,0)</f>
        <v>0</v>
      </c>
      <c r="Q4428" s="108" t="n">
        <f aca="false">IF(SQRT($B$5)*$I4428+SQRT(1-$B$5)*M4428&lt;$C$11,1,0)</f>
        <v>0</v>
      </c>
      <c r="R4428" s="110" t="n">
        <f aca="false">N4428*$D$8+O4428*$D$9+P4428*$D$10+Q4428*$D$11</f>
        <v>0</v>
      </c>
      <c r="S4428" s="108" t="n">
        <f aca="false">SUM(N4428:Q4428)</f>
        <v>0</v>
      </c>
    </row>
    <row r="4429" customFormat="false" ht="15" hidden="false" customHeight="false" outlineLevel="0" collapsed="false">
      <c r="H4429" s="108" t="n">
        <v>4421</v>
      </c>
      <c r="I4429" s="109" t="n">
        <v>-0.3957</v>
      </c>
      <c r="J4429" s="109" t="n">
        <v>-1.0847</v>
      </c>
      <c r="K4429" s="109" t="n">
        <v>-0.3535</v>
      </c>
      <c r="L4429" s="109" t="n">
        <v>0.3595</v>
      </c>
      <c r="M4429" s="109" t="n">
        <v>1.2588</v>
      </c>
      <c r="N4429" s="108" t="n">
        <f aca="false">IF(SQRT($B$5)*$I4429+SQRT(1-$B$5)*J4429&lt;$C$8,1,0)</f>
        <v>0</v>
      </c>
      <c r="O4429" s="108" t="n">
        <f aca="false">IF(SQRT($B$5)*$I4429+SQRT(1-$B$5)*K4429&lt;$C$9,1,0)</f>
        <v>0</v>
      </c>
      <c r="P4429" s="108" t="n">
        <f aca="false">IF(SQRT($B$5)*$I4429+SQRT(1-$B$5)*L4429&lt;$C$10,1,0)</f>
        <v>0</v>
      </c>
      <c r="Q4429" s="108" t="n">
        <f aca="false">IF(SQRT($B$5)*$I4429+SQRT(1-$B$5)*M4429&lt;$C$11,1,0)</f>
        <v>0</v>
      </c>
      <c r="R4429" s="110" t="n">
        <f aca="false">N4429*$D$8+O4429*$D$9+P4429*$D$10+Q4429*$D$11</f>
        <v>0</v>
      </c>
      <c r="S4429" s="108" t="n">
        <f aca="false">SUM(N4429:Q4429)</f>
        <v>0</v>
      </c>
    </row>
    <row r="4430" customFormat="false" ht="15" hidden="false" customHeight="false" outlineLevel="0" collapsed="false">
      <c r="H4430" s="108" t="n">
        <v>4422</v>
      </c>
      <c r="I4430" s="109" t="n">
        <v>-1.0798</v>
      </c>
      <c r="J4430" s="109" t="n">
        <v>1.4513</v>
      </c>
      <c r="K4430" s="109" t="n">
        <v>2.1084</v>
      </c>
      <c r="L4430" s="109" t="n">
        <v>2.399</v>
      </c>
      <c r="M4430" s="109" t="n">
        <v>0.4825</v>
      </c>
      <c r="N4430" s="108" t="n">
        <f aca="false">IF(SQRT($B$5)*$I4430+SQRT(1-$B$5)*J4430&lt;$C$8,1,0)</f>
        <v>0</v>
      </c>
      <c r="O4430" s="108" t="n">
        <f aca="false">IF(SQRT($B$5)*$I4430+SQRT(1-$B$5)*K4430&lt;$C$9,1,0)</f>
        <v>0</v>
      </c>
      <c r="P4430" s="108" t="n">
        <f aca="false">IF(SQRT($B$5)*$I4430+SQRT(1-$B$5)*L4430&lt;$C$10,1,0)</f>
        <v>0</v>
      </c>
      <c r="Q4430" s="108" t="n">
        <f aca="false">IF(SQRT($B$5)*$I4430+SQRT(1-$B$5)*M4430&lt;$C$11,1,0)</f>
        <v>0</v>
      </c>
      <c r="R4430" s="110" t="n">
        <f aca="false">N4430*$D$8+O4430*$D$9+P4430*$D$10+Q4430*$D$11</f>
        <v>0</v>
      </c>
      <c r="S4430" s="108" t="n">
        <f aca="false">SUM(N4430:Q4430)</f>
        <v>0</v>
      </c>
    </row>
    <row r="4431" customFormat="false" ht="15" hidden="false" customHeight="false" outlineLevel="0" collapsed="false">
      <c r="H4431" s="108" t="n">
        <v>4423</v>
      </c>
      <c r="I4431" s="109" t="n">
        <v>1.2086</v>
      </c>
      <c r="J4431" s="109" t="n">
        <v>-0.6534</v>
      </c>
      <c r="K4431" s="109" t="n">
        <v>0.1683</v>
      </c>
      <c r="L4431" s="109" t="n">
        <v>1.5621</v>
      </c>
      <c r="M4431" s="109" t="n">
        <v>0.7298</v>
      </c>
      <c r="N4431" s="108" t="n">
        <f aca="false">IF(SQRT($B$5)*$I4431+SQRT(1-$B$5)*J4431&lt;$C$8,1,0)</f>
        <v>0</v>
      </c>
      <c r="O4431" s="108" t="n">
        <f aca="false">IF(SQRT($B$5)*$I4431+SQRT(1-$B$5)*K4431&lt;$C$9,1,0)</f>
        <v>0</v>
      </c>
      <c r="P4431" s="108" t="n">
        <f aca="false">IF(SQRT($B$5)*$I4431+SQRT(1-$B$5)*L4431&lt;$C$10,1,0)</f>
        <v>0</v>
      </c>
      <c r="Q4431" s="108" t="n">
        <f aca="false">IF(SQRT($B$5)*$I4431+SQRT(1-$B$5)*M4431&lt;$C$11,1,0)</f>
        <v>0</v>
      </c>
      <c r="R4431" s="110" t="n">
        <f aca="false">N4431*$D$8+O4431*$D$9+P4431*$D$10+Q4431*$D$11</f>
        <v>0</v>
      </c>
      <c r="S4431" s="108" t="n">
        <f aca="false">SUM(N4431:Q4431)</f>
        <v>0</v>
      </c>
    </row>
    <row r="4432" customFormat="false" ht="15" hidden="false" customHeight="false" outlineLevel="0" collapsed="false">
      <c r="H4432" s="108" t="n">
        <v>4424</v>
      </c>
      <c r="I4432" s="109" t="n">
        <v>1.194</v>
      </c>
      <c r="J4432" s="109" t="n">
        <v>-0.4855</v>
      </c>
      <c r="K4432" s="109" t="n">
        <v>-1.5482</v>
      </c>
      <c r="L4432" s="109" t="n">
        <v>0.1942</v>
      </c>
      <c r="M4432" s="109" t="n">
        <v>0.0419</v>
      </c>
      <c r="N4432" s="108" t="n">
        <f aca="false">IF(SQRT($B$5)*$I4432+SQRT(1-$B$5)*J4432&lt;$C$8,1,0)</f>
        <v>0</v>
      </c>
      <c r="O4432" s="108" t="n">
        <f aca="false">IF(SQRT($B$5)*$I4432+SQRT(1-$B$5)*K4432&lt;$C$9,1,0)</f>
        <v>0</v>
      </c>
      <c r="P4432" s="108" t="n">
        <f aca="false">IF(SQRT($B$5)*$I4432+SQRT(1-$B$5)*L4432&lt;$C$10,1,0)</f>
        <v>0</v>
      </c>
      <c r="Q4432" s="108" t="n">
        <f aca="false">IF(SQRT($B$5)*$I4432+SQRT(1-$B$5)*M4432&lt;$C$11,1,0)</f>
        <v>0</v>
      </c>
      <c r="R4432" s="110" t="n">
        <f aca="false">N4432*$D$8+O4432*$D$9+P4432*$D$10+Q4432*$D$11</f>
        <v>0</v>
      </c>
      <c r="S4432" s="108" t="n">
        <f aca="false">SUM(N4432:Q4432)</f>
        <v>0</v>
      </c>
    </row>
    <row r="4433" customFormat="false" ht="15" hidden="false" customHeight="false" outlineLevel="0" collapsed="false">
      <c r="H4433" s="108" t="n">
        <v>4425</v>
      </c>
      <c r="I4433" s="109" t="n">
        <v>0.3674</v>
      </c>
      <c r="J4433" s="109" t="n">
        <v>-0.1024</v>
      </c>
      <c r="K4433" s="109" t="n">
        <v>-0.7348</v>
      </c>
      <c r="L4433" s="109" t="n">
        <v>-0.8135</v>
      </c>
      <c r="M4433" s="109" t="n">
        <v>1.266</v>
      </c>
      <c r="N4433" s="108" t="n">
        <f aca="false">IF(SQRT($B$5)*$I4433+SQRT(1-$B$5)*J4433&lt;$C$8,1,0)</f>
        <v>0</v>
      </c>
      <c r="O4433" s="108" t="n">
        <f aca="false">IF(SQRT($B$5)*$I4433+SQRT(1-$B$5)*K4433&lt;$C$9,1,0)</f>
        <v>0</v>
      </c>
      <c r="P4433" s="108" t="n">
        <f aca="false">IF(SQRT($B$5)*$I4433+SQRT(1-$B$5)*L4433&lt;$C$10,1,0)</f>
        <v>0</v>
      </c>
      <c r="Q4433" s="108" t="n">
        <f aca="false">IF(SQRT($B$5)*$I4433+SQRT(1-$B$5)*M4433&lt;$C$11,1,0)</f>
        <v>0</v>
      </c>
      <c r="R4433" s="110" t="n">
        <f aca="false">N4433*$D$8+O4433*$D$9+P4433*$D$10+Q4433*$D$11</f>
        <v>0</v>
      </c>
      <c r="S4433" s="108" t="n">
        <f aca="false">SUM(N4433:Q4433)</f>
        <v>0</v>
      </c>
    </row>
    <row r="4434" customFormat="false" ht="15" hidden="false" customHeight="false" outlineLevel="0" collapsed="false">
      <c r="H4434" s="108" t="n">
        <v>4426</v>
      </c>
      <c r="I4434" s="109" t="n">
        <v>-0.318</v>
      </c>
      <c r="J4434" s="109" t="n">
        <v>-0.498</v>
      </c>
      <c r="K4434" s="109" t="n">
        <v>1.1125</v>
      </c>
      <c r="L4434" s="109" t="n">
        <v>-0.1173</v>
      </c>
      <c r="M4434" s="109" t="n">
        <v>0.9539</v>
      </c>
      <c r="N4434" s="108" t="n">
        <f aca="false">IF(SQRT($B$5)*$I4434+SQRT(1-$B$5)*J4434&lt;$C$8,1,0)</f>
        <v>0</v>
      </c>
      <c r="O4434" s="108" t="n">
        <f aca="false">IF(SQRT($B$5)*$I4434+SQRT(1-$B$5)*K4434&lt;$C$9,1,0)</f>
        <v>0</v>
      </c>
      <c r="P4434" s="108" t="n">
        <f aca="false">IF(SQRT($B$5)*$I4434+SQRT(1-$B$5)*L4434&lt;$C$10,1,0)</f>
        <v>0</v>
      </c>
      <c r="Q4434" s="108" t="n">
        <f aca="false">IF(SQRT($B$5)*$I4434+SQRT(1-$B$5)*M4434&lt;$C$11,1,0)</f>
        <v>0</v>
      </c>
      <c r="R4434" s="110" t="n">
        <f aca="false">N4434*$D$8+O4434*$D$9+P4434*$D$10+Q4434*$D$11</f>
        <v>0</v>
      </c>
      <c r="S4434" s="108" t="n">
        <f aca="false">SUM(N4434:Q4434)</f>
        <v>0</v>
      </c>
    </row>
    <row r="4435" customFormat="false" ht="15" hidden="false" customHeight="false" outlineLevel="0" collapsed="false">
      <c r="H4435" s="108" t="n">
        <v>4427</v>
      </c>
      <c r="I4435" s="109" t="n">
        <v>0.5471</v>
      </c>
      <c r="J4435" s="109" t="n">
        <v>-0.2725</v>
      </c>
      <c r="K4435" s="109" t="n">
        <v>1.1355</v>
      </c>
      <c r="L4435" s="109" t="n">
        <v>-1.6687</v>
      </c>
      <c r="M4435" s="109" t="n">
        <v>0.1508</v>
      </c>
      <c r="N4435" s="108" t="n">
        <f aca="false">IF(SQRT($B$5)*$I4435+SQRT(1-$B$5)*J4435&lt;$C$8,1,0)</f>
        <v>0</v>
      </c>
      <c r="O4435" s="108" t="n">
        <f aca="false">IF(SQRT($B$5)*$I4435+SQRT(1-$B$5)*K4435&lt;$C$9,1,0)</f>
        <v>0</v>
      </c>
      <c r="P4435" s="108" t="n">
        <f aca="false">IF(SQRT($B$5)*$I4435+SQRT(1-$B$5)*L4435&lt;$C$10,1,0)</f>
        <v>0</v>
      </c>
      <c r="Q4435" s="108" t="n">
        <f aca="false">IF(SQRT($B$5)*$I4435+SQRT(1-$B$5)*M4435&lt;$C$11,1,0)</f>
        <v>0</v>
      </c>
      <c r="R4435" s="110" t="n">
        <f aca="false">N4435*$D$8+O4435*$D$9+P4435*$D$10+Q4435*$D$11</f>
        <v>0</v>
      </c>
      <c r="S4435" s="108" t="n">
        <f aca="false">SUM(N4435:Q4435)</f>
        <v>0</v>
      </c>
    </row>
    <row r="4436" customFormat="false" ht="15" hidden="false" customHeight="false" outlineLevel="0" collapsed="false">
      <c r="H4436" s="108" t="n">
        <v>4428</v>
      </c>
      <c r="I4436" s="109" t="n">
        <v>-0.6421</v>
      </c>
      <c r="J4436" s="109" t="n">
        <v>-0.1047</v>
      </c>
      <c r="K4436" s="109" t="n">
        <v>-0.1884</v>
      </c>
      <c r="L4436" s="109" t="n">
        <v>-0.4553</v>
      </c>
      <c r="M4436" s="109" t="n">
        <v>-0.1379</v>
      </c>
      <c r="N4436" s="108" t="n">
        <f aca="false">IF(SQRT($B$5)*$I4436+SQRT(1-$B$5)*J4436&lt;$C$8,1,0)</f>
        <v>0</v>
      </c>
      <c r="O4436" s="108" t="n">
        <f aca="false">IF(SQRT($B$5)*$I4436+SQRT(1-$B$5)*K4436&lt;$C$9,1,0)</f>
        <v>0</v>
      </c>
      <c r="P4436" s="108" t="n">
        <f aca="false">IF(SQRT($B$5)*$I4436+SQRT(1-$B$5)*L4436&lt;$C$10,1,0)</f>
        <v>0</v>
      </c>
      <c r="Q4436" s="108" t="n">
        <f aca="false">IF(SQRT($B$5)*$I4436+SQRT(1-$B$5)*M4436&lt;$C$11,1,0)</f>
        <v>0</v>
      </c>
      <c r="R4436" s="110" t="n">
        <f aca="false">N4436*$D$8+O4436*$D$9+P4436*$D$10+Q4436*$D$11</f>
        <v>0</v>
      </c>
      <c r="S4436" s="108" t="n">
        <f aca="false">SUM(N4436:Q4436)</f>
        <v>0</v>
      </c>
    </row>
    <row r="4437" customFormat="false" ht="15" hidden="false" customHeight="false" outlineLevel="0" collapsed="false">
      <c r="H4437" s="108" t="n">
        <v>4429</v>
      </c>
      <c r="I4437" s="109" t="n">
        <v>0.2969</v>
      </c>
      <c r="J4437" s="109" t="n">
        <v>1.7186</v>
      </c>
      <c r="K4437" s="109" t="n">
        <v>-0.3175</v>
      </c>
      <c r="L4437" s="109" t="n">
        <v>0.4286</v>
      </c>
      <c r="M4437" s="109" t="n">
        <v>-1.3315</v>
      </c>
      <c r="N4437" s="108" t="n">
        <f aca="false">IF(SQRT($B$5)*$I4437+SQRT(1-$B$5)*J4437&lt;$C$8,1,0)</f>
        <v>0</v>
      </c>
      <c r="O4437" s="108" t="n">
        <f aca="false">IF(SQRT($B$5)*$I4437+SQRT(1-$B$5)*K4437&lt;$C$9,1,0)</f>
        <v>0</v>
      </c>
      <c r="P4437" s="108" t="n">
        <f aca="false">IF(SQRT($B$5)*$I4437+SQRT(1-$B$5)*L4437&lt;$C$10,1,0)</f>
        <v>0</v>
      </c>
      <c r="Q4437" s="108" t="n">
        <f aca="false">IF(SQRT($B$5)*$I4437+SQRT(1-$B$5)*M4437&lt;$C$11,1,0)</f>
        <v>0</v>
      </c>
      <c r="R4437" s="110" t="n">
        <f aca="false">N4437*$D$8+O4437*$D$9+P4437*$D$10+Q4437*$D$11</f>
        <v>0</v>
      </c>
      <c r="S4437" s="108" t="n">
        <f aca="false">SUM(N4437:Q4437)</f>
        <v>0</v>
      </c>
    </row>
    <row r="4438" customFormat="false" ht="15" hidden="false" customHeight="false" outlineLevel="0" collapsed="false">
      <c r="H4438" s="108" t="n">
        <v>4430</v>
      </c>
      <c r="I4438" s="109" t="n">
        <v>1.8681</v>
      </c>
      <c r="J4438" s="109" t="n">
        <v>0.2324</v>
      </c>
      <c r="K4438" s="109" t="n">
        <v>1.8523</v>
      </c>
      <c r="L4438" s="109" t="n">
        <v>1.9113</v>
      </c>
      <c r="M4438" s="109" t="n">
        <v>0.2361</v>
      </c>
      <c r="N4438" s="108" t="n">
        <f aca="false">IF(SQRT($B$5)*$I4438+SQRT(1-$B$5)*J4438&lt;$C$8,1,0)</f>
        <v>0</v>
      </c>
      <c r="O4438" s="108" t="n">
        <f aca="false">IF(SQRT($B$5)*$I4438+SQRT(1-$B$5)*K4438&lt;$C$9,1,0)</f>
        <v>0</v>
      </c>
      <c r="P4438" s="108" t="n">
        <f aca="false">IF(SQRT($B$5)*$I4438+SQRT(1-$B$5)*L4438&lt;$C$10,1,0)</f>
        <v>0</v>
      </c>
      <c r="Q4438" s="108" t="n">
        <f aca="false">IF(SQRT($B$5)*$I4438+SQRT(1-$B$5)*M4438&lt;$C$11,1,0)</f>
        <v>0</v>
      </c>
      <c r="R4438" s="110" t="n">
        <f aca="false">N4438*$D$8+O4438*$D$9+P4438*$D$10+Q4438*$D$11</f>
        <v>0</v>
      </c>
      <c r="S4438" s="108" t="n">
        <f aca="false">SUM(N4438:Q4438)</f>
        <v>0</v>
      </c>
    </row>
    <row r="4439" customFormat="false" ht="15" hidden="false" customHeight="false" outlineLevel="0" collapsed="false">
      <c r="H4439" s="108" t="n">
        <v>4431</v>
      </c>
      <c r="I4439" s="109" t="n">
        <v>-0.3714</v>
      </c>
      <c r="J4439" s="109" t="n">
        <v>-0.3591</v>
      </c>
      <c r="K4439" s="109" t="n">
        <v>0.2683</v>
      </c>
      <c r="L4439" s="109" t="n">
        <v>-1.6459</v>
      </c>
      <c r="M4439" s="109" t="n">
        <v>1.1795</v>
      </c>
      <c r="N4439" s="108" t="n">
        <f aca="false">IF(SQRT($B$5)*$I4439+SQRT(1-$B$5)*J4439&lt;$C$8,1,0)</f>
        <v>0</v>
      </c>
      <c r="O4439" s="108" t="n">
        <f aca="false">IF(SQRT($B$5)*$I4439+SQRT(1-$B$5)*K4439&lt;$C$9,1,0)</f>
        <v>0</v>
      </c>
      <c r="P4439" s="108" t="n">
        <f aca="false">IF(SQRT($B$5)*$I4439+SQRT(1-$B$5)*L4439&lt;$C$10,1,0)</f>
        <v>0</v>
      </c>
      <c r="Q4439" s="108" t="n">
        <f aca="false">IF(SQRT($B$5)*$I4439+SQRT(1-$B$5)*M4439&lt;$C$11,1,0)</f>
        <v>0</v>
      </c>
      <c r="R4439" s="110" t="n">
        <f aca="false">N4439*$D$8+O4439*$D$9+P4439*$D$10+Q4439*$D$11</f>
        <v>0</v>
      </c>
      <c r="S4439" s="108" t="n">
        <f aca="false">SUM(N4439:Q4439)</f>
        <v>0</v>
      </c>
    </row>
    <row r="4440" customFormat="false" ht="15" hidden="false" customHeight="false" outlineLevel="0" collapsed="false">
      <c r="H4440" s="108" t="n">
        <v>4432</v>
      </c>
      <c r="I4440" s="109" t="n">
        <v>0.6772</v>
      </c>
      <c r="J4440" s="109" t="n">
        <v>0.0191</v>
      </c>
      <c r="K4440" s="109" t="n">
        <v>0.7371</v>
      </c>
      <c r="L4440" s="109" t="n">
        <v>0.2652</v>
      </c>
      <c r="M4440" s="109" t="n">
        <v>-0.1405</v>
      </c>
      <c r="N4440" s="108" t="n">
        <f aca="false">IF(SQRT($B$5)*$I4440+SQRT(1-$B$5)*J4440&lt;$C$8,1,0)</f>
        <v>0</v>
      </c>
      <c r="O4440" s="108" t="n">
        <f aca="false">IF(SQRT($B$5)*$I4440+SQRT(1-$B$5)*K4440&lt;$C$9,1,0)</f>
        <v>0</v>
      </c>
      <c r="P4440" s="108" t="n">
        <f aca="false">IF(SQRT($B$5)*$I4440+SQRT(1-$B$5)*L4440&lt;$C$10,1,0)</f>
        <v>0</v>
      </c>
      <c r="Q4440" s="108" t="n">
        <f aca="false">IF(SQRT($B$5)*$I4440+SQRT(1-$B$5)*M4440&lt;$C$11,1,0)</f>
        <v>0</v>
      </c>
      <c r="R4440" s="110" t="n">
        <f aca="false">N4440*$D$8+O4440*$D$9+P4440*$D$10+Q4440*$D$11</f>
        <v>0</v>
      </c>
      <c r="S4440" s="108" t="n">
        <f aca="false">SUM(N4440:Q4440)</f>
        <v>0</v>
      </c>
    </row>
    <row r="4441" customFormat="false" ht="15" hidden="false" customHeight="false" outlineLevel="0" collapsed="false">
      <c r="H4441" s="108" t="n">
        <v>4433</v>
      </c>
      <c r="I4441" s="109" t="n">
        <v>1.1254</v>
      </c>
      <c r="J4441" s="109" t="n">
        <v>0.1991</v>
      </c>
      <c r="K4441" s="109" t="n">
        <v>-0.5423</v>
      </c>
      <c r="L4441" s="109" t="n">
        <v>-0.4291</v>
      </c>
      <c r="M4441" s="109" t="n">
        <v>0.4403</v>
      </c>
      <c r="N4441" s="108" t="n">
        <f aca="false">IF(SQRT($B$5)*$I4441+SQRT(1-$B$5)*J4441&lt;$C$8,1,0)</f>
        <v>0</v>
      </c>
      <c r="O4441" s="108" t="n">
        <f aca="false">IF(SQRT($B$5)*$I4441+SQRT(1-$B$5)*K4441&lt;$C$9,1,0)</f>
        <v>0</v>
      </c>
      <c r="P4441" s="108" t="n">
        <f aca="false">IF(SQRT($B$5)*$I4441+SQRT(1-$B$5)*L4441&lt;$C$10,1,0)</f>
        <v>0</v>
      </c>
      <c r="Q4441" s="108" t="n">
        <f aca="false">IF(SQRT($B$5)*$I4441+SQRT(1-$B$5)*M4441&lt;$C$11,1,0)</f>
        <v>0</v>
      </c>
      <c r="R4441" s="110" t="n">
        <f aca="false">N4441*$D$8+O4441*$D$9+P4441*$D$10+Q4441*$D$11</f>
        <v>0</v>
      </c>
      <c r="S4441" s="108" t="n">
        <f aca="false">SUM(N4441:Q4441)</f>
        <v>0</v>
      </c>
    </row>
    <row r="4442" customFormat="false" ht="15" hidden="false" customHeight="false" outlineLevel="0" collapsed="false">
      <c r="H4442" s="108" t="n">
        <v>4434</v>
      </c>
      <c r="I4442" s="109" t="n">
        <v>1.0357</v>
      </c>
      <c r="J4442" s="109" t="n">
        <v>0.4057</v>
      </c>
      <c r="K4442" s="109" t="n">
        <v>-0.9177</v>
      </c>
      <c r="L4442" s="109" t="n">
        <v>0.6849</v>
      </c>
      <c r="M4442" s="109" t="n">
        <v>-0.5175</v>
      </c>
      <c r="N4442" s="108" t="n">
        <f aca="false">IF(SQRT($B$5)*$I4442+SQRT(1-$B$5)*J4442&lt;$C$8,1,0)</f>
        <v>0</v>
      </c>
      <c r="O4442" s="108" t="n">
        <f aca="false">IF(SQRT($B$5)*$I4442+SQRT(1-$B$5)*K4442&lt;$C$9,1,0)</f>
        <v>0</v>
      </c>
      <c r="P4442" s="108" t="n">
        <f aca="false">IF(SQRT($B$5)*$I4442+SQRT(1-$B$5)*L4442&lt;$C$10,1,0)</f>
        <v>0</v>
      </c>
      <c r="Q4442" s="108" t="n">
        <f aca="false">IF(SQRT($B$5)*$I4442+SQRT(1-$B$5)*M4442&lt;$C$11,1,0)</f>
        <v>0</v>
      </c>
      <c r="R4442" s="110" t="n">
        <f aca="false">N4442*$D$8+O4442*$D$9+P4442*$D$10+Q4442*$D$11</f>
        <v>0</v>
      </c>
      <c r="S4442" s="108" t="n">
        <f aca="false">SUM(N4442:Q4442)</f>
        <v>0</v>
      </c>
    </row>
    <row r="4443" customFormat="false" ht="15" hidden="false" customHeight="false" outlineLevel="0" collapsed="false">
      <c r="H4443" s="108" t="n">
        <v>4435</v>
      </c>
      <c r="I4443" s="109" t="n">
        <v>-0.0062</v>
      </c>
      <c r="J4443" s="109" t="n">
        <v>0.8344</v>
      </c>
      <c r="K4443" s="109" t="n">
        <v>-0.4842</v>
      </c>
      <c r="L4443" s="109" t="n">
        <v>-1.1249</v>
      </c>
      <c r="M4443" s="109" t="n">
        <v>-2.0179</v>
      </c>
      <c r="N4443" s="108" t="n">
        <f aca="false">IF(SQRT($B$5)*$I4443+SQRT(1-$B$5)*J4443&lt;$C$8,1,0)</f>
        <v>0</v>
      </c>
      <c r="O4443" s="108" t="n">
        <f aca="false">IF(SQRT($B$5)*$I4443+SQRT(1-$B$5)*K4443&lt;$C$9,1,0)</f>
        <v>0</v>
      </c>
      <c r="P4443" s="108" t="n">
        <f aca="false">IF(SQRT($B$5)*$I4443+SQRT(1-$B$5)*L4443&lt;$C$10,1,0)</f>
        <v>0</v>
      </c>
      <c r="Q4443" s="108" t="n">
        <f aca="false">IF(SQRT($B$5)*$I4443+SQRT(1-$B$5)*M4443&lt;$C$11,1,0)</f>
        <v>0</v>
      </c>
      <c r="R4443" s="110" t="n">
        <f aca="false">N4443*$D$8+O4443*$D$9+P4443*$D$10+Q4443*$D$11</f>
        <v>0</v>
      </c>
      <c r="S4443" s="108" t="n">
        <f aca="false">SUM(N4443:Q4443)</f>
        <v>0</v>
      </c>
    </row>
    <row r="4444" customFormat="false" ht="15" hidden="false" customHeight="false" outlineLevel="0" collapsed="false">
      <c r="H4444" s="108" t="n">
        <v>4436</v>
      </c>
      <c r="I4444" s="109" t="n">
        <v>0.2706</v>
      </c>
      <c r="J4444" s="109" t="n">
        <v>0.3742</v>
      </c>
      <c r="K4444" s="109" t="n">
        <v>-0.6251</v>
      </c>
      <c r="L4444" s="109" t="n">
        <v>0.3592</v>
      </c>
      <c r="M4444" s="109" t="n">
        <v>-0.6823</v>
      </c>
      <c r="N4444" s="108" t="n">
        <f aca="false">IF(SQRT($B$5)*$I4444+SQRT(1-$B$5)*J4444&lt;$C$8,1,0)</f>
        <v>0</v>
      </c>
      <c r="O4444" s="108" t="n">
        <f aca="false">IF(SQRT($B$5)*$I4444+SQRT(1-$B$5)*K4444&lt;$C$9,1,0)</f>
        <v>0</v>
      </c>
      <c r="P4444" s="108" t="n">
        <f aca="false">IF(SQRT($B$5)*$I4444+SQRT(1-$B$5)*L4444&lt;$C$10,1,0)</f>
        <v>0</v>
      </c>
      <c r="Q4444" s="108" t="n">
        <f aca="false">IF(SQRT($B$5)*$I4444+SQRT(1-$B$5)*M4444&lt;$C$11,1,0)</f>
        <v>0</v>
      </c>
      <c r="R4444" s="110" t="n">
        <f aca="false">N4444*$D$8+O4444*$D$9+P4444*$D$10+Q4444*$D$11</f>
        <v>0</v>
      </c>
      <c r="S4444" s="108" t="n">
        <f aca="false">SUM(N4444:Q4444)</f>
        <v>0</v>
      </c>
    </row>
    <row r="4445" customFormat="false" ht="15" hidden="false" customHeight="false" outlineLevel="0" collapsed="false">
      <c r="H4445" s="108" t="n">
        <v>4437</v>
      </c>
      <c r="I4445" s="109" t="n">
        <v>0.294</v>
      </c>
      <c r="J4445" s="109" t="n">
        <v>-0.8166</v>
      </c>
      <c r="K4445" s="109" t="n">
        <v>-0.7996</v>
      </c>
      <c r="L4445" s="109" t="n">
        <v>0.2429</v>
      </c>
      <c r="M4445" s="109" t="n">
        <v>0.782</v>
      </c>
      <c r="N4445" s="108" t="n">
        <f aca="false">IF(SQRT($B$5)*$I4445+SQRT(1-$B$5)*J4445&lt;$C$8,1,0)</f>
        <v>0</v>
      </c>
      <c r="O4445" s="108" t="n">
        <f aca="false">IF(SQRT($B$5)*$I4445+SQRT(1-$B$5)*K4445&lt;$C$9,1,0)</f>
        <v>0</v>
      </c>
      <c r="P4445" s="108" t="n">
        <f aca="false">IF(SQRT($B$5)*$I4445+SQRT(1-$B$5)*L4445&lt;$C$10,1,0)</f>
        <v>0</v>
      </c>
      <c r="Q4445" s="108" t="n">
        <f aca="false">IF(SQRT($B$5)*$I4445+SQRT(1-$B$5)*M4445&lt;$C$11,1,0)</f>
        <v>0</v>
      </c>
      <c r="R4445" s="110" t="n">
        <f aca="false">N4445*$D$8+O4445*$D$9+P4445*$D$10+Q4445*$D$11</f>
        <v>0</v>
      </c>
      <c r="S4445" s="108" t="n">
        <f aca="false">SUM(N4445:Q4445)</f>
        <v>0</v>
      </c>
    </row>
    <row r="4446" customFormat="false" ht="15" hidden="false" customHeight="false" outlineLevel="0" collapsed="false">
      <c r="H4446" s="108" t="n">
        <v>4438</v>
      </c>
      <c r="I4446" s="109" t="n">
        <v>-0.0063</v>
      </c>
      <c r="J4446" s="109" t="n">
        <v>1.0264</v>
      </c>
      <c r="K4446" s="109" t="n">
        <v>0.9228</v>
      </c>
      <c r="L4446" s="109" t="n">
        <v>0.6333</v>
      </c>
      <c r="M4446" s="109" t="n">
        <v>0.3614</v>
      </c>
      <c r="N4446" s="108" t="n">
        <f aca="false">IF(SQRT($B$5)*$I4446+SQRT(1-$B$5)*J4446&lt;$C$8,1,0)</f>
        <v>0</v>
      </c>
      <c r="O4446" s="108" t="n">
        <f aca="false">IF(SQRT($B$5)*$I4446+SQRT(1-$B$5)*K4446&lt;$C$9,1,0)</f>
        <v>0</v>
      </c>
      <c r="P4446" s="108" t="n">
        <f aca="false">IF(SQRT($B$5)*$I4446+SQRT(1-$B$5)*L4446&lt;$C$10,1,0)</f>
        <v>0</v>
      </c>
      <c r="Q4446" s="108" t="n">
        <f aca="false">IF(SQRT($B$5)*$I4446+SQRT(1-$B$5)*M4446&lt;$C$11,1,0)</f>
        <v>0</v>
      </c>
      <c r="R4446" s="110" t="n">
        <f aca="false">N4446*$D$8+O4446*$D$9+P4446*$D$10+Q4446*$D$11</f>
        <v>0</v>
      </c>
      <c r="S4446" s="108" t="n">
        <f aca="false">SUM(N4446:Q4446)</f>
        <v>0</v>
      </c>
    </row>
    <row r="4447" customFormat="false" ht="15" hidden="false" customHeight="false" outlineLevel="0" collapsed="false">
      <c r="H4447" s="108" t="n">
        <v>4439</v>
      </c>
      <c r="I4447" s="109" t="n">
        <v>1.2951</v>
      </c>
      <c r="J4447" s="109" t="n">
        <v>-0.9715</v>
      </c>
      <c r="K4447" s="109" t="n">
        <v>-0.7993</v>
      </c>
      <c r="L4447" s="109" t="n">
        <v>-0.5189</v>
      </c>
      <c r="M4447" s="109" t="n">
        <v>-0.9997</v>
      </c>
      <c r="N4447" s="108" t="n">
        <f aca="false">IF(SQRT($B$5)*$I4447+SQRT(1-$B$5)*J4447&lt;$C$8,1,0)</f>
        <v>0</v>
      </c>
      <c r="O4447" s="108" t="n">
        <f aca="false">IF(SQRT($B$5)*$I4447+SQRT(1-$B$5)*K4447&lt;$C$9,1,0)</f>
        <v>0</v>
      </c>
      <c r="P4447" s="108" t="n">
        <f aca="false">IF(SQRT($B$5)*$I4447+SQRT(1-$B$5)*L4447&lt;$C$10,1,0)</f>
        <v>0</v>
      </c>
      <c r="Q4447" s="108" t="n">
        <f aca="false">IF(SQRT($B$5)*$I4447+SQRT(1-$B$5)*M4447&lt;$C$11,1,0)</f>
        <v>0</v>
      </c>
      <c r="R4447" s="110" t="n">
        <f aca="false">N4447*$D$8+O4447*$D$9+P4447*$D$10+Q4447*$D$11</f>
        <v>0</v>
      </c>
      <c r="S4447" s="108" t="n">
        <f aca="false">SUM(N4447:Q4447)</f>
        <v>0</v>
      </c>
    </row>
    <row r="4448" customFormat="false" ht="15" hidden="false" customHeight="false" outlineLevel="0" collapsed="false">
      <c r="H4448" s="108" t="n">
        <v>4440</v>
      </c>
      <c r="I4448" s="109" t="n">
        <v>-1.7866</v>
      </c>
      <c r="J4448" s="109" t="n">
        <v>-0.2837</v>
      </c>
      <c r="K4448" s="109" t="n">
        <v>-0.1276</v>
      </c>
      <c r="L4448" s="109" t="n">
        <v>0.8399</v>
      </c>
      <c r="M4448" s="109" t="n">
        <v>-1.2175</v>
      </c>
      <c r="N4448" s="108" t="n">
        <f aca="false">IF(SQRT($B$5)*$I4448+SQRT(1-$B$5)*J4448&lt;$C$8,1,0)</f>
        <v>0</v>
      </c>
      <c r="O4448" s="108" t="n">
        <f aca="false">IF(SQRT($B$5)*$I4448+SQRT(1-$B$5)*K4448&lt;$C$9,1,0)</f>
        <v>0</v>
      </c>
      <c r="P4448" s="108" t="n">
        <f aca="false">IF(SQRT($B$5)*$I4448+SQRT(1-$B$5)*L4448&lt;$C$10,1,0)</f>
        <v>0</v>
      </c>
      <c r="Q4448" s="108" t="n">
        <f aca="false">IF(SQRT($B$5)*$I4448+SQRT(1-$B$5)*M4448&lt;$C$11,1,0)</f>
        <v>0</v>
      </c>
      <c r="R4448" s="110" t="n">
        <f aca="false">N4448*$D$8+O4448*$D$9+P4448*$D$10+Q4448*$D$11</f>
        <v>0</v>
      </c>
      <c r="S4448" s="108" t="n">
        <f aca="false">SUM(N4448:Q4448)</f>
        <v>0</v>
      </c>
    </row>
    <row r="4449" customFormat="false" ht="15" hidden="false" customHeight="false" outlineLevel="0" collapsed="false">
      <c r="H4449" s="108" t="n">
        <v>4441</v>
      </c>
      <c r="I4449" s="109" t="n">
        <v>0.3665</v>
      </c>
      <c r="J4449" s="109" t="n">
        <v>-0.9118</v>
      </c>
      <c r="K4449" s="109" t="n">
        <v>1.2549</v>
      </c>
      <c r="L4449" s="109" t="n">
        <v>-0.0034</v>
      </c>
      <c r="M4449" s="109" t="n">
        <v>1.01</v>
      </c>
      <c r="N4449" s="108" t="n">
        <f aca="false">IF(SQRT($B$5)*$I4449+SQRT(1-$B$5)*J4449&lt;$C$8,1,0)</f>
        <v>0</v>
      </c>
      <c r="O4449" s="108" t="n">
        <f aca="false">IF(SQRT($B$5)*$I4449+SQRT(1-$B$5)*K4449&lt;$C$9,1,0)</f>
        <v>0</v>
      </c>
      <c r="P4449" s="108" t="n">
        <f aca="false">IF(SQRT($B$5)*$I4449+SQRT(1-$B$5)*L4449&lt;$C$10,1,0)</f>
        <v>0</v>
      </c>
      <c r="Q4449" s="108" t="n">
        <f aca="false">IF(SQRT($B$5)*$I4449+SQRT(1-$B$5)*M4449&lt;$C$11,1,0)</f>
        <v>0</v>
      </c>
      <c r="R4449" s="110" t="n">
        <f aca="false">N4449*$D$8+O4449*$D$9+P4449*$D$10+Q4449*$D$11</f>
        <v>0</v>
      </c>
      <c r="S4449" s="108" t="n">
        <f aca="false">SUM(N4449:Q4449)</f>
        <v>0</v>
      </c>
    </row>
    <row r="4450" customFormat="false" ht="15" hidden="false" customHeight="false" outlineLevel="0" collapsed="false">
      <c r="H4450" s="108" t="n">
        <v>4442</v>
      </c>
      <c r="I4450" s="109" t="n">
        <v>-2.0602</v>
      </c>
      <c r="J4450" s="109" t="n">
        <v>1.6744</v>
      </c>
      <c r="K4450" s="109" t="n">
        <v>2.3646</v>
      </c>
      <c r="L4450" s="109" t="n">
        <v>0.3048</v>
      </c>
      <c r="M4450" s="109" t="n">
        <v>-0.275</v>
      </c>
      <c r="N4450" s="108" t="n">
        <f aca="false">IF(SQRT($B$5)*$I4450+SQRT(1-$B$5)*J4450&lt;$C$8,1,0)</f>
        <v>0</v>
      </c>
      <c r="O4450" s="108" t="n">
        <f aca="false">IF(SQRT($B$5)*$I4450+SQRT(1-$B$5)*K4450&lt;$C$9,1,0)</f>
        <v>0</v>
      </c>
      <c r="P4450" s="108" t="n">
        <f aca="false">IF(SQRT($B$5)*$I4450+SQRT(1-$B$5)*L4450&lt;$C$10,1,0)</f>
        <v>0</v>
      </c>
      <c r="Q4450" s="108" t="n">
        <f aca="false">IF(SQRT($B$5)*$I4450+SQRT(1-$B$5)*M4450&lt;$C$11,1,0)</f>
        <v>0</v>
      </c>
      <c r="R4450" s="110" t="n">
        <f aca="false">N4450*$D$8+O4450*$D$9+P4450*$D$10+Q4450*$D$11</f>
        <v>0</v>
      </c>
      <c r="S4450" s="108" t="n">
        <f aca="false">SUM(N4450:Q4450)</f>
        <v>0</v>
      </c>
    </row>
    <row r="4451" customFormat="false" ht="15" hidden="false" customHeight="false" outlineLevel="0" collapsed="false">
      <c r="H4451" s="108" t="n">
        <v>4443</v>
      </c>
      <c r="I4451" s="109" t="n">
        <v>-1.9467</v>
      </c>
      <c r="J4451" s="109" t="n">
        <v>-0.2805</v>
      </c>
      <c r="K4451" s="109" t="n">
        <v>0.1242</v>
      </c>
      <c r="L4451" s="109" t="n">
        <v>0.8062</v>
      </c>
      <c r="M4451" s="109" t="n">
        <v>-0.1441</v>
      </c>
      <c r="N4451" s="108" t="n">
        <f aca="false">IF(SQRT($B$5)*$I4451+SQRT(1-$B$5)*J4451&lt;$C$8,1,0)</f>
        <v>0</v>
      </c>
      <c r="O4451" s="108" t="n">
        <f aca="false">IF(SQRT($B$5)*$I4451+SQRT(1-$B$5)*K4451&lt;$C$9,1,0)</f>
        <v>0</v>
      </c>
      <c r="P4451" s="108" t="n">
        <f aca="false">IF(SQRT($B$5)*$I4451+SQRT(1-$B$5)*L4451&lt;$C$10,1,0)</f>
        <v>0</v>
      </c>
      <c r="Q4451" s="108" t="n">
        <f aca="false">IF(SQRT($B$5)*$I4451+SQRT(1-$B$5)*M4451&lt;$C$11,1,0)</f>
        <v>0</v>
      </c>
      <c r="R4451" s="110" t="n">
        <f aca="false">N4451*$D$8+O4451*$D$9+P4451*$D$10+Q4451*$D$11</f>
        <v>0</v>
      </c>
      <c r="S4451" s="108" t="n">
        <f aca="false">SUM(N4451:Q4451)</f>
        <v>0</v>
      </c>
    </row>
    <row r="4452" customFormat="false" ht="15" hidden="false" customHeight="false" outlineLevel="0" collapsed="false">
      <c r="H4452" s="108" t="n">
        <v>4444</v>
      </c>
      <c r="I4452" s="109" t="n">
        <v>-0.0562</v>
      </c>
      <c r="J4452" s="109" t="n">
        <v>-3.2073</v>
      </c>
      <c r="K4452" s="109" t="n">
        <v>-0.4636</v>
      </c>
      <c r="L4452" s="109" t="n">
        <v>0.423</v>
      </c>
      <c r="M4452" s="109" t="n">
        <v>0.2586</v>
      </c>
      <c r="N4452" s="108" t="n">
        <f aca="false">IF(SQRT($B$5)*$I4452+SQRT(1-$B$5)*J4452&lt;$C$8,1,0)</f>
        <v>1</v>
      </c>
      <c r="O4452" s="108" t="n">
        <f aca="false">IF(SQRT($B$5)*$I4452+SQRT(1-$B$5)*K4452&lt;$C$9,1,0)</f>
        <v>0</v>
      </c>
      <c r="P4452" s="108" t="n">
        <f aca="false">IF(SQRT($B$5)*$I4452+SQRT(1-$B$5)*L4452&lt;$C$10,1,0)</f>
        <v>0</v>
      </c>
      <c r="Q4452" s="108" t="n">
        <f aca="false">IF(SQRT($B$5)*$I4452+SQRT(1-$B$5)*M4452&lt;$C$11,1,0)</f>
        <v>0</v>
      </c>
      <c r="R4452" s="110" t="n">
        <f aca="false">N4452*$D$8+O4452*$D$9+P4452*$D$10+Q4452*$D$11</f>
        <v>20</v>
      </c>
      <c r="S4452" s="108" t="n">
        <f aca="false">SUM(N4452:Q4452)</f>
        <v>1</v>
      </c>
    </row>
    <row r="4453" customFormat="false" ht="15" hidden="false" customHeight="false" outlineLevel="0" collapsed="false">
      <c r="H4453" s="108" t="n">
        <v>4445</v>
      </c>
      <c r="I4453" s="109" t="n">
        <v>-0.0968</v>
      </c>
      <c r="J4453" s="109" t="n">
        <v>-0.3776</v>
      </c>
      <c r="K4453" s="109" t="n">
        <v>1.0847</v>
      </c>
      <c r="L4453" s="109" t="n">
        <v>1.5612</v>
      </c>
      <c r="M4453" s="109" t="n">
        <v>2.2577</v>
      </c>
      <c r="N4453" s="108" t="n">
        <f aca="false">IF(SQRT($B$5)*$I4453+SQRT(1-$B$5)*J4453&lt;$C$8,1,0)</f>
        <v>0</v>
      </c>
      <c r="O4453" s="108" t="n">
        <f aca="false">IF(SQRT($B$5)*$I4453+SQRT(1-$B$5)*K4453&lt;$C$9,1,0)</f>
        <v>0</v>
      </c>
      <c r="P4453" s="108" t="n">
        <f aca="false">IF(SQRT($B$5)*$I4453+SQRT(1-$B$5)*L4453&lt;$C$10,1,0)</f>
        <v>0</v>
      </c>
      <c r="Q4453" s="108" t="n">
        <f aca="false">IF(SQRT($B$5)*$I4453+SQRT(1-$B$5)*M4453&lt;$C$11,1,0)</f>
        <v>0</v>
      </c>
      <c r="R4453" s="110" t="n">
        <f aca="false">N4453*$D$8+O4453*$D$9+P4453*$D$10+Q4453*$D$11</f>
        <v>0</v>
      </c>
      <c r="S4453" s="108" t="n">
        <f aca="false">SUM(N4453:Q4453)</f>
        <v>0</v>
      </c>
    </row>
    <row r="4454" customFormat="false" ht="15" hidden="false" customHeight="false" outlineLevel="0" collapsed="false">
      <c r="H4454" s="108" t="n">
        <v>4446</v>
      </c>
      <c r="I4454" s="109" t="n">
        <v>-0.6782</v>
      </c>
      <c r="J4454" s="109" t="n">
        <v>-0.899</v>
      </c>
      <c r="K4454" s="109" t="n">
        <v>-1.6585</v>
      </c>
      <c r="L4454" s="109" t="n">
        <v>-0.149</v>
      </c>
      <c r="M4454" s="109" t="n">
        <v>0.4353</v>
      </c>
      <c r="N4454" s="108" t="n">
        <f aca="false">IF(SQRT($B$5)*$I4454+SQRT(1-$B$5)*J4454&lt;$C$8,1,0)</f>
        <v>0</v>
      </c>
      <c r="O4454" s="108" t="n">
        <f aca="false">IF(SQRT($B$5)*$I4454+SQRT(1-$B$5)*K4454&lt;$C$9,1,0)</f>
        <v>0</v>
      </c>
      <c r="P4454" s="108" t="n">
        <f aca="false">IF(SQRT($B$5)*$I4454+SQRT(1-$B$5)*L4454&lt;$C$10,1,0)</f>
        <v>0</v>
      </c>
      <c r="Q4454" s="108" t="n">
        <f aca="false">IF(SQRT($B$5)*$I4454+SQRT(1-$B$5)*M4454&lt;$C$11,1,0)</f>
        <v>0</v>
      </c>
      <c r="R4454" s="110" t="n">
        <f aca="false">N4454*$D$8+O4454*$D$9+P4454*$D$10+Q4454*$D$11</f>
        <v>0</v>
      </c>
      <c r="S4454" s="108" t="n">
        <f aca="false">SUM(N4454:Q4454)</f>
        <v>0</v>
      </c>
    </row>
    <row r="4455" customFormat="false" ht="15" hidden="false" customHeight="false" outlineLevel="0" collapsed="false">
      <c r="H4455" s="108" t="n">
        <v>4447</v>
      </c>
      <c r="I4455" s="109" t="n">
        <v>0.2657</v>
      </c>
      <c r="J4455" s="109" t="n">
        <v>0.5344</v>
      </c>
      <c r="K4455" s="109" t="n">
        <v>0.5569</v>
      </c>
      <c r="L4455" s="109" t="n">
        <v>1.0864</v>
      </c>
      <c r="M4455" s="109" t="n">
        <v>0.8761</v>
      </c>
      <c r="N4455" s="108" t="n">
        <f aca="false">IF(SQRT($B$5)*$I4455+SQRT(1-$B$5)*J4455&lt;$C$8,1,0)</f>
        <v>0</v>
      </c>
      <c r="O4455" s="108" t="n">
        <f aca="false">IF(SQRT($B$5)*$I4455+SQRT(1-$B$5)*K4455&lt;$C$9,1,0)</f>
        <v>0</v>
      </c>
      <c r="P4455" s="108" t="n">
        <f aca="false">IF(SQRT($B$5)*$I4455+SQRT(1-$B$5)*L4455&lt;$C$10,1,0)</f>
        <v>0</v>
      </c>
      <c r="Q4455" s="108" t="n">
        <f aca="false">IF(SQRT($B$5)*$I4455+SQRT(1-$B$5)*M4455&lt;$C$11,1,0)</f>
        <v>0</v>
      </c>
      <c r="R4455" s="110" t="n">
        <f aca="false">N4455*$D$8+O4455*$D$9+P4455*$D$10+Q4455*$D$11</f>
        <v>0</v>
      </c>
      <c r="S4455" s="108" t="n">
        <f aca="false">SUM(N4455:Q4455)</f>
        <v>0</v>
      </c>
    </row>
    <row r="4456" customFormat="false" ht="15" hidden="false" customHeight="false" outlineLevel="0" collapsed="false">
      <c r="H4456" s="108" t="n">
        <v>4448</v>
      </c>
      <c r="I4456" s="109" t="n">
        <v>0.3641</v>
      </c>
      <c r="J4456" s="109" t="n">
        <v>0.0441</v>
      </c>
      <c r="K4456" s="109" t="n">
        <v>-0.7494</v>
      </c>
      <c r="L4456" s="109" t="n">
        <v>-0.1666</v>
      </c>
      <c r="M4456" s="109" t="n">
        <v>1.2776</v>
      </c>
      <c r="N4456" s="108" t="n">
        <f aca="false">IF(SQRT($B$5)*$I4456+SQRT(1-$B$5)*J4456&lt;$C$8,1,0)</f>
        <v>0</v>
      </c>
      <c r="O4456" s="108" t="n">
        <f aca="false">IF(SQRT($B$5)*$I4456+SQRT(1-$B$5)*K4456&lt;$C$9,1,0)</f>
        <v>0</v>
      </c>
      <c r="P4456" s="108" t="n">
        <f aca="false">IF(SQRT($B$5)*$I4456+SQRT(1-$B$5)*L4456&lt;$C$10,1,0)</f>
        <v>0</v>
      </c>
      <c r="Q4456" s="108" t="n">
        <f aca="false">IF(SQRT($B$5)*$I4456+SQRT(1-$B$5)*M4456&lt;$C$11,1,0)</f>
        <v>0</v>
      </c>
      <c r="R4456" s="110" t="n">
        <f aca="false">N4456*$D$8+O4456*$D$9+P4456*$D$10+Q4456*$D$11</f>
        <v>0</v>
      </c>
      <c r="S4456" s="108" t="n">
        <f aca="false">SUM(N4456:Q4456)</f>
        <v>0</v>
      </c>
    </row>
    <row r="4457" customFormat="false" ht="15" hidden="false" customHeight="false" outlineLevel="0" collapsed="false">
      <c r="H4457" s="108" t="n">
        <v>4449</v>
      </c>
      <c r="I4457" s="109" t="n">
        <v>-0.5484</v>
      </c>
      <c r="J4457" s="109" t="n">
        <v>0.7801</v>
      </c>
      <c r="K4457" s="109" t="n">
        <v>0.0943</v>
      </c>
      <c r="L4457" s="109" t="n">
        <v>0.2492</v>
      </c>
      <c r="M4457" s="109" t="n">
        <v>-0.1954</v>
      </c>
      <c r="N4457" s="108" t="n">
        <f aca="false">IF(SQRT($B$5)*$I4457+SQRT(1-$B$5)*J4457&lt;$C$8,1,0)</f>
        <v>0</v>
      </c>
      <c r="O4457" s="108" t="n">
        <f aca="false">IF(SQRT($B$5)*$I4457+SQRT(1-$B$5)*K4457&lt;$C$9,1,0)</f>
        <v>0</v>
      </c>
      <c r="P4457" s="108" t="n">
        <f aca="false">IF(SQRT($B$5)*$I4457+SQRT(1-$B$5)*L4457&lt;$C$10,1,0)</f>
        <v>0</v>
      </c>
      <c r="Q4457" s="108" t="n">
        <f aca="false">IF(SQRT($B$5)*$I4457+SQRT(1-$B$5)*M4457&lt;$C$11,1,0)</f>
        <v>0</v>
      </c>
      <c r="R4457" s="110" t="n">
        <f aca="false">N4457*$D$8+O4457*$D$9+P4457*$D$10+Q4457*$D$11</f>
        <v>0</v>
      </c>
      <c r="S4457" s="108" t="n">
        <f aca="false">SUM(N4457:Q4457)</f>
        <v>0</v>
      </c>
    </row>
    <row r="4458" customFormat="false" ht="15" hidden="false" customHeight="false" outlineLevel="0" collapsed="false">
      <c r="H4458" s="108" t="n">
        <v>4450</v>
      </c>
      <c r="I4458" s="109" t="n">
        <v>-0.1515</v>
      </c>
      <c r="J4458" s="109" t="n">
        <v>-0.8289</v>
      </c>
      <c r="K4458" s="109" t="n">
        <v>-0.1226</v>
      </c>
      <c r="L4458" s="109" t="n">
        <v>0.2883</v>
      </c>
      <c r="M4458" s="109" t="n">
        <v>-0.9283</v>
      </c>
      <c r="N4458" s="108" t="n">
        <f aca="false">IF(SQRT($B$5)*$I4458+SQRT(1-$B$5)*J4458&lt;$C$8,1,0)</f>
        <v>0</v>
      </c>
      <c r="O4458" s="108" t="n">
        <f aca="false">IF(SQRT($B$5)*$I4458+SQRT(1-$B$5)*K4458&lt;$C$9,1,0)</f>
        <v>0</v>
      </c>
      <c r="P4458" s="108" t="n">
        <f aca="false">IF(SQRT($B$5)*$I4458+SQRT(1-$B$5)*L4458&lt;$C$10,1,0)</f>
        <v>0</v>
      </c>
      <c r="Q4458" s="108" t="n">
        <f aca="false">IF(SQRT($B$5)*$I4458+SQRT(1-$B$5)*M4458&lt;$C$11,1,0)</f>
        <v>0</v>
      </c>
      <c r="R4458" s="110" t="n">
        <f aca="false">N4458*$D$8+O4458*$D$9+P4458*$D$10+Q4458*$D$11</f>
        <v>0</v>
      </c>
      <c r="S4458" s="108" t="n">
        <f aca="false">SUM(N4458:Q4458)</f>
        <v>0</v>
      </c>
    </row>
    <row r="4459" customFormat="false" ht="15" hidden="false" customHeight="false" outlineLevel="0" collapsed="false">
      <c r="H4459" s="108" t="n">
        <v>4451</v>
      </c>
      <c r="I4459" s="109" t="n">
        <v>-0.1293</v>
      </c>
      <c r="J4459" s="109" t="n">
        <v>0.0654</v>
      </c>
      <c r="K4459" s="109" t="n">
        <v>-0.6859</v>
      </c>
      <c r="L4459" s="109" t="n">
        <v>1.8624</v>
      </c>
      <c r="M4459" s="109" t="n">
        <v>-0.34</v>
      </c>
      <c r="N4459" s="108" t="n">
        <f aca="false">IF(SQRT($B$5)*$I4459+SQRT(1-$B$5)*J4459&lt;$C$8,1,0)</f>
        <v>0</v>
      </c>
      <c r="O4459" s="108" t="n">
        <f aca="false">IF(SQRT($B$5)*$I4459+SQRT(1-$B$5)*K4459&lt;$C$9,1,0)</f>
        <v>0</v>
      </c>
      <c r="P4459" s="108" t="n">
        <f aca="false">IF(SQRT($B$5)*$I4459+SQRT(1-$B$5)*L4459&lt;$C$10,1,0)</f>
        <v>0</v>
      </c>
      <c r="Q4459" s="108" t="n">
        <f aca="false">IF(SQRT($B$5)*$I4459+SQRT(1-$B$5)*M4459&lt;$C$11,1,0)</f>
        <v>0</v>
      </c>
      <c r="R4459" s="110" t="n">
        <f aca="false">N4459*$D$8+O4459*$D$9+P4459*$D$10+Q4459*$D$11</f>
        <v>0</v>
      </c>
      <c r="S4459" s="108" t="n">
        <f aca="false">SUM(N4459:Q4459)</f>
        <v>0</v>
      </c>
    </row>
    <row r="4460" customFormat="false" ht="15" hidden="false" customHeight="false" outlineLevel="0" collapsed="false">
      <c r="H4460" s="108" t="n">
        <v>4452</v>
      </c>
      <c r="I4460" s="109" t="n">
        <v>0.5078</v>
      </c>
      <c r="J4460" s="109" t="n">
        <v>0.7031</v>
      </c>
      <c r="K4460" s="109" t="n">
        <v>0.3831</v>
      </c>
      <c r="L4460" s="109" t="n">
        <v>1.1587</v>
      </c>
      <c r="M4460" s="109" t="n">
        <v>-0.3724</v>
      </c>
      <c r="N4460" s="108" t="n">
        <f aca="false">IF(SQRT($B$5)*$I4460+SQRT(1-$B$5)*J4460&lt;$C$8,1,0)</f>
        <v>0</v>
      </c>
      <c r="O4460" s="108" t="n">
        <f aca="false">IF(SQRT($B$5)*$I4460+SQRT(1-$B$5)*K4460&lt;$C$9,1,0)</f>
        <v>0</v>
      </c>
      <c r="P4460" s="108" t="n">
        <f aca="false">IF(SQRT($B$5)*$I4460+SQRT(1-$B$5)*L4460&lt;$C$10,1,0)</f>
        <v>0</v>
      </c>
      <c r="Q4460" s="108" t="n">
        <f aca="false">IF(SQRT($B$5)*$I4460+SQRT(1-$B$5)*M4460&lt;$C$11,1,0)</f>
        <v>0</v>
      </c>
      <c r="R4460" s="110" t="n">
        <f aca="false">N4460*$D$8+O4460*$D$9+P4460*$D$10+Q4460*$D$11</f>
        <v>0</v>
      </c>
      <c r="S4460" s="108" t="n">
        <f aca="false">SUM(N4460:Q4460)</f>
        <v>0</v>
      </c>
    </row>
    <row r="4461" customFormat="false" ht="15" hidden="false" customHeight="false" outlineLevel="0" collapsed="false">
      <c r="H4461" s="108" t="n">
        <v>4453</v>
      </c>
      <c r="I4461" s="109" t="n">
        <v>-0.7243</v>
      </c>
      <c r="J4461" s="109" t="n">
        <v>1.8502</v>
      </c>
      <c r="K4461" s="109" t="n">
        <v>1.725</v>
      </c>
      <c r="L4461" s="109" t="n">
        <v>0.4097</v>
      </c>
      <c r="M4461" s="109" t="n">
        <v>2.0368</v>
      </c>
      <c r="N4461" s="108" t="n">
        <f aca="false">IF(SQRT($B$5)*$I4461+SQRT(1-$B$5)*J4461&lt;$C$8,1,0)</f>
        <v>0</v>
      </c>
      <c r="O4461" s="108" t="n">
        <f aca="false">IF(SQRT($B$5)*$I4461+SQRT(1-$B$5)*K4461&lt;$C$9,1,0)</f>
        <v>0</v>
      </c>
      <c r="P4461" s="108" t="n">
        <f aca="false">IF(SQRT($B$5)*$I4461+SQRT(1-$B$5)*L4461&lt;$C$10,1,0)</f>
        <v>0</v>
      </c>
      <c r="Q4461" s="108" t="n">
        <f aca="false">IF(SQRT($B$5)*$I4461+SQRT(1-$B$5)*M4461&lt;$C$11,1,0)</f>
        <v>0</v>
      </c>
      <c r="R4461" s="110" t="n">
        <f aca="false">N4461*$D$8+O4461*$D$9+P4461*$D$10+Q4461*$D$11</f>
        <v>0</v>
      </c>
      <c r="S4461" s="108" t="n">
        <f aca="false">SUM(N4461:Q4461)</f>
        <v>0</v>
      </c>
    </row>
    <row r="4462" customFormat="false" ht="15" hidden="false" customHeight="false" outlineLevel="0" collapsed="false">
      <c r="H4462" s="108" t="n">
        <v>4454</v>
      </c>
      <c r="I4462" s="109" t="n">
        <v>0.1134</v>
      </c>
      <c r="J4462" s="109" t="n">
        <v>-0.669</v>
      </c>
      <c r="K4462" s="109" t="n">
        <v>1.5052</v>
      </c>
      <c r="L4462" s="109" t="n">
        <v>2.0452</v>
      </c>
      <c r="M4462" s="109" t="n">
        <v>-0.9859</v>
      </c>
      <c r="N4462" s="108" t="n">
        <f aca="false">IF(SQRT($B$5)*$I4462+SQRT(1-$B$5)*J4462&lt;$C$8,1,0)</f>
        <v>0</v>
      </c>
      <c r="O4462" s="108" t="n">
        <f aca="false">IF(SQRT($B$5)*$I4462+SQRT(1-$B$5)*K4462&lt;$C$9,1,0)</f>
        <v>0</v>
      </c>
      <c r="P4462" s="108" t="n">
        <f aca="false">IF(SQRT($B$5)*$I4462+SQRT(1-$B$5)*L4462&lt;$C$10,1,0)</f>
        <v>0</v>
      </c>
      <c r="Q4462" s="108" t="n">
        <f aca="false">IF(SQRT($B$5)*$I4462+SQRT(1-$B$5)*M4462&lt;$C$11,1,0)</f>
        <v>0</v>
      </c>
      <c r="R4462" s="110" t="n">
        <f aca="false">N4462*$D$8+O4462*$D$9+P4462*$D$10+Q4462*$D$11</f>
        <v>0</v>
      </c>
      <c r="S4462" s="108" t="n">
        <f aca="false">SUM(N4462:Q4462)</f>
        <v>0</v>
      </c>
    </row>
    <row r="4463" customFormat="false" ht="15" hidden="false" customHeight="false" outlineLevel="0" collapsed="false">
      <c r="H4463" s="108" t="n">
        <v>4455</v>
      </c>
      <c r="I4463" s="109" t="n">
        <v>-0.8437</v>
      </c>
      <c r="J4463" s="109" t="n">
        <v>1.0324</v>
      </c>
      <c r="K4463" s="109" t="n">
        <v>0.4545</v>
      </c>
      <c r="L4463" s="109" t="n">
        <v>0.0347</v>
      </c>
      <c r="M4463" s="109" t="n">
        <v>-0.1309</v>
      </c>
      <c r="N4463" s="108" t="n">
        <f aca="false">IF(SQRT($B$5)*$I4463+SQRT(1-$B$5)*J4463&lt;$C$8,1,0)</f>
        <v>0</v>
      </c>
      <c r="O4463" s="108" t="n">
        <f aca="false">IF(SQRT($B$5)*$I4463+SQRT(1-$B$5)*K4463&lt;$C$9,1,0)</f>
        <v>0</v>
      </c>
      <c r="P4463" s="108" t="n">
        <f aca="false">IF(SQRT($B$5)*$I4463+SQRT(1-$B$5)*L4463&lt;$C$10,1,0)</f>
        <v>0</v>
      </c>
      <c r="Q4463" s="108" t="n">
        <f aca="false">IF(SQRT($B$5)*$I4463+SQRT(1-$B$5)*M4463&lt;$C$11,1,0)</f>
        <v>0</v>
      </c>
      <c r="R4463" s="110" t="n">
        <f aca="false">N4463*$D$8+O4463*$D$9+P4463*$D$10+Q4463*$D$11</f>
        <v>0</v>
      </c>
      <c r="S4463" s="108" t="n">
        <f aca="false">SUM(N4463:Q4463)</f>
        <v>0</v>
      </c>
    </row>
    <row r="4464" customFormat="false" ht="15" hidden="false" customHeight="false" outlineLevel="0" collapsed="false">
      <c r="H4464" s="108" t="n">
        <v>4456</v>
      </c>
      <c r="I4464" s="109" t="n">
        <v>1.0545</v>
      </c>
      <c r="J4464" s="109" t="n">
        <v>-0.5284</v>
      </c>
      <c r="K4464" s="109" t="n">
        <v>0.5451</v>
      </c>
      <c r="L4464" s="109" t="n">
        <v>-0.2209</v>
      </c>
      <c r="M4464" s="109" t="n">
        <v>-1.6117</v>
      </c>
      <c r="N4464" s="108" t="n">
        <f aca="false">IF(SQRT($B$5)*$I4464+SQRT(1-$B$5)*J4464&lt;$C$8,1,0)</f>
        <v>0</v>
      </c>
      <c r="O4464" s="108" t="n">
        <f aca="false">IF(SQRT($B$5)*$I4464+SQRT(1-$B$5)*K4464&lt;$C$9,1,0)</f>
        <v>0</v>
      </c>
      <c r="P4464" s="108" t="n">
        <f aca="false">IF(SQRT($B$5)*$I4464+SQRT(1-$B$5)*L4464&lt;$C$10,1,0)</f>
        <v>0</v>
      </c>
      <c r="Q4464" s="108" t="n">
        <f aca="false">IF(SQRT($B$5)*$I4464+SQRT(1-$B$5)*M4464&lt;$C$11,1,0)</f>
        <v>0</v>
      </c>
      <c r="R4464" s="110" t="n">
        <f aca="false">N4464*$D$8+O4464*$D$9+P4464*$D$10+Q4464*$D$11</f>
        <v>0</v>
      </c>
      <c r="S4464" s="108" t="n">
        <f aca="false">SUM(N4464:Q4464)</f>
        <v>0</v>
      </c>
    </row>
    <row r="4465" customFormat="false" ht="15" hidden="false" customHeight="false" outlineLevel="0" collapsed="false">
      <c r="H4465" s="108" t="n">
        <v>4457</v>
      </c>
      <c r="I4465" s="109" t="n">
        <v>0.149</v>
      </c>
      <c r="J4465" s="109" t="n">
        <v>-0.8047</v>
      </c>
      <c r="K4465" s="109" t="n">
        <v>0.7436</v>
      </c>
      <c r="L4465" s="109" t="n">
        <v>0.7522</v>
      </c>
      <c r="M4465" s="109" t="n">
        <v>0.9647</v>
      </c>
      <c r="N4465" s="108" t="n">
        <f aca="false">IF(SQRT($B$5)*$I4465+SQRT(1-$B$5)*J4465&lt;$C$8,1,0)</f>
        <v>0</v>
      </c>
      <c r="O4465" s="108" t="n">
        <f aca="false">IF(SQRT($B$5)*$I4465+SQRT(1-$B$5)*K4465&lt;$C$9,1,0)</f>
        <v>0</v>
      </c>
      <c r="P4465" s="108" t="n">
        <f aca="false">IF(SQRT($B$5)*$I4465+SQRT(1-$B$5)*L4465&lt;$C$10,1,0)</f>
        <v>0</v>
      </c>
      <c r="Q4465" s="108" t="n">
        <f aca="false">IF(SQRT($B$5)*$I4465+SQRT(1-$B$5)*M4465&lt;$C$11,1,0)</f>
        <v>0</v>
      </c>
      <c r="R4465" s="110" t="n">
        <f aca="false">N4465*$D$8+O4465*$D$9+P4465*$D$10+Q4465*$D$11</f>
        <v>0</v>
      </c>
      <c r="S4465" s="108" t="n">
        <f aca="false">SUM(N4465:Q4465)</f>
        <v>0</v>
      </c>
    </row>
    <row r="4466" customFormat="false" ht="15" hidden="false" customHeight="false" outlineLevel="0" collapsed="false">
      <c r="H4466" s="108" t="n">
        <v>4458</v>
      </c>
      <c r="I4466" s="109" t="n">
        <v>1.7672</v>
      </c>
      <c r="J4466" s="109" t="n">
        <v>1.1361</v>
      </c>
      <c r="K4466" s="109" t="n">
        <v>-0.7385</v>
      </c>
      <c r="L4466" s="109" t="n">
        <v>-0.7734</v>
      </c>
      <c r="M4466" s="109" t="n">
        <v>1.2639</v>
      </c>
      <c r="N4466" s="108" t="n">
        <f aca="false">IF(SQRT($B$5)*$I4466+SQRT(1-$B$5)*J4466&lt;$C$8,1,0)</f>
        <v>0</v>
      </c>
      <c r="O4466" s="108" t="n">
        <f aca="false">IF(SQRT($B$5)*$I4466+SQRT(1-$B$5)*K4466&lt;$C$9,1,0)</f>
        <v>0</v>
      </c>
      <c r="P4466" s="108" t="n">
        <f aca="false">IF(SQRT($B$5)*$I4466+SQRT(1-$B$5)*L4466&lt;$C$10,1,0)</f>
        <v>0</v>
      </c>
      <c r="Q4466" s="108" t="n">
        <f aca="false">IF(SQRT($B$5)*$I4466+SQRT(1-$B$5)*M4466&lt;$C$11,1,0)</f>
        <v>0</v>
      </c>
      <c r="R4466" s="110" t="n">
        <f aca="false">N4466*$D$8+O4466*$D$9+P4466*$D$10+Q4466*$D$11</f>
        <v>0</v>
      </c>
      <c r="S4466" s="108" t="n">
        <f aca="false">SUM(N4466:Q4466)</f>
        <v>0</v>
      </c>
    </row>
    <row r="4467" customFormat="false" ht="15" hidden="false" customHeight="false" outlineLevel="0" collapsed="false">
      <c r="H4467" s="108" t="n">
        <v>4459</v>
      </c>
      <c r="I4467" s="109" t="n">
        <v>-1.9208</v>
      </c>
      <c r="J4467" s="109" t="n">
        <v>-0.8105</v>
      </c>
      <c r="K4467" s="109" t="n">
        <v>0.0537</v>
      </c>
      <c r="L4467" s="109" t="n">
        <v>-1.5028</v>
      </c>
      <c r="M4467" s="109" t="n">
        <v>0.0647</v>
      </c>
      <c r="N4467" s="108" t="n">
        <f aca="false">IF(SQRT($B$5)*$I4467+SQRT(1-$B$5)*J4467&lt;$C$8,1,0)</f>
        <v>0</v>
      </c>
      <c r="O4467" s="108" t="n">
        <f aca="false">IF(SQRT($B$5)*$I4467+SQRT(1-$B$5)*K4467&lt;$C$9,1,0)</f>
        <v>0</v>
      </c>
      <c r="P4467" s="108" t="n">
        <f aca="false">IF(SQRT($B$5)*$I4467+SQRT(1-$B$5)*L4467&lt;$C$10,1,0)</f>
        <v>1</v>
      </c>
      <c r="Q4467" s="108" t="n">
        <f aca="false">IF(SQRT($B$5)*$I4467+SQRT(1-$B$5)*M4467&lt;$C$11,1,0)</f>
        <v>0</v>
      </c>
      <c r="R4467" s="110" t="n">
        <f aca="false">N4467*$D$8+O4467*$D$9+P4467*$D$10+Q4467*$D$11</f>
        <v>14</v>
      </c>
      <c r="S4467" s="108" t="n">
        <f aca="false">SUM(N4467:Q4467)</f>
        <v>1</v>
      </c>
    </row>
    <row r="4468" customFormat="false" ht="15" hidden="false" customHeight="false" outlineLevel="0" collapsed="false">
      <c r="H4468" s="108" t="n">
        <v>4460</v>
      </c>
      <c r="I4468" s="109" t="n">
        <v>-0.7856</v>
      </c>
      <c r="J4468" s="109" t="n">
        <v>0.0056</v>
      </c>
      <c r="K4468" s="109" t="n">
        <v>-0.6608</v>
      </c>
      <c r="L4468" s="109" t="n">
        <v>-1.2579</v>
      </c>
      <c r="M4468" s="109" t="n">
        <v>-1.1014</v>
      </c>
      <c r="N4468" s="108" t="n">
        <f aca="false">IF(SQRT($B$5)*$I4468+SQRT(1-$B$5)*J4468&lt;$C$8,1,0)</f>
        <v>0</v>
      </c>
      <c r="O4468" s="108" t="n">
        <f aca="false">IF(SQRT($B$5)*$I4468+SQRT(1-$B$5)*K4468&lt;$C$9,1,0)</f>
        <v>0</v>
      </c>
      <c r="P4468" s="108" t="n">
        <f aca="false">IF(SQRT($B$5)*$I4468+SQRT(1-$B$5)*L4468&lt;$C$10,1,0)</f>
        <v>0</v>
      </c>
      <c r="Q4468" s="108" t="n">
        <f aca="false">IF(SQRT($B$5)*$I4468+SQRT(1-$B$5)*M4468&lt;$C$11,1,0)</f>
        <v>0</v>
      </c>
      <c r="R4468" s="110" t="n">
        <f aca="false">N4468*$D$8+O4468*$D$9+P4468*$D$10+Q4468*$D$11</f>
        <v>0</v>
      </c>
      <c r="S4468" s="108" t="n">
        <f aca="false">SUM(N4468:Q4468)</f>
        <v>0</v>
      </c>
    </row>
    <row r="4469" customFormat="false" ht="15" hidden="false" customHeight="false" outlineLevel="0" collapsed="false">
      <c r="H4469" s="108" t="n">
        <v>4461</v>
      </c>
      <c r="I4469" s="109" t="n">
        <v>-0.4346</v>
      </c>
      <c r="J4469" s="109" t="n">
        <v>-0.5053</v>
      </c>
      <c r="K4469" s="109" t="n">
        <v>-0.1918</v>
      </c>
      <c r="L4469" s="109" t="n">
        <v>-0.7854</v>
      </c>
      <c r="M4469" s="109" t="n">
        <v>0.0893</v>
      </c>
      <c r="N4469" s="108" t="n">
        <f aca="false">IF(SQRT($B$5)*$I4469+SQRT(1-$B$5)*J4469&lt;$C$8,1,0)</f>
        <v>0</v>
      </c>
      <c r="O4469" s="108" t="n">
        <f aca="false">IF(SQRT($B$5)*$I4469+SQRT(1-$B$5)*K4469&lt;$C$9,1,0)</f>
        <v>0</v>
      </c>
      <c r="P4469" s="108" t="n">
        <f aca="false">IF(SQRT($B$5)*$I4469+SQRT(1-$B$5)*L4469&lt;$C$10,1,0)</f>
        <v>0</v>
      </c>
      <c r="Q4469" s="108" t="n">
        <f aca="false">IF(SQRT($B$5)*$I4469+SQRT(1-$B$5)*M4469&lt;$C$11,1,0)</f>
        <v>0</v>
      </c>
      <c r="R4469" s="110" t="n">
        <f aca="false">N4469*$D$8+O4469*$D$9+P4469*$D$10+Q4469*$D$11</f>
        <v>0</v>
      </c>
      <c r="S4469" s="108" t="n">
        <f aca="false">SUM(N4469:Q4469)</f>
        <v>0</v>
      </c>
    </row>
    <row r="4470" customFormat="false" ht="15" hidden="false" customHeight="false" outlineLevel="0" collapsed="false">
      <c r="H4470" s="108" t="n">
        <v>4462</v>
      </c>
      <c r="I4470" s="109" t="n">
        <v>1.8285</v>
      </c>
      <c r="J4470" s="109" t="n">
        <v>-0.0406</v>
      </c>
      <c r="K4470" s="109" t="n">
        <v>0.7569</v>
      </c>
      <c r="L4470" s="109" t="n">
        <v>0.8547</v>
      </c>
      <c r="M4470" s="109" t="n">
        <v>-1.0309</v>
      </c>
      <c r="N4470" s="108" t="n">
        <f aca="false">IF(SQRT($B$5)*$I4470+SQRT(1-$B$5)*J4470&lt;$C$8,1,0)</f>
        <v>0</v>
      </c>
      <c r="O4470" s="108" t="n">
        <f aca="false">IF(SQRT($B$5)*$I4470+SQRT(1-$B$5)*K4470&lt;$C$9,1,0)</f>
        <v>0</v>
      </c>
      <c r="P4470" s="108" t="n">
        <f aca="false">IF(SQRT($B$5)*$I4470+SQRT(1-$B$5)*L4470&lt;$C$10,1,0)</f>
        <v>0</v>
      </c>
      <c r="Q4470" s="108" t="n">
        <f aca="false">IF(SQRT($B$5)*$I4470+SQRT(1-$B$5)*M4470&lt;$C$11,1,0)</f>
        <v>0</v>
      </c>
      <c r="R4470" s="110" t="n">
        <f aca="false">N4470*$D$8+O4470*$D$9+P4470*$D$10+Q4470*$D$11</f>
        <v>0</v>
      </c>
      <c r="S4470" s="108" t="n">
        <f aca="false">SUM(N4470:Q4470)</f>
        <v>0</v>
      </c>
    </row>
    <row r="4471" customFormat="false" ht="15" hidden="false" customHeight="false" outlineLevel="0" collapsed="false">
      <c r="H4471" s="108" t="n">
        <v>4463</v>
      </c>
      <c r="I4471" s="109" t="n">
        <v>-1.4238</v>
      </c>
      <c r="J4471" s="109" t="n">
        <v>-0.1915</v>
      </c>
      <c r="K4471" s="109" t="n">
        <v>0.9747</v>
      </c>
      <c r="L4471" s="109" t="n">
        <v>-1.5424</v>
      </c>
      <c r="M4471" s="109" t="n">
        <v>-0.6452</v>
      </c>
      <c r="N4471" s="108" t="n">
        <f aca="false">IF(SQRT($B$5)*$I4471+SQRT(1-$B$5)*J4471&lt;$C$8,1,0)</f>
        <v>0</v>
      </c>
      <c r="O4471" s="108" t="n">
        <f aca="false">IF(SQRT($B$5)*$I4471+SQRT(1-$B$5)*K4471&lt;$C$9,1,0)</f>
        <v>0</v>
      </c>
      <c r="P4471" s="108" t="n">
        <f aca="false">IF(SQRT($B$5)*$I4471+SQRT(1-$B$5)*L4471&lt;$C$10,1,0)</f>
        <v>1</v>
      </c>
      <c r="Q4471" s="108" t="n">
        <f aca="false">IF(SQRT($B$5)*$I4471+SQRT(1-$B$5)*M4471&lt;$C$11,1,0)</f>
        <v>0</v>
      </c>
      <c r="R4471" s="110" t="n">
        <f aca="false">N4471*$D$8+O4471*$D$9+P4471*$D$10+Q4471*$D$11</f>
        <v>14</v>
      </c>
      <c r="S4471" s="108" t="n">
        <f aca="false">SUM(N4471:Q4471)</f>
        <v>1</v>
      </c>
    </row>
    <row r="4472" customFormat="false" ht="15" hidden="false" customHeight="false" outlineLevel="0" collapsed="false">
      <c r="H4472" s="108" t="n">
        <v>4464</v>
      </c>
      <c r="I4472" s="109" t="n">
        <v>0.4055</v>
      </c>
      <c r="J4472" s="109" t="n">
        <v>0.0485</v>
      </c>
      <c r="K4472" s="109" t="n">
        <v>0.6521</v>
      </c>
      <c r="L4472" s="109" t="n">
        <v>0.4418</v>
      </c>
      <c r="M4472" s="109" t="n">
        <v>0.3195</v>
      </c>
      <c r="N4472" s="108" t="n">
        <f aca="false">IF(SQRT($B$5)*$I4472+SQRT(1-$B$5)*J4472&lt;$C$8,1,0)</f>
        <v>0</v>
      </c>
      <c r="O4472" s="108" t="n">
        <f aca="false">IF(SQRT($B$5)*$I4472+SQRT(1-$B$5)*K4472&lt;$C$9,1,0)</f>
        <v>0</v>
      </c>
      <c r="P4472" s="108" t="n">
        <f aca="false">IF(SQRT($B$5)*$I4472+SQRT(1-$B$5)*L4472&lt;$C$10,1,0)</f>
        <v>0</v>
      </c>
      <c r="Q4472" s="108" t="n">
        <f aca="false">IF(SQRT($B$5)*$I4472+SQRT(1-$B$5)*M4472&lt;$C$11,1,0)</f>
        <v>0</v>
      </c>
      <c r="R4472" s="110" t="n">
        <f aca="false">N4472*$D$8+O4472*$D$9+P4472*$D$10+Q4472*$D$11</f>
        <v>0</v>
      </c>
      <c r="S4472" s="108" t="n">
        <f aca="false">SUM(N4472:Q4472)</f>
        <v>0</v>
      </c>
    </row>
    <row r="4473" customFormat="false" ht="15" hidden="false" customHeight="false" outlineLevel="0" collapsed="false">
      <c r="H4473" s="108" t="n">
        <v>4465</v>
      </c>
      <c r="I4473" s="109" t="n">
        <v>-0.1312</v>
      </c>
      <c r="J4473" s="109" t="n">
        <v>-0.0455</v>
      </c>
      <c r="K4473" s="109" t="n">
        <v>0.5717</v>
      </c>
      <c r="L4473" s="109" t="n">
        <v>-1.9389</v>
      </c>
      <c r="M4473" s="109" t="n">
        <v>0.485</v>
      </c>
      <c r="N4473" s="108" t="n">
        <f aca="false">IF(SQRT($B$5)*$I4473+SQRT(1-$B$5)*J4473&lt;$C$8,1,0)</f>
        <v>0</v>
      </c>
      <c r="O4473" s="108" t="n">
        <f aca="false">IF(SQRT($B$5)*$I4473+SQRT(1-$B$5)*K4473&lt;$C$9,1,0)</f>
        <v>0</v>
      </c>
      <c r="P4473" s="108" t="n">
        <f aca="false">IF(SQRT($B$5)*$I4473+SQRT(1-$B$5)*L4473&lt;$C$10,1,0)</f>
        <v>1</v>
      </c>
      <c r="Q4473" s="108" t="n">
        <f aca="false">IF(SQRT($B$5)*$I4473+SQRT(1-$B$5)*M4473&lt;$C$11,1,0)</f>
        <v>0</v>
      </c>
      <c r="R4473" s="110" t="n">
        <f aca="false">N4473*$D$8+O4473*$D$9+P4473*$D$10+Q4473*$D$11</f>
        <v>14</v>
      </c>
      <c r="S4473" s="108" t="n">
        <f aca="false">SUM(N4473:Q4473)</f>
        <v>1</v>
      </c>
    </row>
    <row r="4474" customFormat="false" ht="15" hidden="false" customHeight="false" outlineLevel="0" collapsed="false">
      <c r="H4474" s="108" t="n">
        <v>4466</v>
      </c>
      <c r="I4474" s="109" t="n">
        <v>0.3549</v>
      </c>
      <c r="J4474" s="109" t="n">
        <v>0.4826</v>
      </c>
      <c r="K4474" s="109" t="n">
        <v>0.8727</v>
      </c>
      <c r="L4474" s="109" t="n">
        <v>-1.0804</v>
      </c>
      <c r="M4474" s="109" t="n">
        <v>-0.2103</v>
      </c>
      <c r="N4474" s="108" t="n">
        <f aca="false">IF(SQRT($B$5)*$I4474+SQRT(1-$B$5)*J4474&lt;$C$8,1,0)</f>
        <v>0</v>
      </c>
      <c r="O4474" s="108" t="n">
        <f aca="false">IF(SQRT($B$5)*$I4474+SQRT(1-$B$5)*K4474&lt;$C$9,1,0)</f>
        <v>0</v>
      </c>
      <c r="P4474" s="108" t="n">
        <f aca="false">IF(SQRT($B$5)*$I4474+SQRT(1-$B$5)*L4474&lt;$C$10,1,0)</f>
        <v>0</v>
      </c>
      <c r="Q4474" s="108" t="n">
        <f aca="false">IF(SQRT($B$5)*$I4474+SQRT(1-$B$5)*M4474&lt;$C$11,1,0)</f>
        <v>0</v>
      </c>
      <c r="R4474" s="110" t="n">
        <f aca="false">N4474*$D$8+O4474*$D$9+P4474*$D$10+Q4474*$D$11</f>
        <v>0</v>
      </c>
      <c r="S4474" s="108" t="n">
        <f aca="false">SUM(N4474:Q4474)</f>
        <v>0</v>
      </c>
    </row>
    <row r="4475" customFormat="false" ht="15" hidden="false" customHeight="false" outlineLevel="0" collapsed="false">
      <c r="H4475" s="108" t="n">
        <v>4467</v>
      </c>
      <c r="I4475" s="109" t="n">
        <v>0.2109</v>
      </c>
      <c r="J4475" s="109" t="n">
        <v>1.8088</v>
      </c>
      <c r="K4475" s="109" t="n">
        <v>1.441</v>
      </c>
      <c r="L4475" s="109" t="n">
        <v>-1.1981</v>
      </c>
      <c r="M4475" s="109" t="n">
        <v>-0.1438</v>
      </c>
      <c r="N4475" s="108" t="n">
        <f aca="false">IF(SQRT($B$5)*$I4475+SQRT(1-$B$5)*J4475&lt;$C$8,1,0)</f>
        <v>0</v>
      </c>
      <c r="O4475" s="108" t="n">
        <f aca="false">IF(SQRT($B$5)*$I4475+SQRT(1-$B$5)*K4475&lt;$C$9,1,0)</f>
        <v>0</v>
      </c>
      <c r="P4475" s="108" t="n">
        <f aca="false">IF(SQRT($B$5)*$I4475+SQRT(1-$B$5)*L4475&lt;$C$10,1,0)</f>
        <v>0</v>
      </c>
      <c r="Q4475" s="108" t="n">
        <f aca="false">IF(SQRT($B$5)*$I4475+SQRT(1-$B$5)*M4475&lt;$C$11,1,0)</f>
        <v>0</v>
      </c>
      <c r="R4475" s="110" t="n">
        <f aca="false">N4475*$D$8+O4475*$D$9+P4475*$D$10+Q4475*$D$11</f>
        <v>0</v>
      </c>
      <c r="S4475" s="108" t="n">
        <f aca="false">SUM(N4475:Q4475)</f>
        <v>0</v>
      </c>
    </row>
    <row r="4476" customFormat="false" ht="15" hidden="false" customHeight="false" outlineLevel="0" collapsed="false">
      <c r="H4476" s="108" t="n">
        <v>4468</v>
      </c>
      <c r="I4476" s="109" t="n">
        <v>-0.8977</v>
      </c>
      <c r="J4476" s="109" t="n">
        <v>1.363</v>
      </c>
      <c r="K4476" s="109" t="n">
        <v>1.2327</v>
      </c>
      <c r="L4476" s="109" t="n">
        <v>-1.9614</v>
      </c>
      <c r="M4476" s="109" t="n">
        <v>-0.3854</v>
      </c>
      <c r="N4476" s="108" t="n">
        <f aca="false">IF(SQRT($B$5)*$I4476+SQRT(1-$B$5)*J4476&lt;$C$8,1,0)</f>
        <v>0</v>
      </c>
      <c r="O4476" s="108" t="n">
        <f aca="false">IF(SQRT($B$5)*$I4476+SQRT(1-$B$5)*K4476&lt;$C$9,1,0)</f>
        <v>0</v>
      </c>
      <c r="P4476" s="108" t="n">
        <f aca="false">IF(SQRT($B$5)*$I4476+SQRT(1-$B$5)*L4476&lt;$C$10,1,0)</f>
        <v>1</v>
      </c>
      <c r="Q4476" s="108" t="n">
        <f aca="false">IF(SQRT($B$5)*$I4476+SQRT(1-$B$5)*M4476&lt;$C$11,1,0)</f>
        <v>0</v>
      </c>
      <c r="R4476" s="110" t="n">
        <f aca="false">N4476*$D$8+O4476*$D$9+P4476*$D$10+Q4476*$D$11</f>
        <v>14</v>
      </c>
      <c r="S4476" s="108" t="n">
        <f aca="false">SUM(N4476:Q4476)</f>
        <v>1</v>
      </c>
    </row>
    <row r="4477" customFormat="false" ht="15" hidden="false" customHeight="false" outlineLevel="0" collapsed="false">
      <c r="H4477" s="108" t="n">
        <v>4469</v>
      </c>
      <c r="I4477" s="109" t="n">
        <v>-1.7468</v>
      </c>
      <c r="J4477" s="109" t="n">
        <v>-1.525</v>
      </c>
      <c r="K4477" s="109" t="n">
        <v>1.0479</v>
      </c>
      <c r="L4477" s="109" t="n">
        <v>0.1431</v>
      </c>
      <c r="M4477" s="109" t="n">
        <v>-0.4724</v>
      </c>
      <c r="N4477" s="108" t="n">
        <f aca="false">IF(SQRT($B$5)*$I4477+SQRT(1-$B$5)*J4477&lt;$C$8,1,0)</f>
        <v>0</v>
      </c>
      <c r="O4477" s="108" t="n">
        <f aca="false">IF(SQRT($B$5)*$I4477+SQRT(1-$B$5)*K4477&lt;$C$9,1,0)</f>
        <v>0</v>
      </c>
      <c r="P4477" s="108" t="n">
        <f aca="false">IF(SQRT($B$5)*$I4477+SQRT(1-$B$5)*L4477&lt;$C$10,1,0)</f>
        <v>0</v>
      </c>
      <c r="Q4477" s="108" t="n">
        <f aca="false">IF(SQRT($B$5)*$I4477+SQRT(1-$B$5)*M4477&lt;$C$11,1,0)</f>
        <v>0</v>
      </c>
      <c r="R4477" s="110" t="n">
        <f aca="false">N4477*$D$8+O4477*$D$9+P4477*$D$10+Q4477*$D$11</f>
        <v>0</v>
      </c>
      <c r="S4477" s="108" t="n">
        <f aca="false">SUM(N4477:Q4477)</f>
        <v>0</v>
      </c>
    </row>
    <row r="4478" customFormat="false" ht="15" hidden="false" customHeight="false" outlineLevel="0" collapsed="false">
      <c r="H4478" s="108" t="n">
        <v>4470</v>
      </c>
      <c r="I4478" s="109" t="n">
        <v>-0.2421</v>
      </c>
      <c r="J4478" s="109" t="n">
        <v>0.5838</v>
      </c>
      <c r="K4478" s="109" t="n">
        <v>2.266</v>
      </c>
      <c r="L4478" s="109" t="n">
        <v>-1.2323</v>
      </c>
      <c r="M4478" s="109" t="n">
        <v>-1.6779</v>
      </c>
      <c r="N4478" s="108" t="n">
        <f aca="false">IF(SQRT($B$5)*$I4478+SQRT(1-$B$5)*J4478&lt;$C$8,1,0)</f>
        <v>0</v>
      </c>
      <c r="O4478" s="108" t="n">
        <f aca="false">IF(SQRT($B$5)*$I4478+SQRT(1-$B$5)*K4478&lt;$C$9,1,0)</f>
        <v>0</v>
      </c>
      <c r="P4478" s="108" t="n">
        <f aca="false">IF(SQRT($B$5)*$I4478+SQRT(1-$B$5)*L4478&lt;$C$10,1,0)</f>
        <v>0</v>
      </c>
      <c r="Q4478" s="108" t="n">
        <f aca="false">IF(SQRT($B$5)*$I4478+SQRT(1-$B$5)*M4478&lt;$C$11,1,0)</f>
        <v>0</v>
      </c>
      <c r="R4478" s="110" t="n">
        <f aca="false">N4478*$D$8+O4478*$D$9+P4478*$D$10+Q4478*$D$11</f>
        <v>0</v>
      </c>
      <c r="S4478" s="108" t="n">
        <f aca="false">SUM(N4478:Q4478)</f>
        <v>0</v>
      </c>
    </row>
    <row r="4479" customFormat="false" ht="15" hidden="false" customHeight="false" outlineLevel="0" collapsed="false">
      <c r="H4479" s="108" t="n">
        <v>4471</v>
      </c>
      <c r="I4479" s="109" t="n">
        <v>-0.6181</v>
      </c>
      <c r="J4479" s="109" t="n">
        <v>-1.0054</v>
      </c>
      <c r="K4479" s="109" t="n">
        <v>1.6235</v>
      </c>
      <c r="L4479" s="109" t="n">
        <v>0.5994</v>
      </c>
      <c r="M4479" s="109" t="n">
        <v>-0.2713</v>
      </c>
      <c r="N4479" s="108" t="n">
        <f aca="false">IF(SQRT($B$5)*$I4479+SQRT(1-$B$5)*J4479&lt;$C$8,1,0)</f>
        <v>0</v>
      </c>
      <c r="O4479" s="108" t="n">
        <f aca="false">IF(SQRT($B$5)*$I4479+SQRT(1-$B$5)*K4479&lt;$C$9,1,0)</f>
        <v>0</v>
      </c>
      <c r="P4479" s="108" t="n">
        <f aca="false">IF(SQRT($B$5)*$I4479+SQRT(1-$B$5)*L4479&lt;$C$10,1,0)</f>
        <v>0</v>
      </c>
      <c r="Q4479" s="108" t="n">
        <f aca="false">IF(SQRT($B$5)*$I4479+SQRT(1-$B$5)*M4479&lt;$C$11,1,0)</f>
        <v>0</v>
      </c>
      <c r="R4479" s="110" t="n">
        <f aca="false">N4479*$D$8+O4479*$D$9+P4479*$D$10+Q4479*$D$11</f>
        <v>0</v>
      </c>
      <c r="S4479" s="108" t="n">
        <f aca="false">SUM(N4479:Q4479)</f>
        <v>0</v>
      </c>
    </row>
    <row r="4480" customFormat="false" ht="15" hidden="false" customHeight="false" outlineLevel="0" collapsed="false">
      <c r="H4480" s="108" t="n">
        <v>4472</v>
      </c>
      <c r="I4480" s="109" t="n">
        <v>-0.8267</v>
      </c>
      <c r="J4480" s="109" t="n">
        <v>2.0137</v>
      </c>
      <c r="K4480" s="109" t="n">
        <v>-1.8229</v>
      </c>
      <c r="L4480" s="109" t="n">
        <v>0.1737</v>
      </c>
      <c r="M4480" s="109" t="n">
        <v>-0.4011</v>
      </c>
      <c r="N4480" s="108" t="n">
        <f aca="false">IF(SQRT($B$5)*$I4480+SQRT(1-$B$5)*J4480&lt;$C$8,1,0)</f>
        <v>0</v>
      </c>
      <c r="O4480" s="108" t="n">
        <f aca="false">IF(SQRT($B$5)*$I4480+SQRT(1-$B$5)*K4480&lt;$C$9,1,0)</f>
        <v>0</v>
      </c>
      <c r="P4480" s="108" t="n">
        <f aca="false">IF(SQRT($B$5)*$I4480+SQRT(1-$B$5)*L4480&lt;$C$10,1,0)</f>
        <v>0</v>
      </c>
      <c r="Q4480" s="108" t="n">
        <f aca="false">IF(SQRT($B$5)*$I4480+SQRT(1-$B$5)*M4480&lt;$C$11,1,0)</f>
        <v>0</v>
      </c>
      <c r="R4480" s="110" t="n">
        <f aca="false">N4480*$D$8+O4480*$D$9+P4480*$D$10+Q4480*$D$11</f>
        <v>0</v>
      </c>
      <c r="S4480" s="108" t="n">
        <f aca="false">SUM(N4480:Q4480)</f>
        <v>0</v>
      </c>
    </row>
    <row r="4481" customFormat="false" ht="15" hidden="false" customHeight="false" outlineLevel="0" collapsed="false">
      <c r="H4481" s="108" t="n">
        <v>4473</v>
      </c>
      <c r="I4481" s="109" t="n">
        <v>0.5124</v>
      </c>
      <c r="J4481" s="109" t="n">
        <v>-1.6423</v>
      </c>
      <c r="K4481" s="109" t="n">
        <v>-0.9394</v>
      </c>
      <c r="L4481" s="109" t="n">
        <v>1.0306</v>
      </c>
      <c r="M4481" s="109" t="n">
        <v>-0.6998</v>
      </c>
      <c r="N4481" s="108" t="n">
        <f aca="false">IF(SQRT($B$5)*$I4481+SQRT(1-$B$5)*J4481&lt;$C$8,1,0)</f>
        <v>0</v>
      </c>
      <c r="O4481" s="108" t="n">
        <f aca="false">IF(SQRT($B$5)*$I4481+SQRT(1-$B$5)*K4481&lt;$C$9,1,0)</f>
        <v>0</v>
      </c>
      <c r="P4481" s="108" t="n">
        <f aca="false">IF(SQRT($B$5)*$I4481+SQRT(1-$B$5)*L4481&lt;$C$10,1,0)</f>
        <v>0</v>
      </c>
      <c r="Q4481" s="108" t="n">
        <f aca="false">IF(SQRT($B$5)*$I4481+SQRT(1-$B$5)*M4481&lt;$C$11,1,0)</f>
        <v>0</v>
      </c>
      <c r="R4481" s="110" t="n">
        <f aca="false">N4481*$D$8+O4481*$D$9+P4481*$D$10+Q4481*$D$11</f>
        <v>0</v>
      </c>
      <c r="S4481" s="108" t="n">
        <f aca="false">SUM(N4481:Q4481)</f>
        <v>0</v>
      </c>
    </row>
    <row r="4482" customFormat="false" ht="15" hidden="false" customHeight="false" outlineLevel="0" collapsed="false">
      <c r="H4482" s="108" t="n">
        <v>4474</v>
      </c>
      <c r="I4482" s="109" t="n">
        <v>-0.1327</v>
      </c>
      <c r="J4482" s="109" t="n">
        <v>0.6213</v>
      </c>
      <c r="K4482" s="109" t="n">
        <v>1.5732</v>
      </c>
      <c r="L4482" s="109" t="n">
        <v>-0.4525</v>
      </c>
      <c r="M4482" s="109" t="n">
        <v>0.2305</v>
      </c>
      <c r="N4482" s="108" t="n">
        <f aca="false">IF(SQRT($B$5)*$I4482+SQRT(1-$B$5)*J4482&lt;$C$8,1,0)</f>
        <v>0</v>
      </c>
      <c r="O4482" s="108" t="n">
        <f aca="false">IF(SQRT($B$5)*$I4482+SQRT(1-$B$5)*K4482&lt;$C$9,1,0)</f>
        <v>0</v>
      </c>
      <c r="P4482" s="108" t="n">
        <f aca="false">IF(SQRT($B$5)*$I4482+SQRT(1-$B$5)*L4482&lt;$C$10,1,0)</f>
        <v>0</v>
      </c>
      <c r="Q4482" s="108" t="n">
        <f aca="false">IF(SQRT($B$5)*$I4482+SQRT(1-$B$5)*M4482&lt;$C$11,1,0)</f>
        <v>0</v>
      </c>
      <c r="R4482" s="110" t="n">
        <f aca="false">N4482*$D$8+O4482*$D$9+P4482*$D$10+Q4482*$D$11</f>
        <v>0</v>
      </c>
      <c r="S4482" s="108" t="n">
        <f aca="false">SUM(N4482:Q4482)</f>
        <v>0</v>
      </c>
    </row>
    <row r="4483" customFormat="false" ht="15" hidden="false" customHeight="false" outlineLevel="0" collapsed="false">
      <c r="H4483" s="108" t="n">
        <v>4475</v>
      </c>
      <c r="I4483" s="109" t="n">
        <v>0.1697</v>
      </c>
      <c r="J4483" s="109" t="n">
        <v>-0.5175</v>
      </c>
      <c r="K4483" s="109" t="n">
        <v>1.2636</v>
      </c>
      <c r="L4483" s="109" t="n">
        <v>0.4206</v>
      </c>
      <c r="M4483" s="109" t="n">
        <v>0.5364</v>
      </c>
      <c r="N4483" s="108" t="n">
        <f aca="false">IF(SQRT($B$5)*$I4483+SQRT(1-$B$5)*J4483&lt;$C$8,1,0)</f>
        <v>0</v>
      </c>
      <c r="O4483" s="108" t="n">
        <f aca="false">IF(SQRT($B$5)*$I4483+SQRT(1-$B$5)*K4483&lt;$C$9,1,0)</f>
        <v>0</v>
      </c>
      <c r="P4483" s="108" t="n">
        <f aca="false">IF(SQRT($B$5)*$I4483+SQRT(1-$B$5)*L4483&lt;$C$10,1,0)</f>
        <v>0</v>
      </c>
      <c r="Q4483" s="108" t="n">
        <f aca="false">IF(SQRT($B$5)*$I4483+SQRT(1-$B$5)*M4483&lt;$C$11,1,0)</f>
        <v>0</v>
      </c>
      <c r="R4483" s="110" t="n">
        <f aca="false">N4483*$D$8+O4483*$D$9+P4483*$D$10+Q4483*$D$11</f>
        <v>0</v>
      </c>
      <c r="S4483" s="108" t="n">
        <f aca="false">SUM(N4483:Q4483)</f>
        <v>0</v>
      </c>
    </row>
    <row r="4484" customFormat="false" ht="15" hidden="false" customHeight="false" outlineLevel="0" collapsed="false">
      <c r="H4484" s="108" t="n">
        <v>4476</v>
      </c>
      <c r="I4484" s="109" t="n">
        <v>1.0402</v>
      </c>
      <c r="J4484" s="109" t="n">
        <v>-1.0633</v>
      </c>
      <c r="K4484" s="109" t="n">
        <v>-1.3718</v>
      </c>
      <c r="L4484" s="109" t="n">
        <v>-0.1281</v>
      </c>
      <c r="M4484" s="109" t="n">
        <v>-0.5183</v>
      </c>
      <c r="N4484" s="108" t="n">
        <f aca="false">IF(SQRT($B$5)*$I4484+SQRT(1-$B$5)*J4484&lt;$C$8,1,0)</f>
        <v>0</v>
      </c>
      <c r="O4484" s="108" t="n">
        <f aca="false">IF(SQRT($B$5)*$I4484+SQRT(1-$B$5)*K4484&lt;$C$9,1,0)</f>
        <v>0</v>
      </c>
      <c r="P4484" s="108" t="n">
        <f aca="false">IF(SQRT($B$5)*$I4484+SQRT(1-$B$5)*L4484&lt;$C$10,1,0)</f>
        <v>0</v>
      </c>
      <c r="Q4484" s="108" t="n">
        <f aca="false">IF(SQRT($B$5)*$I4484+SQRT(1-$B$5)*M4484&lt;$C$11,1,0)</f>
        <v>0</v>
      </c>
      <c r="R4484" s="110" t="n">
        <f aca="false">N4484*$D$8+O4484*$D$9+P4484*$D$10+Q4484*$D$11</f>
        <v>0</v>
      </c>
      <c r="S4484" s="108" t="n">
        <f aca="false">SUM(N4484:Q4484)</f>
        <v>0</v>
      </c>
    </row>
    <row r="4485" customFormat="false" ht="15" hidden="false" customHeight="false" outlineLevel="0" collapsed="false">
      <c r="H4485" s="108" t="n">
        <v>4477</v>
      </c>
      <c r="I4485" s="109" t="n">
        <v>0.0522</v>
      </c>
      <c r="J4485" s="109" t="n">
        <v>-2.5839</v>
      </c>
      <c r="K4485" s="109" t="n">
        <v>1.151</v>
      </c>
      <c r="L4485" s="109" t="n">
        <v>-0.5701</v>
      </c>
      <c r="M4485" s="109" t="n">
        <v>1.4884</v>
      </c>
      <c r="N4485" s="108" t="n">
        <f aca="false">IF(SQRT($B$5)*$I4485+SQRT(1-$B$5)*J4485&lt;$C$8,1,0)</f>
        <v>1</v>
      </c>
      <c r="O4485" s="108" t="n">
        <f aca="false">IF(SQRT($B$5)*$I4485+SQRT(1-$B$5)*K4485&lt;$C$9,1,0)</f>
        <v>0</v>
      </c>
      <c r="P4485" s="108" t="n">
        <f aca="false">IF(SQRT($B$5)*$I4485+SQRT(1-$B$5)*L4485&lt;$C$10,1,0)</f>
        <v>0</v>
      </c>
      <c r="Q4485" s="108" t="n">
        <f aca="false">IF(SQRT($B$5)*$I4485+SQRT(1-$B$5)*M4485&lt;$C$11,1,0)</f>
        <v>0</v>
      </c>
      <c r="R4485" s="110" t="n">
        <f aca="false">N4485*$D$8+O4485*$D$9+P4485*$D$10+Q4485*$D$11</f>
        <v>20</v>
      </c>
      <c r="S4485" s="108" t="n">
        <f aca="false">SUM(N4485:Q4485)</f>
        <v>1</v>
      </c>
    </row>
    <row r="4486" customFormat="false" ht="15" hidden="false" customHeight="false" outlineLevel="0" collapsed="false">
      <c r="H4486" s="108" t="n">
        <v>4478</v>
      </c>
      <c r="I4486" s="109" t="n">
        <v>-0.6708</v>
      </c>
      <c r="J4486" s="109" t="n">
        <v>0.4291</v>
      </c>
      <c r="K4486" s="109" t="n">
        <v>1.0241</v>
      </c>
      <c r="L4486" s="109" t="n">
        <v>1.1248</v>
      </c>
      <c r="M4486" s="109" t="n">
        <v>1.0617</v>
      </c>
      <c r="N4486" s="108" t="n">
        <f aca="false">IF(SQRT($B$5)*$I4486+SQRT(1-$B$5)*J4486&lt;$C$8,1,0)</f>
        <v>0</v>
      </c>
      <c r="O4486" s="108" t="n">
        <f aca="false">IF(SQRT($B$5)*$I4486+SQRT(1-$B$5)*K4486&lt;$C$9,1,0)</f>
        <v>0</v>
      </c>
      <c r="P4486" s="108" t="n">
        <f aca="false">IF(SQRT($B$5)*$I4486+SQRT(1-$B$5)*L4486&lt;$C$10,1,0)</f>
        <v>0</v>
      </c>
      <c r="Q4486" s="108" t="n">
        <f aca="false">IF(SQRT($B$5)*$I4486+SQRT(1-$B$5)*M4486&lt;$C$11,1,0)</f>
        <v>0</v>
      </c>
      <c r="R4486" s="110" t="n">
        <f aca="false">N4486*$D$8+O4486*$D$9+P4486*$D$10+Q4486*$D$11</f>
        <v>0</v>
      </c>
      <c r="S4486" s="108" t="n">
        <f aca="false">SUM(N4486:Q4486)</f>
        <v>0</v>
      </c>
    </row>
    <row r="4487" customFormat="false" ht="15" hidden="false" customHeight="false" outlineLevel="0" collapsed="false">
      <c r="H4487" s="108" t="n">
        <v>4479</v>
      </c>
      <c r="I4487" s="109" t="n">
        <v>-1.3448</v>
      </c>
      <c r="J4487" s="109" t="n">
        <v>1.2582</v>
      </c>
      <c r="K4487" s="109" t="n">
        <v>1.5883</v>
      </c>
      <c r="L4487" s="109" t="n">
        <v>0.4256</v>
      </c>
      <c r="M4487" s="109" t="n">
        <v>1.3466</v>
      </c>
      <c r="N4487" s="108" t="n">
        <f aca="false">IF(SQRT($B$5)*$I4487+SQRT(1-$B$5)*J4487&lt;$C$8,1,0)</f>
        <v>0</v>
      </c>
      <c r="O4487" s="108" t="n">
        <f aca="false">IF(SQRT($B$5)*$I4487+SQRT(1-$B$5)*K4487&lt;$C$9,1,0)</f>
        <v>0</v>
      </c>
      <c r="P4487" s="108" t="n">
        <f aca="false">IF(SQRT($B$5)*$I4487+SQRT(1-$B$5)*L4487&lt;$C$10,1,0)</f>
        <v>0</v>
      </c>
      <c r="Q4487" s="108" t="n">
        <f aca="false">IF(SQRT($B$5)*$I4487+SQRT(1-$B$5)*M4487&lt;$C$11,1,0)</f>
        <v>0</v>
      </c>
      <c r="R4487" s="110" t="n">
        <f aca="false">N4487*$D$8+O4487*$D$9+P4487*$D$10+Q4487*$D$11</f>
        <v>0</v>
      </c>
      <c r="S4487" s="108" t="n">
        <f aca="false">SUM(N4487:Q4487)</f>
        <v>0</v>
      </c>
    </row>
    <row r="4488" customFormat="false" ht="15" hidden="false" customHeight="false" outlineLevel="0" collapsed="false">
      <c r="H4488" s="108" t="n">
        <v>4480</v>
      </c>
      <c r="I4488" s="109" t="n">
        <v>1.0278</v>
      </c>
      <c r="J4488" s="109" t="n">
        <v>-0.4684</v>
      </c>
      <c r="K4488" s="109" t="n">
        <v>-0.2135</v>
      </c>
      <c r="L4488" s="109" t="n">
        <v>-2.4866</v>
      </c>
      <c r="M4488" s="109" t="n">
        <v>-1.041</v>
      </c>
      <c r="N4488" s="108" t="n">
        <f aca="false">IF(SQRT($B$5)*$I4488+SQRT(1-$B$5)*J4488&lt;$C$8,1,0)</f>
        <v>0</v>
      </c>
      <c r="O4488" s="108" t="n">
        <f aca="false">IF(SQRT($B$5)*$I4488+SQRT(1-$B$5)*K4488&lt;$C$9,1,0)</f>
        <v>0</v>
      </c>
      <c r="P4488" s="108" t="n">
        <f aca="false">IF(SQRT($B$5)*$I4488+SQRT(1-$B$5)*L4488&lt;$C$10,1,0)</f>
        <v>1</v>
      </c>
      <c r="Q4488" s="108" t="n">
        <f aca="false">IF(SQRT($B$5)*$I4488+SQRT(1-$B$5)*M4488&lt;$C$11,1,0)</f>
        <v>0</v>
      </c>
      <c r="R4488" s="110" t="n">
        <f aca="false">N4488*$D$8+O4488*$D$9+P4488*$D$10+Q4488*$D$11</f>
        <v>14</v>
      </c>
      <c r="S4488" s="108" t="n">
        <f aca="false">SUM(N4488:Q4488)</f>
        <v>1</v>
      </c>
    </row>
    <row r="4489" customFormat="false" ht="15" hidden="false" customHeight="false" outlineLevel="0" collapsed="false">
      <c r="H4489" s="108" t="n">
        <v>4481</v>
      </c>
      <c r="I4489" s="109" t="n">
        <v>-0.2781</v>
      </c>
      <c r="J4489" s="109" t="n">
        <v>2.0403</v>
      </c>
      <c r="K4489" s="109" t="n">
        <v>0.2252</v>
      </c>
      <c r="L4489" s="109" t="n">
        <v>0.6281</v>
      </c>
      <c r="M4489" s="109" t="n">
        <v>-2.3067</v>
      </c>
      <c r="N4489" s="108" t="n">
        <f aca="false">IF(SQRT($B$5)*$I4489+SQRT(1-$B$5)*J4489&lt;$C$8,1,0)</f>
        <v>0</v>
      </c>
      <c r="O4489" s="108" t="n">
        <f aca="false">IF(SQRT($B$5)*$I4489+SQRT(1-$B$5)*K4489&lt;$C$9,1,0)</f>
        <v>0</v>
      </c>
      <c r="P4489" s="108" t="n">
        <f aca="false">IF(SQRT($B$5)*$I4489+SQRT(1-$B$5)*L4489&lt;$C$10,1,0)</f>
        <v>0</v>
      </c>
      <c r="Q4489" s="108" t="n">
        <f aca="false">IF(SQRT($B$5)*$I4489+SQRT(1-$B$5)*M4489&lt;$C$11,1,0)</f>
        <v>1</v>
      </c>
      <c r="R4489" s="110" t="n">
        <f aca="false">N4489*$D$8+O4489*$D$9+P4489*$D$10+Q4489*$D$11</f>
        <v>17.5</v>
      </c>
      <c r="S4489" s="108" t="n">
        <f aca="false">SUM(N4489:Q4489)</f>
        <v>1</v>
      </c>
    </row>
    <row r="4490" customFormat="false" ht="15" hidden="false" customHeight="false" outlineLevel="0" collapsed="false">
      <c r="H4490" s="108" t="n">
        <v>4482</v>
      </c>
      <c r="I4490" s="109" t="n">
        <v>0.7016</v>
      </c>
      <c r="J4490" s="109" t="n">
        <v>1.0954</v>
      </c>
      <c r="K4490" s="109" t="n">
        <v>-0.5802</v>
      </c>
      <c r="L4490" s="109" t="n">
        <v>-0.3946</v>
      </c>
      <c r="M4490" s="109" t="n">
        <v>-0.3714</v>
      </c>
      <c r="N4490" s="108" t="n">
        <f aca="false">IF(SQRT($B$5)*$I4490+SQRT(1-$B$5)*J4490&lt;$C$8,1,0)</f>
        <v>0</v>
      </c>
      <c r="O4490" s="108" t="n">
        <f aca="false">IF(SQRT($B$5)*$I4490+SQRT(1-$B$5)*K4490&lt;$C$9,1,0)</f>
        <v>0</v>
      </c>
      <c r="P4490" s="108" t="n">
        <f aca="false">IF(SQRT($B$5)*$I4490+SQRT(1-$B$5)*L4490&lt;$C$10,1,0)</f>
        <v>0</v>
      </c>
      <c r="Q4490" s="108" t="n">
        <f aca="false">IF(SQRT($B$5)*$I4490+SQRT(1-$B$5)*M4490&lt;$C$11,1,0)</f>
        <v>0</v>
      </c>
      <c r="R4490" s="110" t="n">
        <f aca="false">N4490*$D$8+O4490*$D$9+P4490*$D$10+Q4490*$D$11</f>
        <v>0</v>
      </c>
      <c r="S4490" s="108" t="n">
        <f aca="false">SUM(N4490:Q4490)</f>
        <v>0</v>
      </c>
    </row>
    <row r="4491" customFormat="false" ht="15" hidden="false" customHeight="false" outlineLevel="0" collapsed="false">
      <c r="H4491" s="108" t="n">
        <v>4483</v>
      </c>
      <c r="I4491" s="109" t="n">
        <v>0.2863</v>
      </c>
      <c r="J4491" s="109" t="n">
        <v>2.1529</v>
      </c>
      <c r="K4491" s="109" t="n">
        <v>-0.5951</v>
      </c>
      <c r="L4491" s="109" t="n">
        <v>0.0287</v>
      </c>
      <c r="M4491" s="109" t="n">
        <v>-0.8738</v>
      </c>
      <c r="N4491" s="108" t="n">
        <f aca="false">IF(SQRT($B$5)*$I4491+SQRT(1-$B$5)*J4491&lt;$C$8,1,0)</f>
        <v>0</v>
      </c>
      <c r="O4491" s="108" t="n">
        <f aca="false">IF(SQRT($B$5)*$I4491+SQRT(1-$B$5)*K4491&lt;$C$9,1,0)</f>
        <v>0</v>
      </c>
      <c r="P4491" s="108" t="n">
        <f aca="false">IF(SQRT($B$5)*$I4491+SQRT(1-$B$5)*L4491&lt;$C$10,1,0)</f>
        <v>0</v>
      </c>
      <c r="Q4491" s="108" t="n">
        <f aca="false">IF(SQRT($B$5)*$I4491+SQRT(1-$B$5)*M4491&lt;$C$11,1,0)</f>
        <v>0</v>
      </c>
      <c r="R4491" s="110" t="n">
        <f aca="false">N4491*$D$8+O4491*$D$9+P4491*$D$10+Q4491*$D$11</f>
        <v>0</v>
      </c>
      <c r="S4491" s="108" t="n">
        <f aca="false">SUM(N4491:Q4491)</f>
        <v>0</v>
      </c>
    </row>
    <row r="4492" customFormat="false" ht="15" hidden="false" customHeight="false" outlineLevel="0" collapsed="false">
      <c r="H4492" s="108" t="n">
        <v>4484</v>
      </c>
      <c r="I4492" s="109" t="n">
        <v>-1.1343</v>
      </c>
      <c r="J4492" s="109" t="n">
        <v>-0.1603</v>
      </c>
      <c r="K4492" s="109" t="n">
        <v>-0.7051</v>
      </c>
      <c r="L4492" s="109" t="n">
        <v>0.8867</v>
      </c>
      <c r="M4492" s="109" t="n">
        <v>0.2778</v>
      </c>
      <c r="N4492" s="108" t="n">
        <f aca="false">IF(SQRT($B$5)*$I4492+SQRT(1-$B$5)*J4492&lt;$C$8,1,0)</f>
        <v>0</v>
      </c>
      <c r="O4492" s="108" t="n">
        <f aca="false">IF(SQRT($B$5)*$I4492+SQRT(1-$B$5)*K4492&lt;$C$9,1,0)</f>
        <v>0</v>
      </c>
      <c r="P4492" s="108" t="n">
        <f aca="false">IF(SQRT($B$5)*$I4492+SQRT(1-$B$5)*L4492&lt;$C$10,1,0)</f>
        <v>0</v>
      </c>
      <c r="Q4492" s="108" t="n">
        <f aca="false">IF(SQRT($B$5)*$I4492+SQRT(1-$B$5)*M4492&lt;$C$11,1,0)</f>
        <v>0</v>
      </c>
      <c r="R4492" s="110" t="n">
        <f aca="false">N4492*$D$8+O4492*$D$9+P4492*$D$10+Q4492*$D$11</f>
        <v>0</v>
      </c>
      <c r="S4492" s="108" t="n">
        <f aca="false">SUM(N4492:Q4492)</f>
        <v>0</v>
      </c>
    </row>
    <row r="4493" customFormat="false" ht="15" hidden="false" customHeight="false" outlineLevel="0" collapsed="false">
      <c r="H4493" s="108" t="n">
        <v>4485</v>
      </c>
      <c r="I4493" s="109" t="n">
        <v>0.5617</v>
      </c>
      <c r="J4493" s="109" t="n">
        <v>1.585</v>
      </c>
      <c r="K4493" s="109" t="n">
        <v>2.4099</v>
      </c>
      <c r="L4493" s="109" t="n">
        <v>-0.0175</v>
      </c>
      <c r="M4493" s="109" t="n">
        <v>1.4356</v>
      </c>
      <c r="N4493" s="108" t="n">
        <f aca="false">IF(SQRT($B$5)*$I4493+SQRT(1-$B$5)*J4493&lt;$C$8,1,0)</f>
        <v>0</v>
      </c>
      <c r="O4493" s="108" t="n">
        <f aca="false">IF(SQRT($B$5)*$I4493+SQRT(1-$B$5)*K4493&lt;$C$9,1,0)</f>
        <v>0</v>
      </c>
      <c r="P4493" s="108" t="n">
        <f aca="false">IF(SQRT($B$5)*$I4493+SQRT(1-$B$5)*L4493&lt;$C$10,1,0)</f>
        <v>0</v>
      </c>
      <c r="Q4493" s="108" t="n">
        <f aca="false">IF(SQRT($B$5)*$I4493+SQRT(1-$B$5)*M4493&lt;$C$11,1,0)</f>
        <v>0</v>
      </c>
      <c r="R4493" s="110" t="n">
        <f aca="false">N4493*$D$8+O4493*$D$9+P4493*$D$10+Q4493*$D$11</f>
        <v>0</v>
      </c>
      <c r="S4493" s="108" t="n">
        <f aca="false">SUM(N4493:Q4493)</f>
        <v>0</v>
      </c>
    </row>
    <row r="4494" customFormat="false" ht="15" hidden="false" customHeight="false" outlineLevel="0" collapsed="false">
      <c r="H4494" s="108" t="n">
        <v>4486</v>
      </c>
      <c r="I4494" s="109" t="n">
        <v>0.155</v>
      </c>
      <c r="J4494" s="109" t="n">
        <v>0.8596</v>
      </c>
      <c r="K4494" s="109" t="n">
        <v>0.3798</v>
      </c>
      <c r="L4494" s="109" t="n">
        <v>2.2078</v>
      </c>
      <c r="M4494" s="109" t="n">
        <v>0.7974</v>
      </c>
      <c r="N4494" s="108" t="n">
        <f aca="false">IF(SQRT($B$5)*$I4494+SQRT(1-$B$5)*J4494&lt;$C$8,1,0)</f>
        <v>0</v>
      </c>
      <c r="O4494" s="108" t="n">
        <f aca="false">IF(SQRT($B$5)*$I4494+SQRT(1-$B$5)*K4494&lt;$C$9,1,0)</f>
        <v>0</v>
      </c>
      <c r="P4494" s="108" t="n">
        <f aca="false">IF(SQRT($B$5)*$I4494+SQRT(1-$B$5)*L4494&lt;$C$10,1,0)</f>
        <v>0</v>
      </c>
      <c r="Q4494" s="108" t="n">
        <f aca="false">IF(SQRT($B$5)*$I4494+SQRT(1-$B$5)*M4494&lt;$C$11,1,0)</f>
        <v>0</v>
      </c>
      <c r="R4494" s="110" t="n">
        <f aca="false">N4494*$D$8+O4494*$D$9+P4494*$D$10+Q4494*$D$11</f>
        <v>0</v>
      </c>
      <c r="S4494" s="108" t="n">
        <f aca="false">SUM(N4494:Q4494)</f>
        <v>0</v>
      </c>
    </row>
    <row r="4495" customFormat="false" ht="15" hidden="false" customHeight="false" outlineLevel="0" collapsed="false">
      <c r="H4495" s="108" t="n">
        <v>4487</v>
      </c>
      <c r="I4495" s="109" t="n">
        <v>-0.5407</v>
      </c>
      <c r="J4495" s="109" t="n">
        <v>0.2126</v>
      </c>
      <c r="K4495" s="109" t="n">
        <v>1.4494</v>
      </c>
      <c r="L4495" s="109" t="n">
        <v>1.2485</v>
      </c>
      <c r="M4495" s="109" t="n">
        <v>0.3012</v>
      </c>
      <c r="N4495" s="108" t="n">
        <f aca="false">IF(SQRT($B$5)*$I4495+SQRT(1-$B$5)*J4495&lt;$C$8,1,0)</f>
        <v>0</v>
      </c>
      <c r="O4495" s="108" t="n">
        <f aca="false">IF(SQRT($B$5)*$I4495+SQRT(1-$B$5)*K4495&lt;$C$9,1,0)</f>
        <v>0</v>
      </c>
      <c r="P4495" s="108" t="n">
        <f aca="false">IF(SQRT($B$5)*$I4495+SQRT(1-$B$5)*L4495&lt;$C$10,1,0)</f>
        <v>0</v>
      </c>
      <c r="Q4495" s="108" t="n">
        <f aca="false">IF(SQRT($B$5)*$I4495+SQRT(1-$B$5)*M4495&lt;$C$11,1,0)</f>
        <v>0</v>
      </c>
      <c r="R4495" s="110" t="n">
        <f aca="false">N4495*$D$8+O4495*$D$9+P4495*$D$10+Q4495*$D$11</f>
        <v>0</v>
      </c>
      <c r="S4495" s="108" t="n">
        <f aca="false">SUM(N4495:Q4495)</f>
        <v>0</v>
      </c>
    </row>
    <row r="4496" customFormat="false" ht="15" hidden="false" customHeight="false" outlineLevel="0" collapsed="false">
      <c r="H4496" s="108" t="n">
        <v>4488</v>
      </c>
      <c r="I4496" s="109" t="n">
        <v>0.3453</v>
      </c>
      <c r="J4496" s="109" t="n">
        <v>0.9754</v>
      </c>
      <c r="K4496" s="109" t="n">
        <v>0.6169</v>
      </c>
      <c r="L4496" s="109" t="n">
        <v>-1.1684</v>
      </c>
      <c r="M4496" s="109" t="n">
        <v>1.0083</v>
      </c>
      <c r="N4496" s="108" t="n">
        <f aca="false">IF(SQRT($B$5)*$I4496+SQRT(1-$B$5)*J4496&lt;$C$8,1,0)</f>
        <v>0</v>
      </c>
      <c r="O4496" s="108" t="n">
        <f aca="false">IF(SQRT($B$5)*$I4496+SQRT(1-$B$5)*K4496&lt;$C$9,1,0)</f>
        <v>0</v>
      </c>
      <c r="P4496" s="108" t="n">
        <f aca="false">IF(SQRT($B$5)*$I4496+SQRT(1-$B$5)*L4496&lt;$C$10,1,0)</f>
        <v>0</v>
      </c>
      <c r="Q4496" s="108" t="n">
        <f aca="false">IF(SQRT($B$5)*$I4496+SQRT(1-$B$5)*M4496&lt;$C$11,1,0)</f>
        <v>0</v>
      </c>
      <c r="R4496" s="110" t="n">
        <f aca="false">N4496*$D$8+O4496*$D$9+P4496*$D$10+Q4496*$D$11</f>
        <v>0</v>
      </c>
      <c r="S4496" s="108" t="n">
        <f aca="false">SUM(N4496:Q4496)</f>
        <v>0</v>
      </c>
    </row>
    <row r="4497" customFormat="false" ht="15" hidden="false" customHeight="false" outlineLevel="0" collapsed="false">
      <c r="H4497" s="108" t="n">
        <v>4489</v>
      </c>
      <c r="I4497" s="109" t="n">
        <v>-1.0782</v>
      </c>
      <c r="J4497" s="109" t="n">
        <v>0.9175</v>
      </c>
      <c r="K4497" s="109" t="n">
        <v>-0.2726</v>
      </c>
      <c r="L4497" s="109" t="n">
        <v>-1.8229</v>
      </c>
      <c r="M4497" s="109" t="n">
        <v>0.1934</v>
      </c>
      <c r="N4497" s="108" t="n">
        <f aca="false">IF(SQRT($B$5)*$I4497+SQRT(1-$B$5)*J4497&lt;$C$8,1,0)</f>
        <v>0</v>
      </c>
      <c r="O4497" s="108" t="n">
        <f aca="false">IF(SQRT($B$5)*$I4497+SQRT(1-$B$5)*K4497&lt;$C$9,1,0)</f>
        <v>0</v>
      </c>
      <c r="P4497" s="108" t="n">
        <f aca="false">IF(SQRT($B$5)*$I4497+SQRT(1-$B$5)*L4497&lt;$C$10,1,0)</f>
        <v>1</v>
      </c>
      <c r="Q4497" s="108" t="n">
        <f aca="false">IF(SQRT($B$5)*$I4497+SQRT(1-$B$5)*M4497&lt;$C$11,1,0)</f>
        <v>0</v>
      </c>
      <c r="R4497" s="110" t="n">
        <f aca="false">N4497*$D$8+O4497*$D$9+P4497*$D$10+Q4497*$D$11</f>
        <v>14</v>
      </c>
      <c r="S4497" s="108" t="n">
        <f aca="false">SUM(N4497:Q4497)</f>
        <v>1</v>
      </c>
    </row>
    <row r="4498" customFormat="false" ht="15" hidden="false" customHeight="false" outlineLevel="0" collapsed="false">
      <c r="H4498" s="108" t="n">
        <v>4490</v>
      </c>
      <c r="I4498" s="109" t="n">
        <v>-0.3877</v>
      </c>
      <c r="J4498" s="109" t="n">
        <v>-0.3653</v>
      </c>
      <c r="K4498" s="109" t="n">
        <v>1.0494</v>
      </c>
      <c r="L4498" s="109" t="n">
        <v>0.649</v>
      </c>
      <c r="M4498" s="109" t="n">
        <v>-0.3525</v>
      </c>
      <c r="N4498" s="108" t="n">
        <f aca="false">IF(SQRT($B$5)*$I4498+SQRT(1-$B$5)*J4498&lt;$C$8,1,0)</f>
        <v>0</v>
      </c>
      <c r="O4498" s="108" t="n">
        <f aca="false">IF(SQRT($B$5)*$I4498+SQRT(1-$B$5)*K4498&lt;$C$9,1,0)</f>
        <v>0</v>
      </c>
      <c r="P4498" s="108" t="n">
        <f aca="false">IF(SQRT($B$5)*$I4498+SQRT(1-$B$5)*L4498&lt;$C$10,1,0)</f>
        <v>0</v>
      </c>
      <c r="Q4498" s="108" t="n">
        <f aca="false">IF(SQRT($B$5)*$I4498+SQRT(1-$B$5)*M4498&lt;$C$11,1,0)</f>
        <v>0</v>
      </c>
      <c r="R4498" s="110" t="n">
        <f aca="false">N4498*$D$8+O4498*$D$9+P4498*$D$10+Q4498*$D$11</f>
        <v>0</v>
      </c>
      <c r="S4498" s="108" t="n">
        <f aca="false">SUM(N4498:Q4498)</f>
        <v>0</v>
      </c>
    </row>
    <row r="4499" customFormat="false" ht="15" hidden="false" customHeight="false" outlineLevel="0" collapsed="false">
      <c r="H4499" s="108" t="n">
        <v>4491</v>
      </c>
      <c r="I4499" s="109" t="n">
        <v>-0.283</v>
      </c>
      <c r="J4499" s="109" t="n">
        <v>-0.9765</v>
      </c>
      <c r="K4499" s="109" t="n">
        <v>-0.2036</v>
      </c>
      <c r="L4499" s="109" t="n">
        <v>-0.555</v>
      </c>
      <c r="M4499" s="109" t="n">
        <v>-0.4087</v>
      </c>
      <c r="N4499" s="108" t="n">
        <f aca="false">IF(SQRT($B$5)*$I4499+SQRT(1-$B$5)*J4499&lt;$C$8,1,0)</f>
        <v>0</v>
      </c>
      <c r="O4499" s="108" t="n">
        <f aca="false">IF(SQRT($B$5)*$I4499+SQRT(1-$B$5)*K4499&lt;$C$9,1,0)</f>
        <v>0</v>
      </c>
      <c r="P4499" s="108" t="n">
        <f aca="false">IF(SQRT($B$5)*$I4499+SQRT(1-$B$5)*L4499&lt;$C$10,1,0)</f>
        <v>0</v>
      </c>
      <c r="Q4499" s="108" t="n">
        <f aca="false">IF(SQRT($B$5)*$I4499+SQRT(1-$B$5)*M4499&lt;$C$11,1,0)</f>
        <v>0</v>
      </c>
      <c r="R4499" s="110" t="n">
        <f aca="false">N4499*$D$8+O4499*$D$9+P4499*$D$10+Q4499*$D$11</f>
        <v>0</v>
      </c>
      <c r="S4499" s="108" t="n">
        <f aca="false">SUM(N4499:Q4499)</f>
        <v>0</v>
      </c>
    </row>
    <row r="4500" customFormat="false" ht="15" hidden="false" customHeight="false" outlineLevel="0" collapsed="false">
      <c r="H4500" s="108" t="n">
        <v>4492</v>
      </c>
      <c r="I4500" s="109" t="n">
        <v>0.2215</v>
      </c>
      <c r="J4500" s="109" t="n">
        <v>-1.2793</v>
      </c>
      <c r="K4500" s="109" t="n">
        <v>0.148</v>
      </c>
      <c r="L4500" s="109" t="n">
        <v>-0.0797</v>
      </c>
      <c r="M4500" s="109" t="n">
        <v>0.5833</v>
      </c>
      <c r="N4500" s="108" t="n">
        <f aca="false">IF(SQRT($B$5)*$I4500+SQRT(1-$B$5)*J4500&lt;$C$8,1,0)</f>
        <v>0</v>
      </c>
      <c r="O4500" s="108" t="n">
        <f aca="false">IF(SQRT($B$5)*$I4500+SQRT(1-$B$5)*K4500&lt;$C$9,1,0)</f>
        <v>0</v>
      </c>
      <c r="P4500" s="108" t="n">
        <f aca="false">IF(SQRT($B$5)*$I4500+SQRT(1-$B$5)*L4500&lt;$C$10,1,0)</f>
        <v>0</v>
      </c>
      <c r="Q4500" s="108" t="n">
        <f aca="false">IF(SQRT($B$5)*$I4500+SQRT(1-$B$5)*M4500&lt;$C$11,1,0)</f>
        <v>0</v>
      </c>
      <c r="R4500" s="110" t="n">
        <f aca="false">N4500*$D$8+O4500*$D$9+P4500*$D$10+Q4500*$D$11</f>
        <v>0</v>
      </c>
      <c r="S4500" s="108" t="n">
        <f aca="false">SUM(N4500:Q4500)</f>
        <v>0</v>
      </c>
    </row>
    <row r="4501" customFormat="false" ht="15" hidden="false" customHeight="false" outlineLevel="0" collapsed="false">
      <c r="H4501" s="108" t="n">
        <v>4493</v>
      </c>
      <c r="I4501" s="109" t="n">
        <v>0.5461</v>
      </c>
      <c r="J4501" s="109" t="n">
        <v>-0.5051</v>
      </c>
      <c r="K4501" s="109" t="n">
        <v>-0.938</v>
      </c>
      <c r="L4501" s="109" t="n">
        <v>0.5483</v>
      </c>
      <c r="M4501" s="109" t="n">
        <v>1.0008</v>
      </c>
      <c r="N4501" s="108" t="n">
        <f aca="false">IF(SQRT($B$5)*$I4501+SQRT(1-$B$5)*J4501&lt;$C$8,1,0)</f>
        <v>0</v>
      </c>
      <c r="O4501" s="108" t="n">
        <f aca="false">IF(SQRT($B$5)*$I4501+SQRT(1-$B$5)*K4501&lt;$C$9,1,0)</f>
        <v>0</v>
      </c>
      <c r="P4501" s="108" t="n">
        <f aca="false">IF(SQRT($B$5)*$I4501+SQRT(1-$B$5)*L4501&lt;$C$10,1,0)</f>
        <v>0</v>
      </c>
      <c r="Q4501" s="108" t="n">
        <f aca="false">IF(SQRT($B$5)*$I4501+SQRT(1-$B$5)*M4501&lt;$C$11,1,0)</f>
        <v>0</v>
      </c>
      <c r="R4501" s="110" t="n">
        <f aca="false">N4501*$D$8+O4501*$D$9+P4501*$D$10+Q4501*$D$11</f>
        <v>0</v>
      </c>
      <c r="S4501" s="108" t="n">
        <f aca="false">SUM(N4501:Q4501)</f>
        <v>0</v>
      </c>
    </row>
    <row r="4502" customFormat="false" ht="15" hidden="false" customHeight="false" outlineLevel="0" collapsed="false">
      <c r="H4502" s="108" t="n">
        <v>4494</v>
      </c>
      <c r="I4502" s="109" t="n">
        <v>1.4753</v>
      </c>
      <c r="J4502" s="109" t="n">
        <v>-0.9569</v>
      </c>
      <c r="K4502" s="109" t="n">
        <v>-1.7364</v>
      </c>
      <c r="L4502" s="109" t="n">
        <v>-0.7781</v>
      </c>
      <c r="M4502" s="109" t="n">
        <v>-0.1067</v>
      </c>
      <c r="N4502" s="108" t="n">
        <f aca="false">IF(SQRT($B$5)*$I4502+SQRT(1-$B$5)*J4502&lt;$C$8,1,0)</f>
        <v>0</v>
      </c>
      <c r="O4502" s="108" t="n">
        <f aca="false">IF(SQRT($B$5)*$I4502+SQRT(1-$B$5)*K4502&lt;$C$9,1,0)</f>
        <v>0</v>
      </c>
      <c r="P4502" s="108" t="n">
        <f aca="false">IF(SQRT($B$5)*$I4502+SQRT(1-$B$5)*L4502&lt;$C$10,1,0)</f>
        <v>0</v>
      </c>
      <c r="Q4502" s="108" t="n">
        <f aca="false">IF(SQRT($B$5)*$I4502+SQRT(1-$B$5)*M4502&lt;$C$11,1,0)</f>
        <v>0</v>
      </c>
      <c r="R4502" s="110" t="n">
        <f aca="false">N4502*$D$8+O4502*$D$9+P4502*$D$10+Q4502*$D$11</f>
        <v>0</v>
      </c>
      <c r="S4502" s="108" t="n">
        <f aca="false">SUM(N4502:Q4502)</f>
        <v>0</v>
      </c>
    </row>
    <row r="4503" customFormat="false" ht="15" hidden="false" customHeight="false" outlineLevel="0" collapsed="false">
      <c r="H4503" s="108" t="n">
        <v>4495</v>
      </c>
      <c r="I4503" s="109" t="n">
        <v>1.8477</v>
      </c>
      <c r="J4503" s="109" t="n">
        <v>-0.5854</v>
      </c>
      <c r="K4503" s="109" t="n">
        <v>-0.3984</v>
      </c>
      <c r="L4503" s="109" t="n">
        <v>0.7504</v>
      </c>
      <c r="M4503" s="109" t="n">
        <v>1.2978</v>
      </c>
      <c r="N4503" s="108" t="n">
        <f aca="false">IF(SQRT($B$5)*$I4503+SQRT(1-$B$5)*J4503&lt;$C$8,1,0)</f>
        <v>0</v>
      </c>
      <c r="O4503" s="108" t="n">
        <f aca="false">IF(SQRT($B$5)*$I4503+SQRT(1-$B$5)*K4503&lt;$C$9,1,0)</f>
        <v>0</v>
      </c>
      <c r="P4503" s="108" t="n">
        <f aca="false">IF(SQRT($B$5)*$I4503+SQRT(1-$B$5)*L4503&lt;$C$10,1,0)</f>
        <v>0</v>
      </c>
      <c r="Q4503" s="108" t="n">
        <f aca="false">IF(SQRT($B$5)*$I4503+SQRT(1-$B$5)*M4503&lt;$C$11,1,0)</f>
        <v>0</v>
      </c>
      <c r="R4503" s="110" t="n">
        <f aca="false">N4503*$D$8+O4503*$D$9+P4503*$D$10+Q4503*$D$11</f>
        <v>0</v>
      </c>
      <c r="S4503" s="108" t="n">
        <f aca="false">SUM(N4503:Q4503)</f>
        <v>0</v>
      </c>
    </row>
    <row r="4504" customFormat="false" ht="15" hidden="false" customHeight="false" outlineLevel="0" collapsed="false">
      <c r="H4504" s="108" t="n">
        <v>4496</v>
      </c>
      <c r="I4504" s="109" t="n">
        <v>-0.0778</v>
      </c>
      <c r="J4504" s="109" t="n">
        <v>-0.2035</v>
      </c>
      <c r="K4504" s="109" t="n">
        <v>-0.5445</v>
      </c>
      <c r="L4504" s="109" t="n">
        <v>1.2726</v>
      </c>
      <c r="M4504" s="109" t="n">
        <v>0.5085</v>
      </c>
      <c r="N4504" s="108" t="n">
        <f aca="false">IF(SQRT($B$5)*$I4504+SQRT(1-$B$5)*J4504&lt;$C$8,1,0)</f>
        <v>0</v>
      </c>
      <c r="O4504" s="108" t="n">
        <f aca="false">IF(SQRT($B$5)*$I4504+SQRT(1-$B$5)*K4504&lt;$C$9,1,0)</f>
        <v>0</v>
      </c>
      <c r="P4504" s="108" t="n">
        <f aca="false">IF(SQRT($B$5)*$I4504+SQRT(1-$B$5)*L4504&lt;$C$10,1,0)</f>
        <v>0</v>
      </c>
      <c r="Q4504" s="108" t="n">
        <f aca="false">IF(SQRT($B$5)*$I4504+SQRT(1-$B$5)*M4504&lt;$C$11,1,0)</f>
        <v>0</v>
      </c>
      <c r="R4504" s="110" t="n">
        <f aca="false">N4504*$D$8+O4504*$D$9+P4504*$D$10+Q4504*$D$11</f>
        <v>0</v>
      </c>
      <c r="S4504" s="108" t="n">
        <f aca="false">SUM(N4504:Q4504)</f>
        <v>0</v>
      </c>
    </row>
    <row r="4505" customFormat="false" ht="15" hidden="false" customHeight="false" outlineLevel="0" collapsed="false">
      <c r="H4505" s="108" t="n">
        <v>4497</v>
      </c>
      <c r="I4505" s="109" t="n">
        <v>-0.4897</v>
      </c>
      <c r="J4505" s="109" t="n">
        <v>-0.8896</v>
      </c>
      <c r="K4505" s="109" t="n">
        <v>-0.7811</v>
      </c>
      <c r="L4505" s="109" t="n">
        <v>2.2491</v>
      </c>
      <c r="M4505" s="109" t="n">
        <v>1.3031</v>
      </c>
      <c r="N4505" s="108" t="n">
        <f aca="false">IF(SQRT($B$5)*$I4505+SQRT(1-$B$5)*J4505&lt;$C$8,1,0)</f>
        <v>0</v>
      </c>
      <c r="O4505" s="108" t="n">
        <f aca="false">IF(SQRT($B$5)*$I4505+SQRT(1-$B$5)*K4505&lt;$C$9,1,0)</f>
        <v>0</v>
      </c>
      <c r="P4505" s="108" t="n">
        <f aca="false">IF(SQRT($B$5)*$I4505+SQRT(1-$B$5)*L4505&lt;$C$10,1,0)</f>
        <v>0</v>
      </c>
      <c r="Q4505" s="108" t="n">
        <f aca="false">IF(SQRT($B$5)*$I4505+SQRT(1-$B$5)*M4505&lt;$C$11,1,0)</f>
        <v>0</v>
      </c>
      <c r="R4505" s="110" t="n">
        <f aca="false">N4505*$D$8+O4505*$D$9+P4505*$D$10+Q4505*$D$11</f>
        <v>0</v>
      </c>
      <c r="S4505" s="108" t="n">
        <f aca="false">SUM(N4505:Q4505)</f>
        <v>0</v>
      </c>
    </row>
    <row r="4506" customFormat="false" ht="15" hidden="false" customHeight="false" outlineLevel="0" collapsed="false">
      <c r="H4506" s="108" t="n">
        <v>4498</v>
      </c>
      <c r="I4506" s="109" t="n">
        <v>0.9652</v>
      </c>
      <c r="J4506" s="109" t="n">
        <v>0.6916</v>
      </c>
      <c r="K4506" s="109" t="n">
        <v>-0.9244</v>
      </c>
      <c r="L4506" s="109" t="n">
        <v>-2.1269</v>
      </c>
      <c r="M4506" s="109" t="n">
        <v>0.6056</v>
      </c>
      <c r="N4506" s="108" t="n">
        <f aca="false">IF(SQRT($B$5)*$I4506+SQRT(1-$B$5)*J4506&lt;$C$8,1,0)</f>
        <v>0</v>
      </c>
      <c r="O4506" s="108" t="n">
        <f aca="false">IF(SQRT($B$5)*$I4506+SQRT(1-$B$5)*K4506&lt;$C$9,1,0)</f>
        <v>0</v>
      </c>
      <c r="P4506" s="108" t="n">
        <f aca="false">IF(SQRT($B$5)*$I4506+SQRT(1-$B$5)*L4506&lt;$C$10,1,0)</f>
        <v>0</v>
      </c>
      <c r="Q4506" s="108" t="n">
        <f aca="false">IF(SQRT($B$5)*$I4506+SQRT(1-$B$5)*M4506&lt;$C$11,1,0)</f>
        <v>0</v>
      </c>
      <c r="R4506" s="110" t="n">
        <f aca="false">N4506*$D$8+O4506*$D$9+P4506*$D$10+Q4506*$D$11</f>
        <v>0</v>
      </c>
      <c r="S4506" s="108" t="n">
        <f aca="false">SUM(N4506:Q4506)</f>
        <v>0</v>
      </c>
    </row>
    <row r="4507" customFormat="false" ht="15" hidden="false" customHeight="false" outlineLevel="0" collapsed="false">
      <c r="H4507" s="108" t="n">
        <v>4499</v>
      </c>
      <c r="I4507" s="109" t="n">
        <v>-0.2019</v>
      </c>
      <c r="J4507" s="109" t="n">
        <v>0.4534</v>
      </c>
      <c r="K4507" s="109" t="n">
        <v>-0.7021</v>
      </c>
      <c r="L4507" s="109" t="n">
        <v>0.4255</v>
      </c>
      <c r="M4507" s="109" t="n">
        <v>0.6774</v>
      </c>
      <c r="N4507" s="108" t="n">
        <f aca="false">IF(SQRT($B$5)*$I4507+SQRT(1-$B$5)*J4507&lt;$C$8,1,0)</f>
        <v>0</v>
      </c>
      <c r="O4507" s="108" t="n">
        <f aca="false">IF(SQRT($B$5)*$I4507+SQRT(1-$B$5)*K4507&lt;$C$9,1,0)</f>
        <v>0</v>
      </c>
      <c r="P4507" s="108" t="n">
        <f aca="false">IF(SQRT($B$5)*$I4507+SQRT(1-$B$5)*L4507&lt;$C$10,1,0)</f>
        <v>0</v>
      </c>
      <c r="Q4507" s="108" t="n">
        <f aca="false">IF(SQRT($B$5)*$I4507+SQRT(1-$B$5)*M4507&lt;$C$11,1,0)</f>
        <v>0</v>
      </c>
      <c r="R4507" s="110" t="n">
        <f aca="false">N4507*$D$8+O4507*$D$9+P4507*$D$10+Q4507*$D$11</f>
        <v>0</v>
      </c>
      <c r="S4507" s="108" t="n">
        <f aca="false">SUM(N4507:Q4507)</f>
        <v>0</v>
      </c>
    </row>
    <row r="4508" customFormat="false" ht="15" hidden="false" customHeight="false" outlineLevel="0" collapsed="false">
      <c r="H4508" s="108" t="n">
        <v>4500</v>
      </c>
      <c r="I4508" s="109" t="n">
        <v>0.0862</v>
      </c>
      <c r="J4508" s="109" t="n">
        <v>0.0463</v>
      </c>
      <c r="K4508" s="109" t="n">
        <v>-0.7403</v>
      </c>
      <c r="L4508" s="109" t="n">
        <v>0.0463</v>
      </c>
      <c r="M4508" s="109" t="n">
        <v>1.3399</v>
      </c>
      <c r="N4508" s="108" t="n">
        <f aca="false">IF(SQRT($B$5)*$I4508+SQRT(1-$B$5)*J4508&lt;$C$8,1,0)</f>
        <v>0</v>
      </c>
      <c r="O4508" s="108" t="n">
        <f aca="false">IF(SQRT($B$5)*$I4508+SQRT(1-$B$5)*K4508&lt;$C$9,1,0)</f>
        <v>0</v>
      </c>
      <c r="P4508" s="108" t="n">
        <f aca="false">IF(SQRT($B$5)*$I4508+SQRT(1-$B$5)*L4508&lt;$C$10,1,0)</f>
        <v>0</v>
      </c>
      <c r="Q4508" s="108" t="n">
        <f aca="false">IF(SQRT($B$5)*$I4508+SQRT(1-$B$5)*M4508&lt;$C$11,1,0)</f>
        <v>0</v>
      </c>
      <c r="R4508" s="110" t="n">
        <f aca="false">N4508*$D$8+O4508*$D$9+P4508*$D$10+Q4508*$D$11</f>
        <v>0</v>
      </c>
      <c r="S4508" s="108" t="n">
        <f aca="false">SUM(N4508:Q4508)</f>
        <v>0</v>
      </c>
    </row>
    <row r="4509" customFormat="false" ht="15" hidden="false" customHeight="false" outlineLevel="0" collapsed="false">
      <c r="H4509" s="108" t="n">
        <v>4501</v>
      </c>
      <c r="I4509" s="109" t="n">
        <v>-0.7422</v>
      </c>
      <c r="J4509" s="109" t="n">
        <v>1.4843</v>
      </c>
      <c r="K4509" s="109" t="n">
        <v>-1.5026</v>
      </c>
      <c r="L4509" s="109" t="n">
        <v>0.5672</v>
      </c>
      <c r="M4509" s="109" t="n">
        <v>-0.0039</v>
      </c>
      <c r="N4509" s="108" t="n">
        <f aca="false">IF(SQRT($B$5)*$I4509+SQRT(1-$B$5)*J4509&lt;$C$8,1,0)</f>
        <v>0</v>
      </c>
      <c r="O4509" s="108" t="n">
        <f aca="false">IF(SQRT($B$5)*$I4509+SQRT(1-$B$5)*K4509&lt;$C$9,1,0)</f>
        <v>0</v>
      </c>
      <c r="P4509" s="108" t="n">
        <f aca="false">IF(SQRT($B$5)*$I4509+SQRT(1-$B$5)*L4509&lt;$C$10,1,0)</f>
        <v>0</v>
      </c>
      <c r="Q4509" s="108" t="n">
        <f aca="false">IF(SQRT($B$5)*$I4509+SQRT(1-$B$5)*M4509&lt;$C$11,1,0)</f>
        <v>0</v>
      </c>
      <c r="R4509" s="110" t="n">
        <f aca="false">N4509*$D$8+O4509*$D$9+P4509*$D$10+Q4509*$D$11</f>
        <v>0</v>
      </c>
      <c r="S4509" s="108" t="n">
        <f aca="false">SUM(N4509:Q4509)</f>
        <v>0</v>
      </c>
    </row>
    <row r="4510" customFormat="false" ht="15" hidden="false" customHeight="false" outlineLevel="0" collapsed="false">
      <c r="H4510" s="108" t="n">
        <v>4502</v>
      </c>
      <c r="I4510" s="109" t="n">
        <v>-1.0357</v>
      </c>
      <c r="J4510" s="109" t="n">
        <v>-0.8218</v>
      </c>
      <c r="K4510" s="109" t="n">
        <v>-0.2716</v>
      </c>
      <c r="L4510" s="109" t="n">
        <v>-1.3085</v>
      </c>
      <c r="M4510" s="109" t="n">
        <v>-0.3496</v>
      </c>
      <c r="N4510" s="108" t="n">
        <f aca="false">IF(SQRT($B$5)*$I4510+SQRT(1-$B$5)*J4510&lt;$C$8,1,0)</f>
        <v>0</v>
      </c>
      <c r="O4510" s="108" t="n">
        <f aca="false">IF(SQRT($B$5)*$I4510+SQRT(1-$B$5)*K4510&lt;$C$9,1,0)</f>
        <v>0</v>
      </c>
      <c r="P4510" s="108" t="n">
        <f aca="false">IF(SQRT($B$5)*$I4510+SQRT(1-$B$5)*L4510&lt;$C$10,1,0)</f>
        <v>0</v>
      </c>
      <c r="Q4510" s="108" t="n">
        <f aca="false">IF(SQRT($B$5)*$I4510+SQRT(1-$B$5)*M4510&lt;$C$11,1,0)</f>
        <v>0</v>
      </c>
      <c r="R4510" s="110" t="n">
        <f aca="false">N4510*$D$8+O4510*$D$9+P4510*$D$10+Q4510*$D$11</f>
        <v>0</v>
      </c>
      <c r="S4510" s="108" t="n">
        <f aca="false">SUM(N4510:Q4510)</f>
        <v>0</v>
      </c>
    </row>
    <row r="4511" customFormat="false" ht="15" hidden="false" customHeight="false" outlineLevel="0" collapsed="false">
      <c r="H4511" s="108" t="n">
        <v>4503</v>
      </c>
      <c r="I4511" s="109" t="n">
        <v>-0.9041</v>
      </c>
      <c r="J4511" s="109" t="n">
        <v>0.0706</v>
      </c>
      <c r="K4511" s="109" t="n">
        <v>0.9091</v>
      </c>
      <c r="L4511" s="109" t="n">
        <v>-0.7361</v>
      </c>
      <c r="M4511" s="109" t="n">
        <v>1.0512</v>
      </c>
      <c r="N4511" s="108" t="n">
        <f aca="false">IF(SQRT($B$5)*$I4511+SQRT(1-$B$5)*J4511&lt;$C$8,1,0)</f>
        <v>0</v>
      </c>
      <c r="O4511" s="108" t="n">
        <f aca="false">IF(SQRT($B$5)*$I4511+SQRT(1-$B$5)*K4511&lt;$C$9,1,0)</f>
        <v>0</v>
      </c>
      <c r="P4511" s="108" t="n">
        <f aca="false">IF(SQRT($B$5)*$I4511+SQRT(1-$B$5)*L4511&lt;$C$10,1,0)</f>
        <v>0</v>
      </c>
      <c r="Q4511" s="108" t="n">
        <f aca="false">IF(SQRT($B$5)*$I4511+SQRT(1-$B$5)*M4511&lt;$C$11,1,0)</f>
        <v>0</v>
      </c>
      <c r="R4511" s="110" t="n">
        <f aca="false">N4511*$D$8+O4511*$D$9+P4511*$D$10+Q4511*$D$11</f>
        <v>0</v>
      </c>
      <c r="S4511" s="108" t="n">
        <f aca="false">SUM(N4511:Q4511)</f>
        <v>0</v>
      </c>
    </row>
    <row r="4512" customFormat="false" ht="15" hidden="false" customHeight="false" outlineLevel="0" collapsed="false">
      <c r="H4512" s="108" t="n">
        <v>4504</v>
      </c>
      <c r="I4512" s="109" t="n">
        <v>-0.0959</v>
      </c>
      <c r="J4512" s="109" t="n">
        <v>-0.3635</v>
      </c>
      <c r="K4512" s="109" t="n">
        <v>-0.5052</v>
      </c>
      <c r="L4512" s="109" t="n">
        <v>0.1273</v>
      </c>
      <c r="M4512" s="109" t="n">
        <v>0.4572</v>
      </c>
      <c r="N4512" s="108" t="n">
        <f aca="false">IF(SQRT($B$5)*$I4512+SQRT(1-$B$5)*J4512&lt;$C$8,1,0)</f>
        <v>0</v>
      </c>
      <c r="O4512" s="108" t="n">
        <f aca="false">IF(SQRT($B$5)*$I4512+SQRT(1-$B$5)*K4512&lt;$C$9,1,0)</f>
        <v>0</v>
      </c>
      <c r="P4512" s="108" t="n">
        <f aca="false">IF(SQRT($B$5)*$I4512+SQRT(1-$B$5)*L4512&lt;$C$10,1,0)</f>
        <v>0</v>
      </c>
      <c r="Q4512" s="108" t="n">
        <f aca="false">IF(SQRT($B$5)*$I4512+SQRT(1-$B$5)*M4512&lt;$C$11,1,0)</f>
        <v>0</v>
      </c>
      <c r="R4512" s="110" t="n">
        <f aca="false">N4512*$D$8+O4512*$D$9+P4512*$D$10+Q4512*$D$11</f>
        <v>0</v>
      </c>
      <c r="S4512" s="108" t="n">
        <f aca="false">SUM(N4512:Q4512)</f>
        <v>0</v>
      </c>
    </row>
    <row r="4513" customFormat="false" ht="15" hidden="false" customHeight="false" outlineLevel="0" collapsed="false">
      <c r="H4513" s="108" t="n">
        <v>4505</v>
      </c>
      <c r="I4513" s="109" t="n">
        <v>-1.1669</v>
      </c>
      <c r="J4513" s="109" t="n">
        <v>0.7681</v>
      </c>
      <c r="K4513" s="109" t="n">
        <v>-0.6117</v>
      </c>
      <c r="L4513" s="109" t="n">
        <v>-0.7722</v>
      </c>
      <c r="M4513" s="109" t="n">
        <v>-0.3037</v>
      </c>
      <c r="N4513" s="108" t="n">
        <f aca="false">IF(SQRT($B$5)*$I4513+SQRT(1-$B$5)*J4513&lt;$C$8,1,0)</f>
        <v>0</v>
      </c>
      <c r="O4513" s="108" t="n">
        <f aca="false">IF(SQRT($B$5)*$I4513+SQRT(1-$B$5)*K4513&lt;$C$9,1,0)</f>
        <v>0</v>
      </c>
      <c r="P4513" s="108" t="n">
        <f aca="false">IF(SQRT($B$5)*$I4513+SQRT(1-$B$5)*L4513&lt;$C$10,1,0)</f>
        <v>0</v>
      </c>
      <c r="Q4513" s="108" t="n">
        <f aca="false">IF(SQRT($B$5)*$I4513+SQRT(1-$B$5)*M4513&lt;$C$11,1,0)</f>
        <v>0</v>
      </c>
      <c r="R4513" s="110" t="n">
        <f aca="false">N4513*$D$8+O4513*$D$9+P4513*$D$10+Q4513*$D$11</f>
        <v>0</v>
      </c>
      <c r="S4513" s="108" t="n">
        <f aca="false">SUM(N4513:Q4513)</f>
        <v>0</v>
      </c>
    </row>
    <row r="4514" customFormat="false" ht="15" hidden="false" customHeight="false" outlineLevel="0" collapsed="false">
      <c r="H4514" s="108" t="n">
        <v>4506</v>
      </c>
      <c r="I4514" s="109" t="n">
        <v>1.5458</v>
      </c>
      <c r="J4514" s="109" t="n">
        <v>0.4675</v>
      </c>
      <c r="K4514" s="109" t="n">
        <v>0.0961</v>
      </c>
      <c r="L4514" s="109" t="n">
        <v>-0.0239</v>
      </c>
      <c r="M4514" s="109" t="n">
        <v>0.2799</v>
      </c>
      <c r="N4514" s="108" t="n">
        <f aca="false">IF(SQRT($B$5)*$I4514+SQRT(1-$B$5)*J4514&lt;$C$8,1,0)</f>
        <v>0</v>
      </c>
      <c r="O4514" s="108" t="n">
        <f aca="false">IF(SQRT($B$5)*$I4514+SQRT(1-$B$5)*K4514&lt;$C$9,1,0)</f>
        <v>0</v>
      </c>
      <c r="P4514" s="108" t="n">
        <f aca="false">IF(SQRT($B$5)*$I4514+SQRT(1-$B$5)*L4514&lt;$C$10,1,0)</f>
        <v>0</v>
      </c>
      <c r="Q4514" s="108" t="n">
        <f aca="false">IF(SQRT($B$5)*$I4514+SQRT(1-$B$5)*M4514&lt;$C$11,1,0)</f>
        <v>0</v>
      </c>
      <c r="R4514" s="110" t="n">
        <f aca="false">N4514*$D$8+O4514*$D$9+P4514*$D$10+Q4514*$D$11</f>
        <v>0</v>
      </c>
      <c r="S4514" s="108" t="n">
        <f aca="false">SUM(N4514:Q4514)</f>
        <v>0</v>
      </c>
    </row>
    <row r="4515" customFormat="false" ht="15" hidden="false" customHeight="false" outlineLevel="0" collapsed="false">
      <c r="H4515" s="108" t="n">
        <v>4507</v>
      </c>
      <c r="I4515" s="109" t="n">
        <v>0.2508</v>
      </c>
      <c r="J4515" s="109" t="n">
        <v>1.8235</v>
      </c>
      <c r="K4515" s="109" t="n">
        <v>-1.4791</v>
      </c>
      <c r="L4515" s="109" t="n">
        <v>-0.6664</v>
      </c>
      <c r="M4515" s="109" t="n">
        <v>0.6275</v>
      </c>
      <c r="N4515" s="108" t="n">
        <f aca="false">IF(SQRT($B$5)*$I4515+SQRT(1-$B$5)*J4515&lt;$C$8,1,0)</f>
        <v>0</v>
      </c>
      <c r="O4515" s="108" t="n">
        <f aca="false">IF(SQRT($B$5)*$I4515+SQRT(1-$B$5)*K4515&lt;$C$9,1,0)</f>
        <v>0</v>
      </c>
      <c r="P4515" s="108" t="n">
        <f aca="false">IF(SQRT($B$5)*$I4515+SQRT(1-$B$5)*L4515&lt;$C$10,1,0)</f>
        <v>0</v>
      </c>
      <c r="Q4515" s="108" t="n">
        <f aca="false">IF(SQRT($B$5)*$I4515+SQRT(1-$B$5)*M4515&lt;$C$11,1,0)</f>
        <v>0</v>
      </c>
      <c r="R4515" s="110" t="n">
        <f aca="false">N4515*$D$8+O4515*$D$9+P4515*$D$10+Q4515*$D$11</f>
        <v>0</v>
      </c>
      <c r="S4515" s="108" t="n">
        <f aca="false">SUM(N4515:Q4515)</f>
        <v>0</v>
      </c>
    </row>
    <row r="4516" customFormat="false" ht="15" hidden="false" customHeight="false" outlineLevel="0" collapsed="false">
      <c r="H4516" s="108" t="n">
        <v>4508</v>
      </c>
      <c r="I4516" s="109" t="n">
        <v>0.7944</v>
      </c>
      <c r="J4516" s="109" t="n">
        <v>0.4676</v>
      </c>
      <c r="K4516" s="109" t="n">
        <v>-0.8101</v>
      </c>
      <c r="L4516" s="109" t="n">
        <v>0.4955</v>
      </c>
      <c r="M4516" s="109" t="n">
        <v>-0.4914</v>
      </c>
      <c r="N4516" s="108" t="n">
        <f aca="false">IF(SQRT($B$5)*$I4516+SQRT(1-$B$5)*J4516&lt;$C$8,1,0)</f>
        <v>0</v>
      </c>
      <c r="O4516" s="108" t="n">
        <f aca="false">IF(SQRT($B$5)*$I4516+SQRT(1-$B$5)*K4516&lt;$C$9,1,0)</f>
        <v>0</v>
      </c>
      <c r="P4516" s="108" t="n">
        <f aca="false">IF(SQRT($B$5)*$I4516+SQRT(1-$B$5)*L4516&lt;$C$10,1,0)</f>
        <v>0</v>
      </c>
      <c r="Q4516" s="108" t="n">
        <f aca="false">IF(SQRT($B$5)*$I4516+SQRT(1-$B$5)*M4516&lt;$C$11,1,0)</f>
        <v>0</v>
      </c>
      <c r="R4516" s="110" t="n">
        <f aca="false">N4516*$D$8+O4516*$D$9+P4516*$D$10+Q4516*$D$11</f>
        <v>0</v>
      </c>
      <c r="S4516" s="108" t="n">
        <f aca="false">SUM(N4516:Q4516)</f>
        <v>0</v>
      </c>
    </row>
    <row r="4517" customFormat="false" ht="15" hidden="false" customHeight="false" outlineLevel="0" collapsed="false">
      <c r="H4517" s="108" t="n">
        <v>4509</v>
      </c>
      <c r="I4517" s="109" t="n">
        <v>1.4407</v>
      </c>
      <c r="J4517" s="109" t="n">
        <v>-0.4046</v>
      </c>
      <c r="K4517" s="109" t="n">
        <v>1.5565</v>
      </c>
      <c r="L4517" s="109" t="n">
        <v>1.2647</v>
      </c>
      <c r="M4517" s="109" t="n">
        <v>0.0763</v>
      </c>
      <c r="N4517" s="108" t="n">
        <f aca="false">IF(SQRT($B$5)*$I4517+SQRT(1-$B$5)*J4517&lt;$C$8,1,0)</f>
        <v>0</v>
      </c>
      <c r="O4517" s="108" t="n">
        <f aca="false">IF(SQRT($B$5)*$I4517+SQRT(1-$B$5)*K4517&lt;$C$9,1,0)</f>
        <v>0</v>
      </c>
      <c r="P4517" s="108" t="n">
        <f aca="false">IF(SQRT($B$5)*$I4517+SQRT(1-$B$5)*L4517&lt;$C$10,1,0)</f>
        <v>0</v>
      </c>
      <c r="Q4517" s="108" t="n">
        <f aca="false">IF(SQRT($B$5)*$I4517+SQRT(1-$B$5)*M4517&lt;$C$11,1,0)</f>
        <v>0</v>
      </c>
      <c r="R4517" s="110" t="n">
        <f aca="false">N4517*$D$8+O4517*$D$9+P4517*$D$10+Q4517*$D$11</f>
        <v>0</v>
      </c>
      <c r="S4517" s="108" t="n">
        <f aca="false">SUM(N4517:Q4517)</f>
        <v>0</v>
      </c>
    </row>
    <row r="4518" customFormat="false" ht="15" hidden="false" customHeight="false" outlineLevel="0" collapsed="false">
      <c r="H4518" s="108" t="n">
        <v>4510</v>
      </c>
      <c r="I4518" s="109" t="n">
        <v>1.6342</v>
      </c>
      <c r="J4518" s="109" t="n">
        <v>0.5487</v>
      </c>
      <c r="K4518" s="109" t="n">
        <v>-0.2584</v>
      </c>
      <c r="L4518" s="109" t="n">
        <v>-0.8458</v>
      </c>
      <c r="M4518" s="109" t="n">
        <v>1.2001</v>
      </c>
      <c r="N4518" s="108" t="n">
        <f aca="false">IF(SQRT($B$5)*$I4518+SQRT(1-$B$5)*J4518&lt;$C$8,1,0)</f>
        <v>0</v>
      </c>
      <c r="O4518" s="108" t="n">
        <f aca="false">IF(SQRT($B$5)*$I4518+SQRT(1-$B$5)*K4518&lt;$C$9,1,0)</f>
        <v>0</v>
      </c>
      <c r="P4518" s="108" t="n">
        <f aca="false">IF(SQRT($B$5)*$I4518+SQRT(1-$B$5)*L4518&lt;$C$10,1,0)</f>
        <v>0</v>
      </c>
      <c r="Q4518" s="108" t="n">
        <f aca="false">IF(SQRT($B$5)*$I4518+SQRT(1-$B$5)*M4518&lt;$C$11,1,0)</f>
        <v>0</v>
      </c>
      <c r="R4518" s="110" t="n">
        <f aca="false">N4518*$D$8+O4518*$D$9+P4518*$D$10+Q4518*$D$11</f>
        <v>0</v>
      </c>
      <c r="S4518" s="108" t="n">
        <f aca="false">SUM(N4518:Q4518)</f>
        <v>0</v>
      </c>
    </row>
    <row r="4519" customFormat="false" ht="15" hidden="false" customHeight="false" outlineLevel="0" collapsed="false">
      <c r="H4519" s="108" t="n">
        <v>4511</v>
      </c>
      <c r="I4519" s="109" t="n">
        <v>1.1754</v>
      </c>
      <c r="J4519" s="109" t="n">
        <v>1.3135</v>
      </c>
      <c r="K4519" s="109" t="n">
        <v>-2.2643</v>
      </c>
      <c r="L4519" s="109" t="n">
        <v>-1.2516</v>
      </c>
      <c r="M4519" s="109" t="n">
        <v>2.3206</v>
      </c>
      <c r="N4519" s="108" t="n">
        <f aca="false">IF(SQRT($B$5)*$I4519+SQRT(1-$B$5)*J4519&lt;$C$8,1,0)</f>
        <v>0</v>
      </c>
      <c r="O4519" s="108" t="n">
        <f aca="false">IF(SQRT($B$5)*$I4519+SQRT(1-$B$5)*K4519&lt;$C$9,1,0)</f>
        <v>0</v>
      </c>
      <c r="P4519" s="108" t="n">
        <f aca="false">IF(SQRT($B$5)*$I4519+SQRT(1-$B$5)*L4519&lt;$C$10,1,0)</f>
        <v>0</v>
      </c>
      <c r="Q4519" s="108" t="n">
        <f aca="false">IF(SQRT($B$5)*$I4519+SQRT(1-$B$5)*M4519&lt;$C$11,1,0)</f>
        <v>0</v>
      </c>
      <c r="R4519" s="110" t="n">
        <f aca="false">N4519*$D$8+O4519*$D$9+P4519*$D$10+Q4519*$D$11</f>
        <v>0</v>
      </c>
      <c r="S4519" s="108" t="n">
        <f aca="false">SUM(N4519:Q4519)</f>
        <v>0</v>
      </c>
    </row>
    <row r="4520" customFormat="false" ht="15" hidden="false" customHeight="false" outlineLevel="0" collapsed="false">
      <c r="H4520" s="108" t="n">
        <v>4512</v>
      </c>
      <c r="I4520" s="109" t="n">
        <v>1.0697</v>
      </c>
      <c r="J4520" s="109" t="n">
        <v>-2.6568</v>
      </c>
      <c r="K4520" s="109" t="n">
        <v>-0.4394</v>
      </c>
      <c r="L4520" s="109" t="n">
        <v>-0.1381</v>
      </c>
      <c r="M4520" s="109" t="n">
        <v>0.1521</v>
      </c>
      <c r="N4520" s="108" t="n">
        <f aca="false">IF(SQRT($B$5)*$I4520+SQRT(1-$B$5)*J4520&lt;$C$8,1,0)</f>
        <v>0</v>
      </c>
      <c r="O4520" s="108" t="n">
        <f aca="false">IF(SQRT($B$5)*$I4520+SQRT(1-$B$5)*K4520&lt;$C$9,1,0)</f>
        <v>0</v>
      </c>
      <c r="P4520" s="108" t="n">
        <f aca="false">IF(SQRT($B$5)*$I4520+SQRT(1-$B$5)*L4520&lt;$C$10,1,0)</f>
        <v>0</v>
      </c>
      <c r="Q4520" s="108" t="n">
        <f aca="false">IF(SQRT($B$5)*$I4520+SQRT(1-$B$5)*M4520&lt;$C$11,1,0)</f>
        <v>0</v>
      </c>
      <c r="R4520" s="110" t="n">
        <f aca="false">N4520*$D$8+O4520*$D$9+P4520*$D$10+Q4520*$D$11</f>
        <v>0</v>
      </c>
      <c r="S4520" s="108" t="n">
        <f aca="false">SUM(N4520:Q4520)</f>
        <v>0</v>
      </c>
    </row>
    <row r="4521" customFormat="false" ht="15" hidden="false" customHeight="false" outlineLevel="0" collapsed="false">
      <c r="H4521" s="108" t="n">
        <v>4513</v>
      </c>
      <c r="I4521" s="109" t="n">
        <v>-1.9436</v>
      </c>
      <c r="J4521" s="109" t="n">
        <v>-1.2318</v>
      </c>
      <c r="K4521" s="109" t="n">
        <v>0.3033</v>
      </c>
      <c r="L4521" s="109" t="n">
        <v>-1.5609</v>
      </c>
      <c r="M4521" s="109" t="n">
        <v>0.8778</v>
      </c>
      <c r="N4521" s="108" t="n">
        <f aca="false">IF(SQRT($B$5)*$I4521+SQRT(1-$B$5)*J4521&lt;$C$8,1,0)</f>
        <v>0</v>
      </c>
      <c r="O4521" s="108" t="n">
        <f aca="false">IF(SQRT($B$5)*$I4521+SQRT(1-$B$5)*K4521&lt;$C$9,1,0)</f>
        <v>0</v>
      </c>
      <c r="P4521" s="108" t="n">
        <f aca="false">IF(SQRT($B$5)*$I4521+SQRT(1-$B$5)*L4521&lt;$C$10,1,0)</f>
        <v>1</v>
      </c>
      <c r="Q4521" s="108" t="n">
        <f aca="false">IF(SQRT($B$5)*$I4521+SQRT(1-$B$5)*M4521&lt;$C$11,1,0)</f>
        <v>0</v>
      </c>
      <c r="R4521" s="110" t="n">
        <f aca="false">N4521*$D$8+O4521*$D$9+P4521*$D$10+Q4521*$D$11</f>
        <v>14</v>
      </c>
      <c r="S4521" s="108" t="n">
        <f aca="false">SUM(N4521:Q4521)</f>
        <v>1</v>
      </c>
    </row>
    <row r="4522" customFormat="false" ht="15" hidden="false" customHeight="false" outlineLevel="0" collapsed="false">
      <c r="H4522" s="108" t="n">
        <v>4514</v>
      </c>
      <c r="I4522" s="109" t="n">
        <v>-1.276</v>
      </c>
      <c r="J4522" s="109" t="n">
        <v>-0.7538</v>
      </c>
      <c r="K4522" s="109" t="n">
        <v>0.4623</v>
      </c>
      <c r="L4522" s="109" t="n">
        <v>0.928</v>
      </c>
      <c r="M4522" s="109" t="n">
        <v>-2.085</v>
      </c>
      <c r="N4522" s="108" t="n">
        <f aca="false">IF(SQRT($B$5)*$I4522+SQRT(1-$B$5)*J4522&lt;$C$8,1,0)</f>
        <v>0</v>
      </c>
      <c r="O4522" s="108" t="n">
        <f aca="false">IF(SQRT($B$5)*$I4522+SQRT(1-$B$5)*K4522&lt;$C$9,1,0)</f>
        <v>0</v>
      </c>
      <c r="P4522" s="108" t="n">
        <f aca="false">IF(SQRT($B$5)*$I4522+SQRT(1-$B$5)*L4522&lt;$C$10,1,0)</f>
        <v>0</v>
      </c>
      <c r="Q4522" s="108" t="n">
        <f aca="false">IF(SQRT($B$5)*$I4522+SQRT(1-$B$5)*M4522&lt;$C$11,1,0)</f>
        <v>1</v>
      </c>
      <c r="R4522" s="110" t="n">
        <f aca="false">N4522*$D$8+O4522*$D$9+P4522*$D$10+Q4522*$D$11</f>
        <v>17.5</v>
      </c>
      <c r="S4522" s="108" t="n">
        <f aca="false">SUM(N4522:Q4522)</f>
        <v>1</v>
      </c>
    </row>
    <row r="4523" customFormat="false" ht="15" hidden="false" customHeight="false" outlineLevel="0" collapsed="false">
      <c r="H4523" s="108" t="n">
        <v>4515</v>
      </c>
      <c r="I4523" s="109" t="n">
        <v>0.6801</v>
      </c>
      <c r="J4523" s="109" t="n">
        <v>1.2436</v>
      </c>
      <c r="K4523" s="109" t="n">
        <v>0.4012</v>
      </c>
      <c r="L4523" s="109" t="n">
        <v>0.2443</v>
      </c>
      <c r="M4523" s="109" t="n">
        <v>-0.1705</v>
      </c>
      <c r="N4523" s="108" t="n">
        <f aca="false">IF(SQRT($B$5)*$I4523+SQRT(1-$B$5)*J4523&lt;$C$8,1,0)</f>
        <v>0</v>
      </c>
      <c r="O4523" s="108" t="n">
        <f aca="false">IF(SQRT($B$5)*$I4523+SQRT(1-$B$5)*K4523&lt;$C$9,1,0)</f>
        <v>0</v>
      </c>
      <c r="P4523" s="108" t="n">
        <f aca="false">IF(SQRT($B$5)*$I4523+SQRT(1-$B$5)*L4523&lt;$C$10,1,0)</f>
        <v>0</v>
      </c>
      <c r="Q4523" s="108" t="n">
        <f aca="false">IF(SQRT($B$5)*$I4523+SQRT(1-$B$5)*M4523&lt;$C$11,1,0)</f>
        <v>0</v>
      </c>
      <c r="R4523" s="110" t="n">
        <f aca="false">N4523*$D$8+O4523*$D$9+P4523*$D$10+Q4523*$D$11</f>
        <v>0</v>
      </c>
      <c r="S4523" s="108" t="n">
        <f aca="false">SUM(N4523:Q4523)</f>
        <v>0</v>
      </c>
    </row>
    <row r="4524" customFormat="false" ht="15" hidden="false" customHeight="false" outlineLevel="0" collapsed="false">
      <c r="H4524" s="108" t="n">
        <v>4516</v>
      </c>
      <c r="I4524" s="109" t="n">
        <v>-0.5236</v>
      </c>
      <c r="J4524" s="109" t="n">
        <v>1.2171</v>
      </c>
      <c r="K4524" s="109" t="n">
        <v>-0.1845</v>
      </c>
      <c r="L4524" s="109" t="n">
        <v>0.4048</v>
      </c>
      <c r="M4524" s="109" t="n">
        <v>0.983</v>
      </c>
      <c r="N4524" s="108" t="n">
        <f aca="false">IF(SQRT($B$5)*$I4524+SQRT(1-$B$5)*J4524&lt;$C$8,1,0)</f>
        <v>0</v>
      </c>
      <c r="O4524" s="108" t="n">
        <f aca="false">IF(SQRT($B$5)*$I4524+SQRT(1-$B$5)*K4524&lt;$C$9,1,0)</f>
        <v>0</v>
      </c>
      <c r="P4524" s="108" t="n">
        <f aca="false">IF(SQRT($B$5)*$I4524+SQRT(1-$B$5)*L4524&lt;$C$10,1,0)</f>
        <v>0</v>
      </c>
      <c r="Q4524" s="108" t="n">
        <f aca="false">IF(SQRT($B$5)*$I4524+SQRT(1-$B$5)*M4524&lt;$C$11,1,0)</f>
        <v>0</v>
      </c>
      <c r="R4524" s="110" t="n">
        <f aca="false">N4524*$D$8+O4524*$D$9+P4524*$D$10+Q4524*$D$11</f>
        <v>0</v>
      </c>
      <c r="S4524" s="108" t="n">
        <f aca="false">SUM(N4524:Q4524)</f>
        <v>0</v>
      </c>
    </row>
    <row r="4525" customFormat="false" ht="15" hidden="false" customHeight="false" outlineLevel="0" collapsed="false">
      <c r="H4525" s="108" t="n">
        <v>4517</v>
      </c>
      <c r="I4525" s="109" t="n">
        <v>-1.7172</v>
      </c>
      <c r="J4525" s="109" t="n">
        <v>-0.3233</v>
      </c>
      <c r="K4525" s="109" t="n">
        <v>0.4042</v>
      </c>
      <c r="L4525" s="109" t="n">
        <v>1.6878</v>
      </c>
      <c r="M4525" s="109" t="n">
        <v>-1.1447</v>
      </c>
      <c r="N4525" s="108" t="n">
        <f aca="false">IF(SQRT($B$5)*$I4525+SQRT(1-$B$5)*J4525&lt;$C$8,1,0)</f>
        <v>0</v>
      </c>
      <c r="O4525" s="108" t="n">
        <f aca="false">IF(SQRT($B$5)*$I4525+SQRT(1-$B$5)*K4525&lt;$C$9,1,0)</f>
        <v>0</v>
      </c>
      <c r="P4525" s="108" t="n">
        <f aca="false">IF(SQRT($B$5)*$I4525+SQRT(1-$B$5)*L4525&lt;$C$10,1,0)</f>
        <v>0</v>
      </c>
      <c r="Q4525" s="108" t="n">
        <f aca="false">IF(SQRT($B$5)*$I4525+SQRT(1-$B$5)*M4525&lt;$C$11,1,0)</f>
        <v>0</v>
      </c>
      <c r="R4525" s="110" t="n">
        <f aca="false">N4525*$D$8+O4525*$D$9+P4525*$D$10+Q4525*$D$11</f>
        <v>0</v>
      </c>
      <c r="S4525" s="108" t="n">
        <f aca="false">SUM(N4525:Q4525)</f>
        <v>0</v>
      </c>
    </row>
    <row r="4526" customFormat="false" ht="15" hidden="false" customHeight="false" outlineLevel="0" collapsed="false">
      <c r="H4526" s="108" t="n">
        <v>4518</v>
      </c>
      <c r="I4526" s="109" t="n">
        <v>0.0382</v>
      </c>
      <c r="J4526" s="109" t="n">
        <v>0.7281</v>
      </c>
      <c r="K4526" s="109" t="n">
        <v>-1.3981</v>
      </c>
      <c r="L4526" s="109" t="n">
        <v>-1.2576</v>
      </c>
      <c r="M4526" s="109" t="n">
        <v>-1.0778</v>
      </c>
      <c r="N4526" s="108" t="n">
        <f aca="false">IF(SQRT($B$5)*$I4526+SQRT(1-$B$5)*J4526&lt;$C$8,1,0)</f>
        <v>0</v>
      </c>
      <c r="O4526" s="108" t="n">
        <f aca="false">IF(SQRT($B$5)*$I4526+SQRT(1-$B$5)*K4526&lt;$C$9,1,0)</f>
        <v>0</v>
      </c>
      <c r="P4526" s="108" t="n">
        <f aca="false">IF(SQRT($B$5)*$I4526+SQRT(1-$B$5)*L4526&lt;$C$10,1,0)</f>
        <v>0</v>
      </c>
      <c r="Q4526" s="108" t="n">
        <f aca="false">IF(SQRT($B$5)*$I4526+SQRT(1-$B$5)*M4526&lt;$C$11,1,0)</f>
        <v>0</v>
      </c>
      <c r="R4526" s="110" t="n">
        <f aca="false">N4526*$D$8+O4526*$D$9+P4526*$D$10+Q4526*$D$11</f>
        <v>0</v>
      </c>
      <c r="S4526" s="108" t="n">
        <f aca="false">SUM(N4526:Q4526)</f>
        <v>0</v>
      </c>
    </row>
    <row r="4527" customFormat="false" ht="15" hidden="false" customHeight="false" outlineLevel="0" collapsed="false">
      <c r="H4527" s="108" t="n">
        <v>4519</v>
      </c>
      <c r="I4527" s="109" t="n">
        <v>-0.0773</v>
      </c>
      <c r="J4527" s="109" t="n">
        <v>0.4873</v>
      </c>
      <c r="K4527" s="109" t="n">
        <v>-0.2992</v>
      </c>
      <c r="L4527" s="109" t="n">
        <v>-1.0869</v>
      </c>
      <c r="M4527" s="109" t="n">
        <v>-0.4583</v>
      </c>
      <c r="N4527" s="108" t="n">
        <f aca="false">IF(SQRT($B$5)*$I4527+SQRT(1-$B$5)*J4527&lt;$C$8,1,0)</f>
        <v>0</v>
      </c>
      <c r="O4527" s="108" t="n">
        <f aca="false">IF(SQRT($B$5)*$I4527+SQRT(1-$B$5)*K4527&lt;$C$9,1,0)</f>
        <v>0</v>
      </c>
      <c r="P4527" s="108" t="n">
        <f aca="false">IF(SQRT($B$5)*$I4527+SQRT(1-$B$5)*L4527&lt;$C$10,1,0)</f>
        <v>0</v>
      </c>
      <c r="Q4527" s="108" t="n">
        <f aca="false">IF(SQRT($B$5)*$I4527+SQRT(1-$B$5)*M4527&lt;$C$11,1,0)</f>
        <v>0</v>
      </c>
      <c r="R4527" s="110" t="n">
        <f aca="false">N4527*$D$8+O4527*$D$9+P4527*$D$10+Q4527*$D$11</f>
        <v>0</v>
      </c>
      <c r="S4527" s="108" t="n">
        <f aca="false">SUM(N4527:Q4527)</f>
        <v>0</v>
      </c>
    </row>
    <row r="4528" customFormat="false" ht="15" hidden="false" customHeight="false" outlineLevel="0" collapsed="false">
      <c r="H4528" s="108" t="n">
        <v>4520</v>
      </c>
      <c r="I4528" s="109" t="n">
        <v>-2.6576</v>
      </c>
      <c r="J4528" s="109" t="n">
        <v>0.3733</v>
      </c>
      <c r="K4528" s="109" t="n">
        <v>0.4484</v>
      </c>
      <c r="L4528" s="109" t="n">
        <v>0.1778</v>
      </c>
      <c r="M4528" s="109" t="n">
        <v>0.7542</v>
      </c>
      <c r="N4528" s="108" t="n">
        <f aca="false">IF(SQRT($B$5)*$I4528+SQRT(1-$B$5)*J4528&lt;$C$8,1,0)</f>
        <v>0</v>
      </c>
      <c r="O4528" s="108" t="n">
        <f aca="false">IF(SQRT($B$5)*$I4528+SQRT(1-$B$5)*K4528&lt;$C$9,1,0)</f>
        <v>0</v>
      </c>
      <c r="P4528" s="108" t="n">
        <f aca="false">IF(SQRT($B$5)*$I4528+SQRT(1-$B$5)*L4528&lt;$C$10,1,0)</f>
        <v>0</v>
      </c>
      <c r="Q4528" s="108" t="n">
        <f aca="false">IF(SQRT($B$5)*$I4528+SQRT(1-$B$5)*M4528&lt;$C$11,1,0)</f>
        <v>0</v>
      </c>
      <c r="R4528" s="110" t="n">
        <f aca="false">N4528*$D$8+O4528*$D$9+P4528*$D$10+Q4528*$D$11</f>
        <v>0</v>
      </c>
      <c r="S4528" s="108" t="n">
        <f aca="false">SUM(N4528:Q4528)</f>
        <v>0</v>
      </c>
    </row>
    <row r="4529" customFormat="false" ht="15" hidden="false" customHeight="false" outlineLevel="0" collapsed="false">
      <c r="H4529" s="108" t="n">
        <v>4521</v>
      </c>
      <c r="I4529" s="109" t="n">
        <v>-0.1146</v>
      </c>
      <c r="J4529" s="109" t="n">
        <v>-1.4054</v>
      </c>
      <c r="K4529" s="109" t="n">
        <v>-0.6781</v>
      </c>
      <c r="L4529" s="109" t="n">
        <v>-0.315</v>
      </c>
      <c r="M4529" s="109" t="n">
        <v>-1.6691</v>
      </c>
      <c r="N4529" s="108" t="n">
        <f aca="false">IF(SQRT($B$5)*$I4529+SQRT(1-$B$5)*J4529&lt;$C$8,1,0)</f>
        <v>0</v>
      </c>
      <c r="O4529" s="108" t="n">
        <f aca="false">IF(SQRT($B$5)*$I4529+SQRT(1-$B$5)*K4529&lt;$C$9,1,0)</f>
        <v>0</v>
      </c>
      <c r="P4529" s="108" t="n">
        <f aca="false">IF(SQRT($B$5)*$I4529+SQRT(1-$B$5)*L4529&lt;$C$10,1,0)</f>
        <v>0</v>
      </c>
      <c r="Q4529" s="108" t="n">
        <f aca="false">IF(SQRT($B$5)*$I4529+SQRT(1-$B$5)*M4529&lt;$C$11,1,0)</f>
        <v>0</v>
      </c>
      <c r="R4529" s="110" t="n">
        <f aca="false">N4529*$D$8+O4529*$D$9+P4529*$D$10+Q4529*$D$11</f>
        <v>0</v>
      </c>
      <c r="S4529" s="108" t="n">
        <f aca="false">SUM(N4529:Q4529)</f>
        <v>0</v>
      </c>
    </row>
    <row r="4530" customFormat="false" ht="15" hidden="false" customHeight="false" outlineLevel="0" collapsed="false">
      <c r="H4530" s="108" t="n">
        <v>4522</v>
      </c>
      <c r="I4530" s="109" t="n">
        <v>-0.0032</v>
      </c>
      <c r="J4530" s="109" t="n">
        <v>0.9084</v>
      </c>
      <c r="K4530" s="109" t="n">
        <v>1.3217</v>
      </c>
      <c r="L4530" s="109" t="n">
        <v>-0.0785</v>
      </c>
      <c r="M4530" s="109" t="n">
        <v>0.4382</v>
      </c>
      <c r="N4530" s="108" t="n">
        <f aca="false">IF(SQRT($B$5)*$I4530+SQRT(1-$B$5)*J4530&lt;$C$8,1,0)</f>
        <v>0</v>
      </c>
      <c r="O4530" s="108" t="n">
        <f aca="false">IF(SQRT($B$5)*$I4530+SQRT(1-$B$5)*K4530&lt;$C$9,1,0)</f>
        <v>0</v>
      </c>
      <c r="P4530" s="108" t="n">
        <f aca="false">IF(SQRT($B$5)*$I4530+SQRT(1-$B$5)*L4530&lt;$C$10,1,0)</f>
        <v>0</v>
      </c>
      <c r="Q4530" s="108" t="n">
        <f aca="false">IF(SQRT($B$5)*$I4530+SQRT(1-$B$5)*M4530&lt;$C$11,1,0)</f>
        <v>0</v>
      </c>
      <c r="R4530" s="110" t="n">
        <f aca="false">N4530*$D$8+O4530*$D$9+P4530*$D$10+Q4530*$D$11</f>
        <v>0</v>
      </c>
      <c r="S4530" s="108" t="n">
        <f aca="false">SUM(N4530:Q4530)</f>
        <v>0</v>
      </c>
    </row>
    <row r="4531" customFormat="false" ht="15" hidden="false" customHeight="false" outlineLevel="0" collapsed="false">
      <c r="H4531" s="108" t="n">
        <v>4523</v>
      </c>
      <c r="I4531" s="109" t="n">
        <v>1.0191</v>
      </c>
      <c r="J4531" s="109" t="n">
        <v>-0.5343</v>
      </c>
      <c r="K4531" s="109" t="n">
        <v>-0.3402</v>
      </c>
      <c r="L4531" s="109" t="n">
        <v>-2.1365</v>
      </c>
      <c r="M4531" s="109" t="n">
        <v>-0.3643</v>
      </c>
      <c r="N4531" s="108" t="n">
        <f aca="false">IF(SQRT($B$5)*$I4531+SQRT(1-$B$5)*J4531&lt;$C$8,1,0)</f>
        <v>0</v>
      </c>
      <c r="O4531" s="108" t="n">
        <f aca="false">IF(SQRT($B$5)*$I4531+SQRT(1-$B$5)*K4531&lt;$C$9,1,0)</f>
        <v>0</v>
      </c>
      <c r="P4531" s="108" t="n">
        <f aca="false">IF(SQRT($B$5)*$I4531+SQRT(1-$B$5)*L4531&lt;$C$10,1,0)</f>
        <v>0</v>
      </c>
      <c r="Q4531" s="108" t="n">
        <f aca="false">IF(SQRT($B$5)*$I4531+SQRT(1-$B$5)*M4531&lt;$C$11,1,0)</f>
        <v>0</v>
      </c>
      <c r="R4531" s="110" t="n">
        <f aca="false">N4531*$D$8+O4531*$D$9+P4531*$D$10+Q4531*$D$11</f>
        <v>0</v>
      </c>
      <c r="S4531" s="108" t="n">
        <f aca="false">SUM(N4531:Q4531)</f>
        <v>0</v>
      </c>
    </row>
    <row r="4532" customFormat="false" ht="15" hidden="false" customHeight="false" outlineLevel="0" collapsed="false">
      <c r="H4532" s="108" t="n">
        <v>4524</v>
      </c>
      <c r="I4532" s="109" t="n">
        <v>-1.0881</v>
      </c>
      <c r="J4532" s="109" t="n">
        <v>-0.4795</v>
      </c>
      <c r="K4532" s="109" t="n">
        <v>1.6902</v>
      </c>
      <c r="L4532" s="109" t="n">
        <v>-0.0361</v>
      </c>
      <c r="M4532" s="109" t="n">
        <v>-1.2161</v>
      </c>
      <c r="N4532" s="108" t="n">
        <f aca="false">IF(SQRT($B$5)*$I4532+SQRT(1-$B$5)*J4532&lt;$C$8,1,0)</f>
        <v>0</v>
      </c>
      <c r="O4532" s="108" t="n">
        <f aca="false">IF(SQRT($B$5)*$I4532+SQRT(1-$B$5)*K4532&lt;$C$9,1,0)</f>
        <v>0</v>
      </c>
      <c r="P4532" s="108" t="n">
        <f aca="false">IF(SQRT($B$5)*$I4532+SQRT(1-$B$5)*L4532&lt;$C$10,1,0)</f>
        <v>0</v>
      </c>
      <c r="Q4532" s="108" t="n">
        <f aca="false">IF(SQRT($B$5)*$I4532+SQRT(1-$B$5)*M4532&lt;$C$11,1,0)</f>
        <v>0</v>
      </c>
      <c r="R4532" s="110" t="n">
        <f aca="false">N4532*$D$8+O4532*$D$9+P4532*$D$10+Q4532*$D$11</f>
        <v>0</v>
      </c>
      <c r="S4532" s="108" t="n">
        <f aca="false">SUM(N4532:Q4532)</f>
        <v>0</v>
      </c>
    </row>
    <row r="4533" customFormat="false" ht="15" hidden="false" customHeight="false" outlineLevel="0" collapsed="false">
      <c r="H4533" s="108" t="n">
        <v>4525</v>
      </c>
      <c r="I4533" s="109" t="n">
        <v>-0.7392</v>
      </c>
      <c r="J4533" s="109" t="n">
        <v>-1.3767</v>
      </c>
      <c r="K4533" s="109" t="n">
        <v>-1.3332</v>
      </c>
      <c r="L4533" s="109" t="n">
        <v>0.4802</v>
      </c>
      <c r="M4533" s="109" t="n">
        <v>-1.0564</v>
      </c>
      <c r="N4533" s="108" t="n">
        <f aca="false">IF(SQRT($B$5)*$I4533+SQRT(1-$B$5)*J4533&lt;$C$8,1,0)</f>
        <v>0</v>
      </c>
      <c r="O4533" s="108" t="n">
        <f aca="false">IF(SQRT($B$5)*$I4533+SQRT(1-$B$5)*K4533&lt;$C$9,1,0)</f>
        <v>0</v>
      </c>
      <c r="P4533" s="108" t="n">
        <f aca="false">IF(SQRT($B$5)*$I4533+SQRT(1-$B$5)*L4533&lt;$C$10,1,0)</f>
        <v>0</v>
      </c>
      <c r="Q4533" s="108" t="n">
        <f aca="false">IF(SQRT($B$5)*$I4533+SQRT(1-$B$5)*M4533&lt;$C$11,1,0)</f>
        <v>0</v>
      </c>
      <c r="R4533" s="110" t="n">
        <f aca="false">N4533*$D$8+O4533*$D$9+P4533*$D$10+Q4533*$D$11</f>
        <v>0</v>
      </c>
      <c r="S4533" s="108" t="n">
        <f aca="false">SUM(N4533:Q4533)</f>
        <v>0</v>
      </c>
    </row>
    <row r="4534" customFormat="false" ht="15" hidden="false" customHeight="false" outlineLevel="0" collapsed="false">
      <c r="H4534" s="108" t="n">
        <v>4526</v>
      </c>
      <c r="I4534" s="109" t="n">
        <v>-1.5634</v>
      </c>
      <c r="J4534" s="109" t="n">
        <v>-0.4059</v>
      </c>
      <c r="K4534" s="109" t="n">
        <v>0.7374</v>
      </c>
      <c r="L4534" s="109" t="n">
        <v>-0.2654</v>
      </c>
      <c r="M4534" s="109" t="n">
        <v>0.2268</v>
      </c>
      <c r="N4534" s="108" t="n">
        <f aca="false">IF(SQRT($B$5)*$I4534+SQRT(1-$B$5)*J4534&lt;$C$8,1,0)</f>
        <v>0</v>
      </c>
      <c r="O4534" s="108" t="n">
        <f aca="false">IF(SQRT($B$5)*$I4534+SQRT(1-$B$5)*K4534&lt;$C$9,1,0)</f>
        <v>0</v>
      </c>
      <c r="P4534" s="108" t="n">
        <f aca="false">IF(SQRT($B$5)*$I4534+SQRT(1-$B$5)*L4534&lt;$C$10,1,0)</f>
        <v>0</v>
      </c>
      <c r="Q4534" s="108" t="n">
        <f aca="false">IF(SQRT($B$5)*$I4534+SQRT(1-$B$5)*M4534&lt;$C$11,1,0)</f>
        <v>0</v>
      </c>
      <c r="R4534" s="110" t="n">
        <f aca="false">N4534*$D$8+O4534*$D$9+P4534*$D$10+Q4534*$D$11</f>
        <v>0</v>
      </c>
      <c r="S4534" s="108" t="n">
        <f aca="false">SUM(N4534:Q4534)</f>
        <v>0</v>
      </c>
    </row>
    <row r="4535" customFormat="false" ht="15" hidden="false" customHeight="false" outlineLevel="0" collapsed="false">
      <c r="H4535" s="108" t="n">
        <v>4527</v>
      </c>
      <c r="I4535" s="109" t="n">
        <v>-0.4487</v>
      </c>
      <c r="J4535" s="109" t="n">
        <v>0.2334</v>
      </c>
      <c r="K4535" s="109" t="n">
        <v>-1.5555</v>
      </c>
      <c r="L4535" s="109" t="n">
        <v>-0.2421</v>
      </c>
      <c r="M4535" s="109" t="n">
        <v>-0.6531</v>
      </c>
      <c r="N4535" s="108" t="n">
        <f aca="false">IF(SQRT($B$5)*$I4535+SQRT(1-$B$5)*J4535&lt;$C$8,1,0)</f>
        <v>0</v>
      </c>
      <c r="O4535" s="108" t="n">
        <f aca="false">IF(SQRT($B$5)*$I4535+SQRT(1-$B$5)*K4535&lt;$C$9,1,0)</f>
        <v>0</v>
      </c>
      <c r="P4535" s="108" t="n">
        <f aca="false">IF(SQRT($B$5)*$I4535+SQRT(1-$B$5)*L4535&lt;$C$10,1,0)</f>
        <v>0</v>
      </c>
      <c r="Q4535" s="108" t="n">
        <f aca="false">IF(SQRT($B$5)*$I4535+SQRT(1-$B$5)*M4535&lt;$C$11,1,0)</f>
        <v>0</v>
      </c>
      <c r="R4535" s="110" t="n">
        <f aca="false">N4535*$D$8+O4535*$D$9+P4535*$D$10+Q4535*$D$11</f>
        <v>0</v>
      </c>
      <c r="S4535" s="108" t="n">
        <f aca="false">SUM(N4535:Q4535)</f>
        <v>0</v>
      </c>
    </row>
    <row r="4536" customFormat="false" ht="15" hidden="false" customHeight="false" outlineLevel="0" collapsed="false">
      <c r="H4536" s="108" t="n">
        <v>4528</v>
      </c>
      <c r="I4536" s="109" t="n">
        <v>-0.4183</v>
      </c>
      <c r="J4536" s="109" t="n">
        <v>-1.3064</v>
      </c>
      <c r="K4536" s="109" t="n">
        <v>-0.1764</v>
      </c>
      <c r="L4536" s="109" t="n">
        <v>-1.039</v>
      </c>
      <c r="M4536" s="109" t="n">
        <v>1.0564</v>
      </c>
      <c r="N4536" s="108" t="n">
        <f aca="false">IF(SQRT($B$5)*$I4536+SQRT(1-$B$5)*J4536&lt;$C$8,1,0)</f>
        <v>0</v>
      </c>
      <c r="O4536" s="108" t="n">
        <f aca="false">IF(SQRT($B$5)*$I4536+SQRT(1-$B$5)*K4536&lt;$C$9,1,0)</f>
        <v>0</v>
      </c>
      <c r="P4536" s="108" t="n">
        <f aca="false">IF(SQRT($B$5)*$I4536+SQRT(1-$B$5)*L4536&lt;$C$10,1,0)</f>
        <v>0</v>
      </c>
      <c r="Q4536" s="108" t="n">
        <f aca="false">IF(SQRT($B$5)*$I4536+SQRT(1-$B$5)*M4536&lt;$C$11,1,0)</f>
        <v>0</v>
      </c>
      <c r="R4536" s="110" t="n">
        <f aca="false">N4536*$D$8+O4536*$D$9+P4536*$D$10+Q4536*$D$11</f>
        <v>0</v>
      </c>
      <c r="S4536" s="108" t="n">
        <f aca="false">SUM(N4536:Q4536)</f>
        <v>0</v>
      </c>
    </row>
    <row r="4537" customFormat="false" ht="15" hidden="false" customHeight="false" outlineLevel="0" collapsed="false">
      <c r="H4537" s="108" t="n">
        <v>4529</v>
      </c>
      <c r="I4537" s="109" t="n">
        <v>-2.2908</v>
      </c>
      <c r="J4537" s="109" t="n">
        <v>0.9641</v>
      </c>
      <c r="K4537" s="109" t="n">
        <v>0.9931</v>
      </c>
      <c r="L4537" s="109" t="n">
        <v>-1.2659</v>
      </c>
      <c r="M4537" s="109" t="n">
        <v>0.254</v>
      </c>
      <c r="N4537" s="108" t="n">
        <f aca="false">IF(SQRT($B$5)*$I4537+SQRT(1-$B$5)*J4537&lt;$C$8,1,0)</f>
        <v>0</v>
      </c>
      <c r="O4537" s="108" t="n">
        <f aca="false">IF(SQRT($B$5)*$I4537+SQRT(1-$B$5)*K4537&lt;$C$9,1,0)</f>
        <v>0</v>
      </c>
      <c r="P4537" s="108" t="n">
        <f aca="false">IF(SQRT($B$5)*$I4537+SQRT(1-$B$5)*L4537&lt;$C$10,1,0)</f>
        <v>1</v>
      </c>
      <c r="Q4537" s="108" t="n">
        <f aca="false">IF(SQRT($B$5)*$I4537+SQRT(1-$B$5)*M4537&lt;$C$11,1,0)</f>
        <v>0</v>
      </c>
      <c r="R4537" s="110" t="n">
        <f aca="false">N4537*$D$8+O4537*$D$9+P4537*$D$10+Q4537*$D$11</f>
        <v>14</v>
      </c>
      <c r="S4537" s="108" t="n">
        <f aca="false">SUM(N4537:Q4537)</f>
        <v>1</v>
      </c>
    </row>
    <row r="4538" customFormat="false" ht="15" hidden="false" customHeight="false" outlineLevel="0" collapsed="false">
      <c r="H4538" s="108" t="n">
        <v>4530</v>
      </c>
      <c r="I4538" s="109" t="n">
        <v>0.2234</v>
      </c>
      <c r="J4538" s="109" t="n">
        <v>-1.3813</v>
      </c>
      <c r="K4538" s="109" t="n">
        <v>-0.3237</v>
      </c>
      <c r="L4538" s="109" t="n">
        <v>1.4554</v>
      </c>
      <c r="M4538" s="109" t="n">
        <v>-1.092</v>
      </c>
      <c r="N4538" s="108" t="n">
        <f aca="false">IF(SQRT($B$5)*$I4538+SQRT(1-$B$5)*J4538&lt;$C$8,1,0)</f>
        <v>0</v>
      </c>
      <c r="O4538" s="108" t="n">
        <f aca="false">IF(SQRT($B$5)*$I4538+SQRT(1-$B$5)*K4538&lt;$C$9,1,0)</f>
        <v>0</v>
      </c>
      <c r="P4538" s="108" t="n">
        <f aca="false">IF(SQRT($B$5)*$I4538+SQRT(1-$B$5)*L4538&lt;$C$10,1,0)</f>
        <v>0</v>
      </c>
      <c r="Q4538" s="108" t="n">
        <f aca="false">IF(SQRT($B$5)*$I4538+SQRT(1-$B$5)*M4538&lt;$C$11,1,0)</f>
        <v>0</v>
      </c>
      <c r="R4538" s="110" t="n">
        <f aca="false">N4538*$D$8+O4538*$D$9+P4538*$D$10+Q4538*$D$11</f>
        <v>0</v>
      </c>
      <c r="S4538" s="108" t="n">
        <f aca="false">SUM(N4538:Q4538)</f>
        <v>0</v>
      </c>
    </row>
    <row r="4539" customFormat="false" ht="15" hidden="false" customHeight="false" outlineLevel="0" collapsed="false">
      <c r="H4539" s="108" t="n">
        <v>4531</v>
      </c>
      <c r="I4539" s="109" t="n">
        <v>-2.1106</v>
      </c>
      <c r="J4539" s="109" t="n">
        <v>-0.3784</v>
      </c>
      <c r="K4539" s="109" t="n">
        <v>-1.016</v>
      </c>
      <c r="L4539" s="109" t="n">
        <v>-0.7511</v>
      </c>
      <c r="M4539" s="109" t="n">
        <v>-1.2928</v>
      </c>
      <c r="N4539" s="108" t="n">
        <f aca="false">IF(SQRT($B$5)*$I4539+SQRT(1-$B$5)*J4539&lt;$C$8,1,0)</f>
        <v>0</v>
      </c>
      <c r="O4539" s="108" t="n">
        <f aca="false">IF(SQRT($B$5)*$I4539+SQRT(1-$B$5)*K4539&lt;$C$9,1,0)</f>
        <v>0</v>
      </c>
      <c r="P4539" s="108" t="n">
        <f aca="false">IF(SQRT($B$5)*$I4539+SQRT(1-$B$5)*L4539&lt;$C$10,1,0)</f>
        <v>0</v>
      </c>
      <c r="Q4539" s="108" t="n">
        <f aca="false">IF(SQRT($B$5)*$I4539+SQRT(1-$B$5)*M4539&lt;$C$11,1,0)</f>
        <v>1</v>
      </c>
      <c r="R4539" s="110" t="n">
        <f aca="false">N4539*$D$8+O4539*$D$9+P4539*$D$10+Q4539*$D$11</f>
        <v>17.5</v>
      </c>
      <c r="S4539" s="108" t="n">
        <f aca="false">SUM(N4539:Q4539)</f>
        <v>1</v>
      </c>
    </row>
    <row r="4540" customFormat="false" ht="15" hidden="false" customHeight="false" outlineLevel="0" collapsed="false">
      <c r="H4540" s="108" t="n">
        <v>4532</v>
      </c>
      <c r="I4540" s="109" t="n">
        <v>0.1555</v>
      </c>
      <c r="J4540" s="109" t="n">
        <v>0.9961</v>
      </c>
      <c r="K4540" s="109" t="n">
        <v>-0.0716</v>
      </c>
      <c r="L4540" s="109" t="n">
        <v>-0.6625</v>
      </c>
      <c r="M4540" s="109" t="n">
        <v>0.8859</v>
      </c>
      <c r="N4540" s="108" t="n">
        <f aca="false">IF(SQRT($B$5)*$I4540+SQRT(1-$B$5)*J4540&lt;$C$8,1,0)</f>
        <v>0</v>
      </c>
      <c r="O4540" s="108" t="n">
        <f aca="false">IF(SQRT($B$5)*$I4540+SQRT(1-$B$5)*K4540&lt;$C$9,1,0)</f>
        <v>0</v>
      </c>
      <c r="P4540" s="108" t="n">
        <f aca="false">IF(SQRT($B$5)*$I4540+SQRT(1-$B$5)*L4540&lt;$C$10,1,0)</f>
        <v>0</v>
      </c>
      <c r="Q4540" s="108" t="n">
        <f aca="false">IF(SQRT($B$5)*$I4540+SQRT(1-$B$5)*M4540&lt;$C$11,1,0)</f>
        <v>0</v>
      </c>
      <c r="R4540" s="110" t="n">
        <f aca="false">N4540*$D$8+O4540*$D$9+P4540*$D$10+Q4540*$D$11</f>
        <v>0</v>
      </c>
      <c r="S4540" s="108" t="n">
        <f aca="false">SUM(N4540:Q4540)</f>
        <v>0</v>
      </c>
    </row>
    <row r="4541" customFormat="false" ht="15" hidden="false" customHeight="false" outlineLevel="0" collapsed="false">
      <c r="H4541" s="108" t="n">
        <v>4533</v>
      </c>
      <c r="I4541" s="109" t="n">
        <v>-0.2012</v>
      </c>
      <c r="J4541" s="109" t="n">
        <v>-0.6463</v>
      </c>
      <c r="K4541" s="109" t="n">
        <v>0.4085</v>
      </c>
      <c r="L4541" s="109" t="n">
        <v>0.5707</v>
      </c>
      <c r="M4541" s="109" t="n">
        <v>1.4009</v>
      </c>
      <c r="N4541" s="108" t="n">
        <f aca="false">IF(SQRT($B$5)*$I4541+SQRT(1-$B$5)*J4541&lt;$C$8,1,0)</f>
        <v>0</v>
      </c>
      <c r="O4541" s="108" t="n">
        <f aca="false">IF(SQRT($B$5)*$I4541+SQRT(1-$B$5)*K4541&lt;$C$9,1,0)</f>
        <v>0</v>
      </c>
      <c r="P4541" s="108" t="n">
        <f aca="false">IF(SQRT($B$5)*$I4541+SQRT(1-$B$5)*L4541&lt;$C$10,1,0)</f>
        <v>0</v>
      </c>
      <c r="Q4541" s="108" t="n">
        <f aca="false">IF(SQRT($B$5)*$I4541+SQRT(1-$B$5)*M4541&lt;$C$11,1,0)</f>
        <v>0</v>
      </c>
      <c r="R4541" s="110" t="n">
        <f aca="false">N4541*$D$8+O4541*$D$9+P4541*$D$10+Q4541*$D$11</f>
        <v>0</v>
      </c>
      <c r="S4541" s="108" t="n">
        <f aca="false">SUM(N4541:Q4541)</f>
        <v>0</v>
      </c>
    </row>
    <row r="4542" customFormat="false" ht="15" hidden="false" customHeight="false" outlineLevel="0" collapsed="false">
      <c r="H4542" s="108" t="n">
        <v>4534</v>
      </c>
      <c r="I4542" s="109" t="n">
        <v>0.7249</v>
      </c>
      <c r="J4542" s="109" t="n">
        <v>1.4983</v>
      </c>
      <c r="K4542" s="109" t="n">
        <v>0.575</v>
      </c>
      <c r="L4542" s="109" t="n">
        <v>2.6431</v>
      </c>
      <c r="M4542" s="109" t="n">
        <v>1.318</v>
      </c>
      <c r="N4542" s="108" t="n">
        <f aca="false">IF(SQRT($B$5)*$I4542+SQRT(1-$B$5)*J4542&lt;$C$8,1,0)</f>
        <v>0</v>
      </c>
      <c r="O4542" s="108" t="n">
        <f aca="false">IF(SQRT($B$5)*$I4542+SQRT(1-$B$5)*K4542&lt;$C$9,1,0)</f>
        <v>0</v>
      </c>
      <c r="P4542" s="108" t="n">
        <f aca="false">IF(SQRT($B$5)*$I4542+SQRT(1-$B$5)*L4542&lt;$C$10,1,0)</f>
        <v>0</v>
      </c>
      <c r="Q4542" s="108" t="n">
        <f aca="false">IF(SQRT($B$5)*$I4542+SQRT(1-$B$5)*M4542&lt;$C$11,1,0)</f>
        <v>0</v>
      </c>
      <c r="R4542" s="110" t="n">
        <f aca="false">N4542*$D$8+O4542*$D$9+P4542*$D$10+Q4542*$D$11</f>
        <v>0</v>
      </c>
      <c r="S4542" s="108" t="n">
        <f aca="false">SUM(N4542:Q4542)</f>
        <v>0</v>
      </c>
    </row>
    <row r="4543" customFormat="false" ht="15" hidden="false" customHeight="false" outlineLevel="0" collapsed="false">
      <c r="H4543" s="108" t="n">
        <v>4535</v>
      </c>
      <c r="I4543" s="109" t="n">
        <v>-0.1178</v>
      </c>
      <c r="J4543" s="109" t="n">
        <v>-0.9465</v>
      </c>
      <c r="K4543" s="109" t="n">
        <v>-0.4742</v>
      </c>
      <c r="L4543" s="109" t="n">
        <v>-0.3353</v>
      </c>
      <c r="M4543" s="109" t="n">
        <v>0.9056</v>
      </c>
      <c r="N4543" s="108" t="n">
        <f aca="false">IF(SQRT($B$5)*$I4543+SQRT(1-$B$5)*J4543&lt;$C$8,1,0)</f>
        <v>0</v>
      </c>
      <c r="O4543" s="108" t="n">
        <f aca="false">IF(SQRT($B$5)*$I4543+SQRT(1-$B$5)*K4543&lt;$C$9,1,0)</f>
        <v>0</v>
      </c>
      <c r="P4543" s="108" t="n">
        <f aca="false">IF(SQRT($B$5)*$I4543+SQRT(1-$B$5)*L4543&lt;$C$10,1,0)</f>
        <v>0</v>
      </c>
      <c r="Q4543" s="108" t="n">
        <f aca="false">IF(SQRT($B$5)*$I4543+SQRT(1-$B$5)*M4543&lt;$C$11,1,0)</f>
        <v>0</v>
      </c>
      <c r="R4543" s="110" t="n">
        <f aca="false">N4543*$D$8+O4543*$D$9+P4543*$D$10+Q4543*$D$11</f>
        <v>0</v>
      </c>
      <c r="S4543" s="108" t="n">
        <f aca="false">SUM(N4543:Q4543)</f>
        <v>0</v>
      </c>
    </row>
    <row r="4544" customFormat="false" ht="15" hidden="false" customHeight="false" outlineLevel="0" collapsed="false">
      <c r="H4544" s="108" t="n">
        <v>4536</v>
      </c>
      <c r="I4544" s="109" t="n">
        <v>-2.0678</v>
      </c>
      <c r="J4544" s="109" t="n">
        <v>-0.1362</v>
      </c>
      <c r="K4544" s="109" t="n">
        <v>-0.6629</v>
      </c>
      <c r="L4544" s="109" t="n">
        <v>0.7315</v>
      </c>
      <c r="M4544" s="109" t="n">
        <v>-1.0774</v>
      </c>
      <c r="N4544" s="108" t="n">
        <f aca="false">IF(SQRT($B$5)*$I4544+SQRT(1-$B$5)*J4544&lt;$C$8,1,0)</f>
        <v>0</v>
      </c>
      <c r="O4544" s="108" t="n">
        <f aca="false">IF(SQRT($B$5)*$I4544+SQRT(1-$B$5)*K4544&lt;$C$9,1,0)</f>
        <v>0</v>
      </c>
      <c r="P4544" s="108" t="n">
        <f aca="false">IF(SQRT($B$5)*$I4544+SQRT(1-$B$5)*L4544&lt;$C$10,1,0)</f>
        <v>0</v>
      </c>
      <c r="Q4544" s="108" t="n">
        <f aca="false">IF(SQRT($B$5)*$I4544+SQRT(1-$B$5)*M4544&lt;$C$11,1,0)</f>
        <v>0</v>
      </c>
      <c r="R4544" s="110" t="n">
        <f aca="false">N4544*$D$8+O4544*$D$9+P4544*$D$10+Q4544*$D$11</f>
        <v>0</v>
      </c>
      <c r="S4544" s="108" t="n">
        <f aca="false">SUM(N4544:Q4544)</f>
        <v>0</v>
      </c>
    </row>
    <row r="4545" customFormat="false" ht="15" hidden="false" customHeight="false" outlineLevel="0" collapsed="false">
      <c r="H4545" s="108" t="n">
        <v>4537</v>
      </c>
      <c r="I4545" s="109" t="n">
        <v>-0.4748</v>
      </c>
      <c r="J4545" s="109" t="n">
        <v>0.4109</v>
      </c>
      <c r="K4545" s="109" t="n">
        <v>0.0803</v>
      </c>
      <c r="L4545" s="109" t="n">
        <v>-0.5953</v>
      </c>
      <c r="M4545" s="109" t="n">
        <v>-0.9719</v>
      </c>
      <c r="N4545" s="108" t="n">
        <f aca="false">IF(SQRT($B$5)*$I4545+SQRT(1-$B$5)*J4545&lt;$C$8,1,0)</f>
        <v>0</v>
      </c>
      <c r="O4545" s="108" t="n">
        <f aca="false">IF(SQRT($B$5)*$I4545+SQRT(1-$B$5)*K4545&lt;$C$9,1,0)</f>
        <v>0</v>
      </c>
      <c r="P4545" s="108" t="n">
        <f aca="false">IF(SQRT($B$5)*$I4545+SQRT(1-$B$5)*L4545&lt;$C$10,1,0)</f>
        <v>0</v>
      </c>
      <c r="Q4545" s="108" t="n">
        <f aca="false">IF(SQRT($B$5)*$I4545+SQRT(1-$B$5)*M4545&lt;$C$11,1,0)</f>
        <v>0</v>
      </c>
      <c r="R4545" s="110" t="n">
        <f aca="false">N4545*$D$8+O4545*$D$9+P4545*$D$10+Q4545*$D$11</f>
        <v>0</v>
      </c>
      <c r="S4545" s="108" t="n">
        <f aca="false">SUM(N4545:Q4545)</f>
        <v>0</v>
      </c>
    </row>
    <row r="4546" customFormat="false" ht="15" hidden="false" customHeight="false" outlineLevel="0" collapsed="false">
      <c r="H4546" s="108" t="n">
        <v>4538</v>
      </c>
      <c r="I4546" s="109" t="n">
        <v>0.1958</v>
      </c>
      <c r="J4546" s="109" t="n">
        <v>-1.7395</v>
      </c>
      <c r="K4546" s="109" t="n">
        <v>-1.6701</v>
      </c>
      <c r="L4546" s="109" t="n">
        <v>0.0342</v>
      </c>
      <c r="M4546" s="109" t="n">
        <v>-0.3362</v>
      </c>
      <c r="N4546" s="108" t="n">
        <f aca="false">IF(SQRT($B$5)*$I4546+SQRT(1-$B$5)*J4546&lt;$C$8,1,0)</f>
        <v>0</v>
      </c>
      <c r="O4546" s="108" t="n">
        <f aca="false">IF(SQRT($B$5)*$I4546+SQRT(1-$B$5)*K4546&lt;$C$9,1,0)</f>
        <v>0</v>
      </c>
      <c r="P4546" s="108" t="n">
        <f aca="false">IF(SQRT($B$5)*$I4546+SQRT(1-$B$5)*L4546&lt;$C$10,1,0)</f>
        <v>0</v>
      </c>
      <c r="Q4546" s="108" t="n">
        <f aca="false">IF(SQRT($B$5)*$I4546+SQRT(1-$B$5)*M4546&lt;$C$11,1,0)</f>
        <v>0</v>
      </c>
      <c r="R4546" s="110" t="n">
        <f aca="false">N4546*$D$8+O4546*$D$9+P4546*$D$10+Q4546*$D$11</f>
        <v>0</v>
      </c>
      <c r="S4546" s="108" t="n">
        <f aca="false">SUM(N4546:Q4546)</f>
        <v>0</v>
      </c>
    </row>
    <row r="4547" customFormat="false" ht="15" hidden="false" customHeight="false" outlineLevel="0" collapsed="false">
      <c r="H4547" s="108" t="n">
        <v>4539</v>
      </c>
      <c r="I4547" s="109" t="n">
        <v>-0.4564</v>
      </c>
      <c r="J4547" s="109" t="n">
        <v>0.3087</v>
      </c>
      <c r="K4547" s="109" t="n">
        <v>-0.633</v>
      </c>
      <c r="L4547" s="109" t="n">
        <v>0.0673</v>
      </c>
      <c r="M4547" s="109" t="n">
        <v>-0.3618</v>
      </c>
      <c r="N4547" s="108" t="n">
        <f aca="false">IF(SQRT($B$5)*$I4547+SQRT(1-$B$5)*J4547&lt;$C$8,1,0)</f>
        <v>0</v>
      </c>
      <c r="O4547" s="108" t="n">
        <f aca="false">IF(SQRT($B$5)*$I4547+SQRT(1-$B$5)*K4547&lt;$C$9,1,0)</f>
        <v>0</v>
      </c>
      <c r="P4547" s="108" t="n">
        <f aca="false">IF(SQRT($B$5)*$I4547+SQRT(1-$B$5)*L4547&lt;$C$10,1,0)</f>
        <v>0</v>
      </c>
      <c r="Q4547" s="108" t="n">
        <f aca="false">IF(SQRT($B$5)*$I4547+SQRT(1-$B$5)*M4547&lt;$C$11,1,0)</f>
        <v>0</v>
      </c>
      <c r="R4547" s="110" t="n">
        <f aca="false">N4547*$D$8+O4547*$D$9+P4547*$D$10+Q4547*$D$11</f>
        <v>0</v>
      </c>
      <c r="S4547" s="108" t="n">
        <f aca="false">SUM(N4547:Q4547)</f>
        <v>0</v>
      </c>
    </row>
    <row r="4548" customFormat="false" ht="15" hidden="false" customHeight="false" outlineLevel="0" collapsed="false">
      <c r="H4548" s="108" t="n">
        <v>4540</v>
      </c>
      <c r="I4548" s="109" t="n">
        <v>-1.4859</v>
      </c>
      <c r="J4548" s="109" t="n">
        <v>1.7055</v>
      </c>
      <c r="K4548" s="109" t="n">
        <v>-0.7439</v>
      </c>
      <c r="L4548" s="109" t="n">
        <v>-0.0277</v>
      </c>
      <c r="M4548" s="109" t="n">
        <v>0.1832</v>
      </c>
      <c r="N4548" s="108" t="n">
        <f aca="false">IF(SQRT($B$5)*$I4548+SQRT(1-$B$5)*J4548&lt;$C$8,1,0)</f>
        <v>0</v>
      </c>
      <c r="O4548" s="108" t="n">
        <f aca="false">IF(SQRT($B$5)*$I4548+SQRT(1-$B$5)*K4548&lt;$C$9,1,0)</f>
        <v>0</v>
      </c>
      <c r="P4548" s="108" t="n">
        <f aca="false">IF(SQRT($B$5)*$I4548+SQRT(1-$B$5)*L4548&lt;$C$10,1,0)</f>
        <v>0</v>
      </c>
      <c r="Q4548" s="108" t="n">
        <f aca="false">IF(SQRT($B$5)*$I4548+SQRT(1-$B$5)*M4548&lt;$C$11,1,0)</f>
        <v>0</v>
      </c>
      <c r="R4548" s="110" t="n">
        <f aca="false">N4548*$D$8+O4548*$D$9+P4548*$D$10+Q4548*$D$11</f>
        <v>0</v>
      </c>
      <c r="S4548" s="108" t="n">
        <f aca="false">SUM(N4548:Q4548)</f>
        <v>0</v>
      </c>
    </row>
    <row r="4549" customFormat="false" ht="15" hidden="false" customHeight="false" outlineLevel="0" collapsed="false">
      <c r="H4549" s="108" t="n">
        <v>4541</v>
      </c>
      <c r="I4549" s="109" t="n">
        <v>1.1117</v>
      </c>
      <c r="J4549" s="109" t="n">
        <v>-1.5021</v>
      </c>
      <c r="K4549" s="109" t="n">
        <v>-0.3049</v>
      </c>
      <c r="L4549" s="109" t="n">
        <v>0.4845</v>
      </c>
      <c r="M4549" s="109" t="n">
        <v>1.5078</v>
      </c>
      <c r="N4549" s="108" t="n">
        <f aca="false">IF(SQRT($B$5)*$I4549+SQRT(1-$B$5)*J4549&lt;$C$8,1,0)</f>
        <v>0</v>
      </c>
      <c r="O4549" s="108" t="n">
        <f aca="false">IF(SQRT($B$5)*$I4549+SQRT(1-$B$5)*K4549&lt;$C$9,1,0)</f>
        <v>0</v>
      </c>
      <c r="P4549" s="108" t="n">
        <f aca="false">IF(SQRT($B$5)*$I4549+SQRT(1-$B$5)*L4549&lt;$C$10,1,0)</f>
        <v>0</v>
      </c>
      <c r="Q4549" s="108" t="n">
        <f aca="false">IF(SQRT($B$5)*$I4549+SQRT(1-$B$5)*M4549&lt;$C$11,1,0)</f>
        <v>0</v>
      </c>
      <c r="R4549" s="110" t="n">
        <f aca="false">N4549*$D$8+O4549*$D$9+P4549*$D$10+Q4549*$D$11</f>
        <v>0</v>
      </c>
      <c r="S4549" s="108" t="n">
        <f aca="false">SUM(N4549:Q4549)</f>
        <v>0</v>
      </c>
    </row>
    <row r="4550" customFormat="false" ht="15" hidden="false" customHeight="false" outlineLevel="0" collapsed="false">
      <c r="H4550" s="108" t="n">
        <v>4542</v>
      </c>
      <c r="I4550" s="109" t="n">
        <v>1.559</v>
      </c>
      <c r="J4550" s="109" t="n">
        <v>1.152</v>
      </c>
      <c r="K4550" s="109" t="n">
        <v>-0.6868</v>
      </c>
      <c r="L4550" s="109" t="n">
        <v>0.049</v>
      </c>
      <c r="M4550" s="109" t="n">
        <v>1.6313</v>
      </c>
      <c r="N4550" s="108" t="n">
        <f aca="false">IF(SQRT($B$5)*$I4550+SQRT(1-$B$5)*J4550&lt;$C$8,1,0)</f>
        <v>0</v>
      </c>
      <c r="O4550" s="108" t="n">
        <f aca="false">IF(SQRT($B$5)*$I4550+SQRT(1-$B$5)*K4550&lt;$C$9,1,0)</f>
        <v>0</v>
      </c>
      <c r="P4550" s="108" t="n">
        <f aca="false">IF(SQRT($B$5)*$I4550+SQRT(1-$B$5)*L4550&lt;$C$10,1,0)</f>
        <v>0</v>
      </c>
      <c r="Q4550" s="108" t="n">
        <f aca="false">IF(SQRT($B$5)*$I4550+SQRT(1-$B$5)*M4550&lt;$C$11,1,0)</f>
        <v>0</v>
      </c>
      <c r="R4550" s="110" t="n">
        <f aca="false">N4550*$D$8+O4550*$D$9+P4550*$D$10+Q4550*$D$11</f>
        <v>0</v>
      </c>
      <c r="S4550" s="108" t="n">
        <f aca="false">SUM(N4550:Q4550)</f>
        <v>0</v>
      </c>
    </row>
    <row r="4551" customFormat="false" ht="15" hidden="false" customHeight="false" outlineLevel="0" collapsed="false">
      <c r="H4551" s="108" t="n">
        <v>4543</v>
      </c>
      <c r="I4551" s="109" t="n">
        <v>0.8456</v>
      </c>
      <c r="J4551" s="109" t="n">
        <v>-1.4719</v>
      </c>
      <c r="K4551" s="109" t="n">
        <v>-1.2311</v>
      </c>
      <c r="L4551" s="109" t="n">
        <v>1.4793</v>
      </c>
      <c r="M4551" s="109" t="n">
        <v>0.3464</v>
      </c>
      <c r="N4551" s="108" t="n">
        <f aca="false">IF(SQRT($B$5)*$I4551+SQRT(1-$B$5)*J4551&lt;$C$8,1,0)</f>
        <v>0</v>
      </c>
      <c r="O4551" s="108" t="n">
        <f aca="false">IF(SQRT($B$5)*$I4551+SQRT(1-$B$5)*K4551&lt;$C$9,1,0)</f>
        <v>0</v>
      </c>
      <c r="P4551" s="108" t="n">
        <f aca="false">IF(SQRT($B$5)*$I4551+SQRT(1-$B$5)*L4551&lt;$C$10,1,0)</f>
        <v>0</v>
      </c>
      <c r="Q4551" s="108" t="n">
        <f aca="false">IF(SQRT($B$5)*$I4551+SQRT(1-$B$5)*M4551&lt;$C$11,1,0)</f>
        <v>0</v>
      </c>
      <c r="R4551" s="110" t="n">
        <f aca="false">N4551*$D$8+O4551*$D$9+P4551*$D$10+Q4551*$D$11</f>
        <v>0</v>
      </c>
      <c r="S4551" s="108" t="n">
        <f aca="false">SUM(N4551:Q4551)</f>
        <v>0</v>
      </c>
    </row>
    <row r="4552" customFormat="false" ht="15" hidden="false" customHeight="false" outlineLevel="0" collapsed="false">
      <c r="H4552" s="108" t="n">
        <v>4544</v>
      </c>
      <c r="I4552" s="109" t="n">
        <v>-0.8428</v>
      </c>
      <c r="J4552" s="109" t="n">
        <v>0.2578</v>
      </c>
      <c r="K4552" s="109" t="n">
        <v>1.9198</v>
      </c>
      <c r="L4552" s="109" t="n">
        <v>0.2047</v>
      </c>
      <c r="M4552" s="109" t="n">
        <v>-1.4756</v>
      </c>
      <c r="N4552" s="108" t="n">
        <f aca="false">IF(SQRT($B$5)*$I4552+SQRT(1-$B$5)*J4552&lt;$C$8,1,0)</f>
        <v>0</v>
      </c>
      <c r="O4552" s="108" t="n">
        <f aca="false">IF(SQRT($B$5)*$I4552+SQRT(1-$B$5)*K4552&lt;$C$9,1,0)</f>
        <v>0</v>
      </c>
      <c r="P4552" s="108" t="n">
        <f aca="false">IF(SQRT($B$5)*$I4552+SQRT(1-$B$5)*L4552&lt;$C$10,1,0)</f>
        <v>0</v>
      </c>
      <c r="Q4552" s="108" t="n">
        <f aca="false">IF(SQRT($B$5)*$I4552+SQRT(1-$B$5)*M4552&lt;$C$11,1,0)</f>
        <v>0</v>
      </c>
      <c r="R4552" s="110" t="n">
        <f aca="false">N4552*$D$8+O4552*$D$9+P4552*$D$10+Q4552*$D$11</f>
        <v>0</v>
      </c>
      <c r="S4552" s="108" t="n">
        <f aca="false">SUM(N4552:Q4552)</f>
        <v>0</v>
      </c>
    </row>
    <row r="4553" customFormat="false" ht="15" hidden="false" customHeight="false" outlineLevel="0" collapsed="false">
      <c r="H4553" s="108" t="n">
        <v>4545</v>
      </c>
      <c r="I4553" s="109" t="n">
        <v>-0.2362</v>
      </c>
      <c r="J4553" s="109" t="n">
        <v>-1.8276</v>
      </c>
      <c r="K4553" s="109" t="n">
        <v>0.2142</v>
      </c>
      <c r="L4553" s="109" t="n">
        <v>-0.3241</v>
      </c>
      <c r="M4553" s="109" t="n">
        <v>-1.294</v>
      </c>
      <c r="N4553" s="108" t="n">
        <f aca="false">IF(SQRT($B$5)*$I4553+SQRT(1-$B$5)*J4553&lt;$C$8,1,0)</f>
        <v>0</v>
      </c>
      <c r="O4553" s="108" t="n">
        <f aca="false">IF(SQRT($B$5)*$I4553+SQRT(1-$B$5)*K4553&lt;$C$9,1,0)</f>
        <v>0</v>
      </c>
      <c r="P4553" s="108" t="n">
        <f aca="false">IF(SQRT($B$5)*$I4553+SQRT(1-$B$5)*L4553&lt;$C$10,1,0)</f>
        <v>0</v>
      </c>
      <c r="Q4553" s="108" t="n">
        <f aca="false">IF(SQRT($B$5)*$I4553+SQRT(1-$B$5)*M4553&lt;$C$11,1,0)</f>
        <v>0</v>
      </c>
      <c r="R4553" s="110" t="n">
        <f aca="false">N4553*$D$8+O4553*$D$9+P4553*$D$10+Q4553*$D$11</f>
        <v>0</v>
      </c>
      <c r="S4553" s="108" t="n">
        <f aca="false">SUM(N4553:Q4553)</f>
        <v>0</v>
      </c>
    </row>
    <row r="4554" customFormat="false" ht="15" hidden="false" customHeight="false" outlineLevel="0" collapsed="false">
      <c r="H4554" s="108" t="n">
        <v>4546</v>
      </c>
      <c r="I4554" s="109" t="n">
        <v>-0.2203</v>
      </c>
      <c r="J4554" s="109" t="n">
        <v>-0.7173</v>
      </c>
      <c r="K4554" s="109" t="n">
        <v>-0.5548</v>
      </c>
      <c r="L4554" s="109" t="n">
        <v>0.2405</v>
      </c>
      <c r="M4554" s="109" t="n">
        <v>-0.5694</v>
      </c>
      <c r="N4554" s="108" t="n">
        <f aca="false">IF(SQRT($B$5)*$I4554+SQRT(1-$B$5)*J4554&lt;$C$8,1,0)</f>
        <v>0</v>
      </c>
      <c r="O4554" s="108" t="n">
        <f aca="false">IF(SQRT($B$5)*$I4554+SQRT(1-$B$5)*K4554&lt;$C$9,1,0)</f>
        <v>0</v>
      </c>
      <c r="P4554" s="108" t="n">
        <f aca="false">IF(SQRT($B$5)*$I4554+SQRT(1-$B$5)*L4554&lt;$C$10,1,0)</f>
        <v>0</v>
      </c>
      <c r="Q4554" s="108" t="n">
        <f aca="false">IF(SQRT($B$5)*$I4554+SQRT(1-$B$5)*M4554&lt;$C$11,1,0)</f>
        <v>0</v>
      </c>
      <c r="R4554" s="110" t="n">
        <f aca="false">N4554*$D$8+O4554*$D$9+P4554*$D$10+Q4554*$D$11</f>
        <v>0</v>
      </c>
      <c r="S4554" s="108" t="n">
        <f aca="false">SUM(N4554:Q4554)</f>
        <v>0</v>
      </c>
    </row>
    <row r="4555" customFormat="false" ht="15" hidden="false" customHeight="false" outlineLevel="0" collapsed="false">
      <c r="H4555" s="108" t="n">
        <v>4547</v>
      </c>
      <c r="I4555" s="109" t="n">
        <v>-1.0971</v>
      </c>
      <c r="J4555" s="109" t="n">
        <v>-1.1234</v>
      </c>
      <c r="K4555" s="109" t="n">
        <v>0.918</v>
      </c>
      <c r="L4555" s="109" t="n">
        <v>1.3733</v>
      </c>
      <c r="M4555" s="109" t="n">
        <v>0.0721</v>
      </c>
      <c r="N4555" s="108" t="n">
        <f aca="false">IF(SQRT($B$5)*$I4555+SQRT(1-$B$5)*J4555&lt;$C$8,1,0)</f>
        <v>0</v>
      </c>
      <c r="O4555" s="108" t="n">
        <f aca="false">IF(SQRT($B$5)*$I4555+SQRT(1-$B$5)*K4555&lt;$C$9,1,0)</f>
        <v>0</v>
      </c>
      <c r="P4555" s="108" t="n">
        <f aca="false">IF(SQRT($B$5)*$I4555+SQRT(1-$B$5)*L4555&lt;$C$10,1,0)</f>
        <v>0</v>
      </c>
      <c r="Q4555" s="108" t="n">
        <f aca="false">IF(SQRT($B$5)*$I4555+SQRT(1-$B$5)*M4555&lt;$C$11,1,0)</f>
        <v>0</v>
      </c>
      <c r="R4555" s="110" t="n">
        <f aca="false">N4555*$D$8+O4555*$D$9+P4555*$D$10+Q4555*$D$11</f>
        <v>0</v>
      </c>
      <c r="S4555" s="108" t="n">
        <f aca="false">SUM(N4555:Q4555)</f>
        <v>0</v>
      </c>
    </row>
    <row r="4556" customFormat="false" ht="15" hidden="false" customHeight="false" outlineLevel="0" collapsed="false">
      <c r="H4556" s="108" t="n">
        <v>4548</v>
      </c>
      <c r="I4556" s="109" t="n">
        <v>0.4923</v>
      </c>
      <c r="J4556" s="109" t="n">
        <v>-0.5132</v>
      </c>
      <c r="K4556" s="109" t="n">
        <v>-1.0048</v>
      </c>
      <c r="L4556" s="109" t="n">
        <v>0.4576</v>
      </c>
      <c r="M4556" s="109" t="n">
        <v>0.9636</v>
      </c>
      <c r="N4556" s="108" t="n">
        <f aca="false">IF(SQRT($B$5)*$I4556+SQRT(1-$B$5)*J4556&lt;$C$8,1,0)</f>
        <v>0</v>
      </c>
      <c r="O4556" s="108" t="n">
        <f aca="false">IF(SQRT($B$5)*$I4556+SQRT(1-$B$5)*K4556&lt;$C$9,1,0)</f>
        <v>0</v>
      </c>
      <c r="P4556" s="108" t="n">
        <f aca="false">IF(SQRT($B$5)*$I4556+SQRT(1-$B$5)*L4556&lt;$C$10,1,0)</f>
        <v>0</v>
      </c>
      <c r="Q4556" s="108" t="n">
        <f aca="false">IF(SQRT($B$5)*$I4556+SQRT(1-$B$5)*M4556&lt;$C$11,1,0)</f>
        <v>0</v>
      </c>
      <c r="R4556" s="110" t="n">
        <f aca="false">N4556*$D$8+O4556*$D$9+P4556*$D$10+Q4556*$D$11</f>
        <v>0</v>
      </c>
      <c r="S4556" s="108" t="n">
        <f aca="false">SUM(N4556:Q4556)</f>
        <v>0</v>
      </c>
    </row>
    <row r="4557" customFormat="false" ht="15" hidden="false" customHeight="false" outlineLevel="0" collapsed="false">
      <c r="H4557" s="108" t="n">
        <v>4549</v>
      </c>
      <c r="I4557" s="109" t="n">
        <v>0.3303</v>
      </c>
      <c r="J4557" s="109" t="n">
        <v>0.5205</v>
      </c>
      <c r="K4557" s="109" t="n">
        <v>0.7806</v>
      </c>
      <c r="L4557" s="109" t="n">
        <v>0.1858</v>
      </c>
      <c r="M4557" s="109" t="n">
        <v>-0.7798</v>
      </c>
      <c r="N4557" s="108" t="n">
        <f aca="false">IF(SQRT($B$5)*$I4557+SQRT(1-$B$5)*J4557&lt;$C$8,1,0)</f>
        <v>0</v>
      </c>
      <c r="O4557" s="108" t="n">
        <f aca="false">IF(SQRT($B$5)*$I4557+SQRT(1-$B$5)*K4557&lt;$C$9,1,0)</f>
        <v>0</v>
      </c>
      <c r="P4557" s="108" t="n">
        <f aca="false">IF(SQRT($B$5)*$I4557+SQRT(1-$B$5)*L4557&lt;$C$10,1,0)</f>
        <v>0</v>
      </c>
      <c r="Q4557" s="108" t="n">
        <f aca="false">IF(SQRT($B$5)*$I4557+SQRT(1-$B$5)*M4557&lt;$C$11,1,0)</f>
        <v>0</v>
      </c>
      <c r="R4557" s="110" t="n">
        <f aca="false">N4557*$D$8+O4557*$D$9+P4557*$D$10+Q4557*$D$11</f>
        <v>0</v>
      </c>
      <c r="S4557" s="108" t="n">
        <f aca="false">SUM(N4557:Q4557)</f>
        <v>0</v>
      </c>
    </row>
    <row r="4558" customFormat="false" ht="15" hidden="false" customHeight="false" outlineLevel="0" collapsed="false">
      <c r="H4558" s="108" t="n">
        <v>4550</v>
      </c>
      <c r="I4558" s="109" t="n">
        <v>0.8765</v>
      </c>
      <c r="J4558" s="109" t="n">
        <v>0.0424</v>
      </c>
      <c r="K4558" s="109" t="n">
        <v>1.3106</v>
      </c>
      <c r="L4558" s="109" t="n">
        <v>-1.5664</v>
      </c>
      <c r="M4558" s="109" t="n">
        <v>0.0925</v>
      </c>
      <c r="N4558" s="108" t="n">
        <f aca="false">IF(SQRT($B$5)*$I4558+SQRT(1-$B$5)*J4558&lt;$C$8,1,0)</f>
        <v>0</v>
      </c>
      <c r="O4558" s="108" t="n">
        <f aca="false">IF(SQRT($B$5)*$I4558+SQRT(1-$B$5)*K4558&lt;$C$9,1,0)</f>
        <v>0</v>
      </c>
      <c r="P4558" s="108" t="n">
        <f aca="false">IF(SQRT($B$5)*$I4558+SQRT(1-$B$5)*L4558&lt;$C$10,1,0)</f>
        <v>0</v>
      </c>
      <c r="Q4558" s="108" t="n">
        <f aca="false">IF(SQRT($B$5)*$I4558+SQRT(1-$B$5)*M4558&lt;$C$11,1,0)</f>
        <v>0</v>
      </c>
      <c r="R4558" s="110" t="n">
        <f aca="false">N4558*$D$8+O4558*$D$9+P4558*$D$10+Q4558*$D$11</f>
        <v>0</v>
      </c>
      <c r="S4558" s="108" t="n">
        <f aca="false">SUM(N4558:Q4558)</f>
        <v>0</v>
      </c>
    </row>
    <row r="4559" customFormat="false" ht="15" hidden="false" customHeight="false" outlineLevel="0" collapsed="false">
      <c r="H4559" s="108" t="n">
        <v>4551</v>
      </c>
      <c r="I4559" s="109" t="n">
        <v>0.3384</v>
      </c>
      <c r="J4559" s="109" t="n">
        <v>-0.5849</v>
      </c>
      <c r="K4559" s="109" t="n">
        <v>1.1877</v>
      </c>
      <c r="L4559" s="109" t="n">
        <v>-0.7455</v>
      </c>
      <c r="M4559" s="109" t="n">
        <v>0.8123</v>
      </c>
      <c r="N4559" s="108" t="n">
        <f aca="false">IF(SQRT($B$5)*$I4559+SQRT(1-$B$5)*J4559&lt;$C$8,1,0)</f>
        <v>0</v>
      </c>
      <c r="O4559" s="108" t="n">
        <f aca="false">IF(SQRT($B$5)*$I4559+SQRT(1-$B$5)*K4559&lt;$C$9,1,0)</f>
        <v>0</v>
      </c>
      <c r="P4559" s="108" t="n">
        <f aca="false">IF(SQRT($B$5)*$I4559+SQRT(1-$B$5)*L4559&lt;$C$10,1,0)</f>
        <v>0</v>
      </c>
      <c r="Q4559" s="108" t="n">
        <f aca="false">IF(SQRT($B$5)*$I4559+SQRT(1-$B$5)*M4559&lt;$C$11,1,0)</f>
        <v>0</v>
      </c>
      <c r="R4559" s="110" t="n">
        <f aca="false">N4559*$D$8+O4559*$D$9+P4559*$D$10+Q4559*$D$11</f>
        <v>0</v>
      </c>
      <c r="S4559" s="108" t="n">
        <f aca="false">SUM(N4559:Q4559)</f>
        <v>0</v>
      </c>
    </row>
    <row r="4560" customFormat="false" ht="15" hidden="false" customHeight="false" outlineLevel="0" collapsed="false">
      <c r="H4560" s="108" t="n">
        <v>4552</v>
      </c>
      <c r="I4560" s="109" t="n">
        <v>-1.9513</v>
      </c>
      <c r="J4560" s="109" t="n">
        <v>-0.2684</v>
      </c>
      <c r="K4560" s="109" t="n">
        <v>-0.4264</v>
      </c>
      <c r="L4560" s="109" t="n">
        <v>0.9406</v>
      </c>
      <c r="M4560" s="109" t="n">
        <v>0.1206</v>
      </c>
      <c r="N4560" s="108" t="n">
        <f aca="false">IF(SQRT($B$5)*$I4560+SQRT(1-$B$5)*J4560&lt;$C$8,1,0)</f>
        <v>0</v>
      </c>
      <c r="O4560" s="108" t="n">
        <f aca="false">IF(SQRT($B$5)*$I4560+SQRT(1-$B$5)*K4560&lt;$C$9,1,0)</f>
        <v>0</v>
      </c>
      <c r="P4560" s="108" t="n">
        <f aca="false">IF(SQRT($B$5)*$I4560+SQRT(1-$B$5)*L4560&lt;$C$10,1,0)</f>
        <v>0</v>
      </c>
      <c r="Q4560" s="108" t="n">
        <f aca="false">IF(SQRT($B$5)*$I4560+SQRT(1-$B$5)*M4560&lt;$C$11,1,0)</f>
        <v>0</v>
      </c>
      <c r="R4560" s="110" t="n">
        <f aca="false">N4560*$D$8+O4560*$D$9+P4560*$D$10+Q4560*$D$11</f>
        <v>0</v>
      </c>
      <c r="S4560" s="108" t="n">
        <f aca="false">SUM(N4560:Q4560)</f>
        <v>0</v>
      </c>
    </row>
    <row r="4561" customFormat="false" ht="15" hidden="false" customHeight="false" outlineLevel="0" collapsed="false">
      <c r="H4561" s="108" t="n">
        <v>4553</v>
      </c>
      <c r="I4561" s="109" t="n">
        <v>-1.1938</v>
      </c>
      <c r="J4561" s="109" t="n">
        <v>-3.006</v>
      </c>
      <c r="K4561" s="109" t="n">
        <v>2.213</v>
      </c>
      <c r="L4561" s="109" t="n">
        <v>-2.5562</v>
      </c>
      <c r="M4561" s="109" t="n">
        <v>1.2055</v>
      </c>
      <c r="N4561" s="108" t="n">
        <f aca="false">IF(SQRT($B$5)*$I4561+SQRT(1-$B$5)*J4561&lt;$C$8,1,0)</f>
        <v>1</v>
      </c>
      <c r="O4561" s="108" t="n">
        <f aca="false">IF(SQRT($B$5)*$I4561+SQRT(1-$B$5)*K4561&lt;$C$9,1,0)</f>
        <v>0</v>
      </c>
      <c r="P4561" s="108" t="n">
        <f aca="false">IF(SQRT($B$5)*$I4561+SQRT(1-$B$5)*L4561&lt;$C$10,1,0)</f>
        <v>1</v>
      </c>
      <c r="Q4561" s="108" t="n">
        <f aca="false">IF(SQRT($B$5)*$I4561+SQRT(1-$B$5)*M4561&lt;$C$11,1,0)</f>
        <v>0</v>
      </c>
      <c r="R4561" s="110" t="n">
        <f aca="false">N4561*$D$8+O4561*$D$9+P4561*$D$10+Q4561*$D$11</f>
        <v>34</v>
      </c>
      <c r="S4561" s="108" t="n">
        <f aca="false">SUM(N4561:Q4561)</f>
        <v>2</v>
      </c>
    </row>
    <row r="4562" customFormat="false" ht="15" hidden="false" customHeight="false" outlineLevel="0" collapsed="false">
      <c r="H4562" s="108" t="n">
        <v>4554</v>
      </c>
      <c r="I4562" s="109" t="n">
        <v>0.2793</v>
      </c>
      <c r="J4562" s="109" t="n">
        <v>-0.7592</v>
      </c>
      <c r="K4562" s="109" t="n">
        <v>0.4666</v>
      </c>
      <c r="L4562" s="109" t="n">
        <v>0.839</v>
      </c>
      <c r="M4562" s="109" t="n">
        <v>-0.2197</v>
      </c>
      <c r="N4562" s="108" t="n">
        <f aca="false">IF(SQRT($B$5)*$I4562+SQRT(1-$B$5)*J4562&lt;$C$8,1,0)</f>
        <v>0</v>
      </c>
      <c r="O4562" s="108" t="n">
        <f aca="false">IF(SQRT($B$5)*$I4562+SQRT(1-$B$5)*K4562&lt;$C$9,1,0)</f>
        <v>0</v>
      </c>
      <c r="P4562" s="108" t="n">
        <f aca="false">IF(SQRT($B$5)*$I4562+SQRT(1-$B$5)*L4562&lt;$C$10,1,0)</f>
        <v>0</v>
      </c>
      <c r="Q4562" s="108" t="n">
        <f aca="false">IF(SQRT($B$5)*$I4562+SQRT(1-$B$5)*M4562&lt;$C$11,1,0)</f>
        <v>0</v>
      </c>
      <c r="R4562" s="110" t="n">
        <f aca="false">N4562*$D$8+O4562*$D$9+P4562*$D$10+Q4562*$D$11</f>
        <v>0</v>
      </c>
      <c r="S4562" s="108" t="n">
        <f aca="false">SUM(N4562:Q4562)</f>
        <v>0</v>
      </c>
    </row>
    <row r="4563" customFormat="false" ht="15" hidden="false" customHeight="false" outlineLevel="0" collapsed="false">
      <c r="H4563" s="108" t="n">
        <v>4555</v>
      </c>
      <c r="I4563" s="109" t="n">
        <v>-0.9449</v>
      </c>
      <c r="J4563" s="109" t="n">
        <v>-0.623</v>
      </c>
      <c r="K4563" s="109" t="n">
        <v>-0.3743</v>
      </c>
      <c r="L4563" s="109" t="n">
        <v>0.381</v>
      </c>
      <c r="M4563" s="109" t="n">
        <v>-1.1597</v>
      </c>
      <c r="N4563" s="108" t="n">
        <f aca="false">IF(SQRT($B$5)*$I4563+SQRT(1-$B$5)*J4563&lt;$C$8,1,0)</f>
        <v>0</v>
      </c>
      <c r="O4563" s="108" t="n">
        <f aca="false">IF(SQRT($B$5)*$I4563+SQRT(1-$B$5)*K4563&lt;$C$9,1,0)</f>
        <v>0</v>
      </c>
      <c r="P4563" s="108" t="n">
        <f aca="false">IF(SQRT($B$5)*$I4563+SQRT(1-$B$5)*L4563&lt;$C$10,1,0)</f>
        <v>0</v>
      </c>
      <c r="Q4563" s="108" t="n">
        <f aca="false">IF(SQRT($B$5)*$I4563+SQRT(1-$B$5)*M4563&lt;$C$11,1,0)</f>
        <v>0</v>
      </c>
      <c r="R4563" s="110" t="n">
        <f aca="false">N4563*$D$8+O4563*$D$9+P4563*$D$10+Q4563*$D$11</f>
        <v>0</v>
      </c>
      <c r="S4563" s="108" t="n">
        <f aca="false">SUM(N4563:Q4563)</f>
        <v>0</v>
      </c>
    </row>
    <row r="4564" customFormat="false" ht="15" hidden="false" customHeight="false" outlineLevel="0" collapsed="false">
      <c r="H4564" s="108" t="n">
        <v>4556</v>
      </c>
      <c r="I4564" s="109" t="n">
        <v>-0.69</v>
      </c>
      <c r="J4564" s="109" t="n">
        <v>-1.0596</v>
      </c>
      <c r="K4564" s="109" t="n">
        <v>0.4954</v>
      </c>
      <c r="L4564" s="109" t="n">
        <v>0.7989</v>
      </c>
      <c r="M4564" s="109" t="n">
        <v>-0.6783</v>
      </c>
      <c r="N4564" s="108" t="n">
        <f aca="false">IF(SQRT($B$5)*$I4564+SQRT(1-$B$5)*J4564&lt;$C$8,1,0)</f>
        <v>0</v>
      </c>
      <c r="O4564" s="108" t="n">
        <f aca="false">IF(SQRT($B$5)*$I4564+SQRT(1-$B$5)*K4564&lt;$C$9,1,0)</f>
        <v>0</v>
      </c>
      <c r="P4564" s="108" t="n">
        <f aca="false">IF(SQRT($B$5)*$I4564+SQRT(1-$B$5)*L4564&lt;$C$10,1,0)</f>
        <v>0</v>
      </c>
      <c r="Q4564" s="108" t="n">
        <f aca="false">IF(SQRT($B$5)*$I4564+SQRT(1-$B$5)*M4564&lt;$C$11,1,0)</f>
        <v>0</v>
      </c>
      <c r="R4564" s="110" t="n">
        <f aca="false">N4564*$D$8+O4564*$D$9+P4564*$D$10+Q4564*$D$11</f>
        <v>0</v>
      </c>
      <c r="S4564" s="108" t="n">
        <f aca="false">SUM(N4564:Q4564)</f>
        <v>0</v>
      </c>
    </row>
    <row r="4565" customFormat="false" ht="15" hidden="false" customHeight="false" outlineLevel="0" collapsed="false">
      <c r="H4565" s="108" t="n">
        <v>4557</v>
      </c>
      <c r="I4565" s="109" t="n">
        <v>-1.1434</v>
      </c>
      <c r="J4565" s="109" t="n">
        <v>0.7875</v>
      </c>
      <c r="K4565" s="109" t="n">
        <v>2.1138</v>
      </c>
      <c r="L4565" s="109" t="n">
        <v>0.61</v>
      </c>
      <c r="M4565" s="109" t="n">
        <v>-0.0932</v>
      </c>
      <c r="N4565" s="108" t="n">
        <f aca="false">IF(SQRT($B$5)*$I4565+SQRT(1-$B$5)*J4565&lt;$C$8,1,0)</f>
        <v>0</v>
      </c>
      <c r="O4565" s="108" t="n">
        <f aca="false">IF(SQRT($B$5)*$I4565+SQRT(1-$B$5)*K4565&lt;$C$9,1,0)</f>
        <v>0</v>
      </c>
      <c r="P4565" s="108" t="n">
        <f aca="false">IF(SQRT($B$5)*$I4565+SQRT(1-$B$5)*L4565&lt;$C$10,1,0)</f>
        <v>0</v>
      </c>
      <c r="Q4565" s="108" t="n">
        <f aca="false">IF(SQRT($B$5)*$I4565+SQRT(1-$B$5)*M4565&lt;$C$11,1,0)</f>
        <v>0</v>
      </c>
      <c r="R4565" s="110" t="n">
        <f aca="false">N4565*$D$8+O4565*$D$9+P4565*$D$10+Q4565*$D$11</f>
        <v>0</v>
      </c>
      <c r="S4565" s="108" t="n">
        <f aca="false">SUM(N4565:Q4565)</f>
        <v>0</v>
      </c>
    </row>
    <row r="4566" customFormat="false" ht="15" hidden="false" customHeight="false" outlineLevel="0" collapsed="false">
      <c r="H4566" s="108" t="n">
        <v>4558</v>
      </c>
      <c r="I4566" s="109" t="n">
        <v>1.5871</v>
      </c>
      <c r="J4566" s="109" t="n">
        <v>-0.3267</v>
      </c>
      <c r="K4566" s="109" t="n">
        <v>1.9972</v>
      </c>
      <c r="L4566" s="109" t="n">
        <v>-1.1326</v>
      </c>
      <c r="M4566" s="109" t="n">
        <v>0.0154</v>
      </c>
      <c r="N4566" s="108" t="n">
        <f aca="false">IF(SQRT($B$5)*$I4566+SQRT(1-$B$5)*J4566&lt;$C$8,1,0)</f>
        <v>0</v>
      </c>
      <c r="O4566" s="108" t="n">
        <f aca="false">IF(SQRT($B$5)*$I4566+SQRT(1-$B$5)*K4566&lt;$C$9,1,0)</f>
        <v>0</v>
      </c>
      <c r="P4566" s="108" t="n">
        <f aca="false">IF(SQRT($B$5)*$I4566+SQRT(1-$B$5)*L4566&lt;$C$10,1,0)</f>
        <v>0</v>
      </c>
      <c r="Q4566" s="108" t="n">
        <f aca="false">IF(SQRT($B$5)*$I4566+SQRT(1-$B$5)*M4566&lt;$C$11,1,0)</f>
        <v>0</v>
      </c>
      <c r="R4566" s="110" t="n">
        <f aca="false">N4566*$D$8+O4566*$D$9+P4566*$D$10+Q4566*$D$11</f>
        <v>0</v>
      </c>
      <c r="S4566" s="108" t="n">
        <f aca="false">SUM(N4566:Q4566)</f>
        <v>0</v>
      </c>
    </row>
    <row r="4567" customFormat="false" ht="15" hidden="false" customHeight="false" outlineLevel="0" collapsed="false">
      <c r="H4567" s="108" t="n">
        <v>4559</v>
      </c>
      <c r="I4567" s="109" t="n">
        <v>0.2381</v>
      </c>
      <c r="J4567" s="109" t="n">
        <v>-0.0825</v>
      </c>
      <c r="K4567" s="109" t="n">
        <v>0.1593</v>
      </c>
      <c r="L4567" s="109" t="n">
        <v>-0.3454</v>
      </c>
      <c r="M4567" s="109" t="n">
        <v>-0.2168</v>
      </c>
      <c r="N4567" s="108" t="n">
        <f aca="false">IF(SQRT($B$5)*$I4567+SQRT(1-$B$5)*J4567&lt;$C$8,1,0)</f>
        <v>0</v>
      </c>
      <c r="O4567" s="108" t="n">
        <f aca="false">IF(SQRT($B$5)*$I4567+SQRT(1-$B$5)*K4567&lt;$C$9,1,0)</f>
        <v>0</v>
      </c>
      <c r="P4567" s="108" t="n">
        <f aca="false">IF(SQRT($B$5)*$I4567+SQRT(1-$B$5)*L4567&lt;$C$10,1,0)</f>
        <v>0</v>
      </c>
      <c r="Q4567" s="108" t="n">
        <f aca="false">IF(SQRT($B$5)*$I4567+SQRT(1-$B$5)*M4567&lt;$C$11,1,0)</f>
        <v>0</v>
      </c>
      <c r="R4567" s="110" t="n">
        <f aca="false">N4567*$D$8+O4567*$D$9+P4567*$D$10+Q4567*$D$11</f>
        <v>0</v>
      </c>
      <c r="S4567" s="108" t="n">
        <f aca="false">SUM(N4567:Q4567)</f>
        <v>0</v>
      </c>
    </row>
    <row r="4568" customFormat="false" ht="15" hidden="false" customHeight="false" outlineLevel="0" collapsed="false">
      <c r="H4568" s="108" t="n">
        <v>4560</v>
      </c>
      <c r="I4568" s="109" t="n">
        <v>-0.9654</v>
      </c>
      <c r="J4568" s="109" t="n">
        <v>0.0265</v>
      </c>
      <c r="K4568" s="109" t="n">
        <v>0.211</v>
      </c>
      <c r="L4568" s="109" t="n">
        <v>1.2554</v>
      </c>
      <c r="M4568" s="109" t="n">
        <v>1.0488</v>
      </c>
      <c r="N4568" s="108" t="n">
        <f aca="false">IF(SQRT($B$5)*$I4568+SQRT(1-$B$5)*J4568&lt;$C$8,1,0)</f>
        <v>0</v>
      </c>
      <c r="O4568" s="108" t="n">
        <f aca="false">IF(SQRT($B$5)*$I4568+SQRT(1-$B$5)*K4568&lt;$C$9,1,0)</f>
        <v>0</v>
      </c>
      <c r="P4568" s="108" t="n">
        <f aca="false">IF(SQRT($B$5)*$I4568+SQRT(1-$B$5)*L4568&lt;$C$10,1,0)</f>
        <v>0</v>
      </c>
      <c r="Q4568" s="108" t="n">
        <f aca="false">IF(SQRT($B$5)*$I4568+SQRT(1-$B$5)*M4568&lt;$C$11,1,0)</f>
        <v>0</v>
      </c>
      <c r="R4568" s="110" t="n">
        <f aca="false">N4568*$D$8+O4568*$D$9+P4568*$D$10+Q4568*$D$11</f>
        <v>0</v>
      </c>
      <c r="S4568" s="108" t="n">
        <f aca="false">SUM(N4568:Q4568)</f>
        <v>0</v>
      </c>
    </row>
    <row r="4569" customFormat="false" ht="15" hidden="false" customHeight="false" outlineLevel="0" collapsed="false">
      <c r="H4569" s="108" t="n">
        <v>4561</v>
      </c>
      <c r="I4569" s="109" t="n">
        <v>0.039</v>
      </c>
      <c r="J4569" s="109" t="n">
        <v>2.2822</v>
      </c>
      <c r="K4569" s="109" t="n">
        <v>1.5217</v>
      </c>
      <c r="L4569" s="109" t="n">
        <v>-1.9715</v>
      </c>
      <c r="M4569" s="109" t="n">
        <v>-0.1458</v>
      </c>
      <c r="N4569" s="108" t="n">
        <f aca="false">IF(SQRT($B$5)*$I4569+SQRT(1-$B$5)*J4569&lt;$C$8,1,0)</f>
        <v>0</v>
      </c>
      <c r="O4569" s="108" t="n">
        <f aca="false">IF(SQRT($B$5)*$I4569+SQRT(1-$B$5)*K4569&lt;$C$9,1,0)</f>
        <v>0</v>
      </c>
      <c r="P4569" s="108" t="n">
        <f aca="false">IF(SQRT($B$5)*$I4569+SQRT(1-$B$5)*L4569&lt;$C$10,1,0)</f>
        <v>0</v>
      </c>
      <c r="Q4569" s="108" t="n">
        <f aca="false">IF(SQRT($B$5)*$I4569+SQRT(1-$B$5)*M4569&lt;$C$11,1,0)</f>
        <v>0</v>
      </c>
      <c r="R4569" s="110" t="n">
        <f aca="false">N4569*$D$8+O4569*$D$9+P4569*$D$10+Q4569*$D$11</f>
        <v>0</v>
      </c>
      <c r="S4569" s="108" t="n">
        <f aca="false">SUM(N4569:Q4569)</f>
        <v>0</v>
      </c>
    </row>
    <row r="4570" customFormat="false" ht="15" hidden="false" customHeight="false" outlineLevel="0" collapsed="false">
      <c r="H4570" s="108" t="n">
        <v>4562</v>
      </c>
      <c r="I4570" s="109" t="n">
        <v>-0.8871</v>
      </c>
      <c r="J4570" s="109" t="n">
        <v>-1.1215</v>
      </c>
      <c r="K4570" s="109" t="n">
        <v>-1.6466</v>
      </c>
      <c r="L4570" s="109" t="n">
        <v>-0.3739</v>
      </c>
      <c r="M4570" s="109" t="n">
        <v>1.6308</v>
      </c>
      <c r="N4570" s="108" t="n">
        <f aca="false">IF(SQRT($B$5)*$I4570+SQRT(1-$B$5)*J4570&lt;$C$8,1,0)</f>
        <v>0</v>
      </c>
      <c r="O4570" s="108" t="n">
        <f aca="false">IF(SQRT($B$5)*$I4570+SQRT(1-$B$5)*K4570&lt;$C$9,1,0)</f>
        <v>0</v>
      </c>
      <c r="P4570" s="108" t="n">
        <f aca="false">IF(SQRT($B$5)*$I4570+SQRT(1-$B$5)*L4570&lt;$C$10,1,0)</f>
        <v>0</v>
      </c>
      <c r="Q4570" s="108" t="n">
        <f aca="false">IF(SQRT($B$5)*$I4570+SQRT(1-$B$5)*M4570&lt;$C$11,1,0)</f>
        <v>0</v>
      </c>
      <c r="R4570" s="110" t="n">
        <f aca="false">N4570*$D$8+O4570*$D$9+P4570*$D$10+Q4570*$D$11</f>
        <v>0</v>
      </c>
      <c r="S4570" s="108" t="n">
        <f aca="false">SUM(N4570:Q4570)</f>
        <v>0</v>
      </c>
    </row>
    <row r="4571" customFormat="false" ht="15" hidden="false" customHeight="false" outlineLevel="0" collapsed="false">
      <c r="H4571" s="108" t="n">
        <v>4563</v>
      </c>
      <c r="I4571" s="109" t="n">
        <v>-0.992</v>
      </c>
      <c r="J4571" s="109" t="n">
        <v>0.2693</v>
      </c>
      <c r="K4571" s="109" t="n">
        <v>-0.3201</v>
      </c>
      <c r="L4571" s="109" t="n">
        <v>-1.0497</v>
      </c>
      <c r="M4571" s="109" t="n">
        <v>1.2771</v>
      </c>
      <c r="N4571" s="108" t="n">
        <f aca="false">IF(SQRT($B$5)*$I4571+SQRT(1-$B$5)*J4571&lt;$C$8,1,0)</f>
        <v>0</v>
      </c>
      <c r="O4571" s="108" t="n">
        <f aca="false">IF(SQRT($B$5)*$I4571+SQRT(1-$B$5)*K4571&lt;$C$9,1,0)</f>
        <v>0</v>
      </c>
      <c r="P4571" s="108" t="n">
        <f aca="false">IF(SQRT($B$5)*$I4571+SQRT(1-$B$5)*L4571&lt;$C$10,1,0)</f>
        <v>0</v>
      </c>
      <c r="Q4571" s="108" t="n">
        <f aca="false">IF(SQRT($B$5)*$I4571+SQRT(1-$B$5)*M4571&lt;$C$11,1,0)</f>
        <v>0</v>
      </c>
      <c r="R4571" s="110" t="n">
        <f aca="false">N4571*$D$8+O4571*$D$9+P4571*$D$10+Q4571*$D$11</f>
        <v>0</v>
      </c>
      <c r="S4571" s="108" t="n">
        <f aca="false">SUM(N4571:Q4571)</f>
        <v>0</v>
      </c>
    </row>
    <row r="4572" customFormat="false" ht="15" hidden="false" customHeight="false" outlineLevel="0" collapsed="false">
      <c r="H4572" s="108" t="n">
        <v>4564</v>
      </c>
      <c r="I4572" s="109" t="n">
        <v>-0.0312</v>
      </c>
      <c r="J4572" s="109" t="n">
        <v>-0.4083</v>
      </c>
      <c r="K4572" s="109" t="n">
        <v>0.3504</v>
      </c>
      <c r="L4572" s="109" t="n">
        <v>0.6898</v>
      </c>
      <c r="M4572" s="109" t="n">
        <v>-0.8274</v>
      </c>
      <c r="N4572" s="108" t="n">
        <f aca="false">IF(SQRT($B$5)*$I4572+SQRT(1-$B$5)*J4572&lt;$C$8,1,0)</f>
        <v>0</v>
      </c>
      <c r="O4572" s="108" t="n">
        <f aca="false">IF(SQRT($B$5)*$I4572+SQRT(1-$B$5)*K4572&lt;$C$9,1,0)</f>
        <v>0</v>
      </c>
      <c r="P4572" s="108" t="n">
        <f aca="false">IF(SQRT($B$5)*$I4572+SQRT(1-$B$5)*L4572&lt;$C$10,1,0)</f>
        <v>0</v>
      </c>
      <c r="Q4572" s="108" t="n">
        <f aca="false">IF(SQRT($B$5)*$I4572+SQRT(1-$B$5)*M4572&lt;$C$11,1,0)</f>
        <v>0</v>
      </c>
      <c r="R4572" s="110" t="n">
        <f aca="false">N4572*$D$8+O4572*$D$9+P4572*$D$10+Q4572*$D$11</f>
        <v>0</v>
      </c>
      <c r="S4572" s="108" t="n">
        <f aca="false">SUM(N4572:Q4572)</f>
        <v>0</v>
      </c>
    </row>
    <row r="4573" customFormat="false" ht="15" hidden="false" customHeight="false" outlineLevel="0" collapsed="false">
      <c r="H4573" s="108" t="n">
        <v>4565</v>
      </c>
      <c r="I4573" s="109" t="n">
        <v>-0.3793</v>
      </c>
      <c r="J4573" s="109" t="n">
        <v>-0.6033</v>
      </c>
      <c r="K4573" s="109" t="n">
        <v>-0.4169</v>
      </c>
      <c r="L4573" s="109" t="n">
        <v>0.6538</v>
      </c>
      <c r="M4573" s="109" t="n">
        <v>0.5893</v>
      </c>
      <c r="N4573" s="108" t="n">
        <f aca="false">IF(SQRT($B$5)*$I4573+SQRT(1-$B$5)*J4573&lt;$C$8,1,0)</f>
        <v>0</v>
      </c>
      <c r="O4573" s="108" t="n">
        <f aca="false">IF(SQRT($B$5)*$I4573+SQRT(1-$B$5)*K4573&lt;$C$9,1,0)</f>
        <v>0</v>
      </c>
      <c r="P4573" s="108" t="n">
        <f aca="false">IF(SQRT($B$5)*$I4573+SQRT(1-$B$5)*L4573&lt;$C$10,1,0)</f>
        <v>0</v>
      </c>
      <c r="Q4573" s="108" t="n">
        <f aca="false">IF(SQRT($B$5)*$I4573+SQRT(1-$B$5)*M4573&lt;$C$11,1,0)</f>
        <v>0</v>
      </c>
      <c r="R4573" s="110" t="n">
        <f aca="false">N4573*$D$8+O4573*$D$9+P4573*$D$10+Q4573*$D$11</f>
        <v>0</v>
      </c>
      <c r="S4573" s="108" t="n">
        <f aca="false">SUM(N4573:Q4573)</f>
        <v>0</v>
      </c>
    </row>
    <row r="4574" customFormat="false" ht="15" hidden="false" customHeight="false" outlineLevel="0" collapsed="false">
      <c r="H4574" s="108" t="n">
        <v>4566</v>
      </c>
      <c r="I4574" s="109" t="n">
        <v>1.3522</v>
      </c>
      <c r="J4574" s="109" t="n">
        <v>0.8581</v>
      </c>
      <c r="K4574" s="109" t="n">
        <v>-0.5466</v>
      </c>
      <c r="L4574" s="109" t="n">
        <v>-0.9898</v>
      </c>
      <c r="M4574" s="109" t="n">
        <v>0.926</v>
      </c>
      <c r="N4574" s="108" t="n">
        <f aca="false">IF(SQRT($B$5)*$I4574+SQRT(1-$B$5)*J4574&lt;$C$8,1,0)</f>
        <v>0</v>
      </c>
      <c r="O4574" s="108" t="n">
        <f aca="false">IF(SQRT($B$5)*$I4574+SQRT(1-$B$5)*K4574&lt;$C$9,1,0)</f>
        <v>0</v>
      </c>
      <c r="P4574" s="108" t="n">
        <f aca="false">IF(SQRT($B$5)*$I4574+SQRT(1-$B$5)*L4574&lt;$C$10,1,0)</f>
        <v>0</v>
      </c>
      <c r="Q4574" s="108" t="n">
        <f aca="false">IF(SQRT($B$5)*$I4574+SQRT(1-$B$5)*M4574&lt;$C$11,1,0)</f>
        <v>0</v>
      </c>
      <c r="R4574" s="110" t="n">
        <f aca="false">N4574*$D$8+O4574*$D$9+P4574*$D$10+Q4574*$D$11</f>
        <v>0</v>
      </c>
      <c r="S4574" s="108" t="n">
        <f aca="false">SUM(N4574:Q4574)</f>
        <v>0</v>
      </c>
    </row>
    <row r="4575" customFormat="false" ht="15" hidden="false" customHeight="false" outlineLevel="0" collapsed="false">
      <c r="H4575" s="108" t="n">
        <v>4567</v>
      </c>
      <c r="I4575" s="109" t="n">
        <v>-0.0741</v>
      </c>
      <c r="J4575" s="109" t="n">
        <v>-0.1815</v>
      </c>
      <c r="K4575" s="109" t="n">
        <v>0.1096</v>
      </c>
      <c r="L4575" s="109" t="n">
        <v>-0.9624</v>
      </c>
      <c r="M4575" s="109" t="n">
        <v>-0.4801</v>
      </c>
      <c r="N4575" s="108" t="n">
        <f aca="false">IF(SQRT($B$5)*$I4575+SQRT(1-$B$5)*J4575&lt;$C$8,1,0)</f>
        <v>0</v>
      </c>
      <c r="O4575" s="108" t="n">
        <f aca="false">IF(SQRT($B$5)*$I4575+SQRT(1-$B$5)*K4575&lt;$C$9,1,0)</f>
        <v>0</v>
      </c>
      <c r="P4575" s="108" t="n">
        <f aca="false">IF(SQRT($B$5)*$I4575+SQRT(1-$B$5)*L4575&lt;$C$10,1,0)</f>
        <v>0</v>
      </c>
      <c r="Q4575" s="108" t="n">
        <f aca="false">IF(SQRT($B$5)*$I4575+SQRT(1-$B$5)*M4575&lt;$C$11,1,0)</f>
        <v>0</v>
      </c>
      <c r="R4575" s="110" t="n">
        <f aca="false">N4575*$D$8+O4575*$D$9+P4575*$D$10+Q4575*$D$11</f>
        <v>0</v>
      </c>
      <c r="S4575" s="108" t="n">
        <f aca="false">SUM(N4575:Q4575)</f>
        <v>0</v>
      </c>
    </row>
    <row r="4576" customFormat="false" ht="15" hidden="false" customHeight="false" outlineLevel="0" collapsed="false">
      <c r="H4576" s="108" t="n">
        <v>4568</v>
      </c>
      <c r="I4576" s="109" t="n">
        <v>-1.044</v>
      </c>
      <c r="J4576" s="109" t="n">
        <v>0.3539</v>
      </c>
      <c r="K4576" s="109" t="n">
        <v>0.4282</v>
      </c>
      <c r="L4576" s="109" t="n">
        <v>0.0961</v>
      </c>
      <c r="M4576" s="109" t="n">
        <v>0.1218</v>
      </c>
      <c r="N4576" s="108" t="n">
        <f aca="false">IF(SQRT($B$5)*$I4576+SQRT(1-$B$5)*J4576&lt;$C$8,1,0)</f>
        <v>0</v>
      </c>
      <c r="O4576" s="108" t="n">
        <f aca="false">IF(SQRT($B$5)*$I4576+SQRT(1-$B$5)*K4576&lt;$C$9,1,0)</f>
        <v>0</v>
      </c>
      <c r="P4576" s="108" t="n">
        <f aca="false">IF(SQRT($B$5)*$I4576+SQRT(1-$B$5)*L4576&lt;$C$10,1,0)</f>
        <v>0</v>
      </c>
      <c r="Q4576" s="108" t="n">
        <f aca="false">IF(SQRT($B$5)*$I4576+SQRT(1-$B$5)*M4576&lt;$C$11,1,0)</f>
        <v>0</v>
      </c>
      <c r="R4576" s="110" t="n">
        <f aca="false">N4576*$D$8+O4576*$D$9+P4576*$D$10+Q4576*$D$11</f>
        <v>0</v>
      </c>
      <c r="S4576" s="108" t="n">
        <f aca="false">SUM(N4576:Q4576)</f>
        <v>0</v>
      </c>
    </row>
    <row r="4577" customFormat="false" ht="15" hidden="false" customHeight="false" outlineLevel="0" collapsed="false">
      <c r="H4577" s="108" t="n">
        <v>4569</v>
      </c>
      <c r="I4577" s="109" t="n">
        <v>-0.1501</v>
      </c>
      <c r="J4577" s="109" t="n">
        <v>-0.377</v>
      </c>
      <c r="K4577" s="109" t="n">
        <v>-0.8638</v>
      </c>
      <c r="L4577" s="109" t="n">
        <v>0.0159</v>
      </c>
      <c r="M4577" s="109" t="n">
        <v>0.3519</v>
      </c>
      <c r="N4577" s="108" t="n">
        <f aca="false">IF(SQRT($B$5)*$I4577+SQRT(1-$B$5)*J4577&lt;$C$8,1,0)</f>
        <v>0</v>
      </c>
      <c r="O4577" s="108" t="n">
        <f aca="false">IF(SQRT($B$5)*$I4577+SQRT(1-$B$5)*K4577&lt;$C$9,1,0)</f>
        <v>0</v>
      </c>
      <c r="P4577" s="108" t="n">
        <f aca="false">IF(SQRT($B$5)*$I4577+SQRT(1-$B$5)*L4577&lt;$C$10,1,0)</f>
        <v>0</v>
      </c>
      <c r="Q4577" s="108" t="n">
        <f aca="false">IF(SQRT($B$5)*$I4577+SQRT(1-$B$5)*M4577&lt;$C$11,1,0)</f>
        <v>0</v>
      </c>
      <c r="R4577" s="110" t="n">
        <f aca="false">N4577*$D$8+O4577*$D$9+P4577*$D$10+Q4577*$D$11</f>
        <v>0</v>
      </c>
      <c r="S4577" s="108" t="n">
        <f aca="false">SUM(N4577:Q4577)</f>
        <v>0</v>
      </c>
    </row>
    <row r="4578" customFormat="false" ht="15" hidden="false" customHeight="false" outlineLevel="0" collapsed="false">
      <c r="H4578" s="108" t="n">
        <v>4570</v>
      </c>
      <c r="I4578" s="109" t="n">
        <v>-0.5192</v>
      </c>
      <c r="J4578" s="109" t="n">
        <v>0.5922</v>
      </c>
      <c r="K4578" s="109" t="n">
        <v>0.1483</v>
      </c>
      <c r="L4578" s="109" t="n">
        <v>-0.6942</v>
      </c>
      <c r="M4578" s="109" t="n">
        <v>-1.0445</v>
      </c>
      <c r="N4578" s="108" t="n">
        <f aca="false">IF(SQRT($B$5)*$I4578+SQRT(1-$B$5)*J4578&lt;$C$8,1,0)</f>
        <v>0</v>
      </c>
      <c r="O4578" s="108" t="n">
        <f aca="false">IF(SQRT($B$5)*$I4578+SQRT(1-$B$5)*K4578&lt;$C$9,1,0)</f>
        <v>0</v>
      </c>
      <c r="P4578" s="108" t="n">
        <f aca="false">IF(SQRT($B$5)*$I4578+SQRT(1-$B$5)*L4578&lt;$C$10,1,0)</f>
        <v>0</v>
      </c>
      <c r="Q4578" s="108" t="n">
        <f aca="false">IF(SQRT($B$5)*$I4578+SQRT(1-$B$5)*M4578&lt;$C$11,1,0)</f>
        <v>0</v>
      </c>
      <c r="R4578" s="110" t="n">
        <f aca="false">N4578*$D$8+O4578*$D$9+P4578*$D$10+Q4578*$D$11</f>
        <v>0</v>
      </c>
      <c r="S4578" s="108" t="n">
        <f aca="false">SUM(N4578:Q4578)</f>
        <v>0</v>
      </c>
    </row>
    <row r="4579" customFormat="false" ht="15" hidden="false" customHeight="false" outlineLevel="0" collapsed="false">
      <c r="H4579" s="108" t="n">
        <v>4571</v>
      </c>
      <c r="I4579" s="109" t="n">
        <v>-0.9024</v>
      </c>
      <c r="J4579" s="109" t="n">
        <v>-0.858</v>
      </c>
      <c r="K4579" s="109" t="n">
        <v>1.5794</v>
      </c>
      <c r="L4579" s="109" t="n">
        <v>1.0448</v>
      </c>
      <c r="M4579" s="109" t="n">
        <v>-1.1096</v>
      </c>
      <c r="N4579" s="108" t="n">
        <f aca="false">IF(SQRT($B$5)*$I4579+SQRT(1-$B$5)*J4579&lt;$C$8,1,0)</f>
        <v>0</v>
      </c>
      <c r="O4579" s="108" t="n">
        <f aca="false">IF(SQRT($B$5)*$I4579+SQRT(1-$B$5)*K4579&lt;$C$9,1,0)</f>
        <v>0</v>
      </c>
      <c r="P4579" s="108" t="n">
        <f aca="false">IF(SQRT($B$5)*$I4579+SQRT(1-$B$5)*L4579&lt;$C$10,1,0)</f>
        <v>0</v>
      </c>
      <c r="Q4579" s="108" t="n">
        <f aca="false">IF(SQRT($B$5)*$I4579+SQRT(1-$B$5)*M4579&lt;$C$11,1,0)</f>
        <v>0</v>
      </c>
      <c r="R4579" s="110" t="n">
        <f aca="false">N4579*$D$8+O4579*$D$9+P4579*$D$10+Q4579*$D$11</f>
        <v>0</v>
      </c>
      <c r="S4579" s="108" t="n">
        <f aca="false">SUM(N4579:Q4579)</f>
        <v>0</v>
      </c>
    </row>
    <row r="4580" customFormat="false" ht="15" hidden="false" customHeight="false" outlineLevel="0" collapsed="false">
      <c r="H4580" s="108" t="n">
        <v>4572</v>
      </c>
      <c r="I4580" s="109" t="n">
        <v>-0.1512</v>
      </c>
      <c r="J4580" s="109" t="n">
        <v>-0.6128</v>
      </c>
      <c r="K4580" s="109" t="n">
        <v>1.356</v>
      </c>
      <c r="L4580" s="109" t="n">
        <v>-0.6784</v>
      </c>
      <c r="M4580" s="109" t="n">
        <v>1.6157</v>
      </c>
      <c r="N4580" s="108" t="n">
        <f aca="false">IF(SQRT($B$5)*$I4580+SQRT(1-$B$5)*J4580&lt;$C$8,1,0)</f>
        <v>0</v>
      </c>
      <c r="O4580" s="108" t="n">
        <f aca="false">IF(SQRT($B$5)*$I4580+SQRT(1-$B$5)*K4580&lt;$C$9,1,0)</f>
        <v>0</v>
      </c>
      <c r="P4580" s="108" t="n">
        <f aca="false">IF(SQRT($B$5)*$I4580+SQRT(1-$B$5)*L4580&lt;$C$10,1,0)</f>
        <v>0</v>
      </c>
      <c r="Q4580" s="108" t="n">
        <f aca="false">IF(SQRT($B$5)*$I4580+SQRT(1-$B$5)*M4580&lt;$C$11,1,0)</f>
        <v>0</v>
      </c>
      <c r="R4580" s="110" t="n">
        <f aca="false">N4580*$D$8+O4580*$D$9+P4580*$D$10+Q4580*$D$11</f>
        <v>0</v>
      </c>
      <c r="S4580" s="108" t="n">
        <f aca="false">SUM(N4580:Q4580)</f>
        <v>0</v>
      </c>
    </row>
    <row r="4581" customFormat="false" ht="15" hidden="false" customHeight="false" outlineLevel="0" collapsed="false">
      <c r="H4581" s="108" t="n">
        <v>4573</v>
      </c>
      <c r="I4581" s="109" t="n">
        <v>-0.8006</v>
      </c>
      <c r="J4581" s="109" t="n">
        <v>-1.0868</v>
      </c>
      <c r="K4581" s="109" t="n">
        <v>0.7467</v>
      </c>
      <c r="L4581" s="109" t="n">
        <v>0.3809</v>
      </c>
      <c r="M4581" s="109" t="n">
        <v>0.1997</v>
      </c>
      <c r="N4581" s="108" t="n">
        <f aca="false">IF(SQRT($B$5)*$I4581+SQRT(1-$B$5)*J4581&lt;$C$8,1,0)</f>
        <v>0</v>
      </c>
      <c r="O4581" s="108" t="n">
        <f aca="false">IF(SQRT($B$5)*$I4581+SQRT(1-$B$5)*K4581&lt;$C$9,1,0)</f>
        <v>0</v>
      </c>
      <c r="P4581" s="108" t="n">
        <f aca="false">IF(SQRT($B$5)*$I4581+SQRT(1-$B$5)*L4581&lt;$C$10,1,0)</f>
        <v>0</v>
      </c>
      <c r="Q4581" s="108" t="n">
        <f aca="false">IF(SQRT($B$5)*$I4581+SQRT(1-$B$5)*M4581&lt;$C$11,1,0)</f>
        <v>0</v>
      </c>
      <c r="R4581" s="110" t="n">
        <f aca="false">N4581*$D$8+O4581*$D$9+P4581*$D$10+Q4581*$D$11</f>
        <v>0</v>
      </c>
      <c r="S4581" s="108" t="n">
        <f aca="false">SUM(N4581:Q4581)</f>
        <v>0</v>
      </c>
    </row>
    <row r="4582" customFormat="false" ht="15" hidden="false" customHeight="false" outlineLevel="0" collapsed="false">
      <c r="H4582" s="108" t="n">
        <v>4574</v>
      </c>
      <c r="I4582" s="109" t="n">
        <v>-0.2185</v>
      </c>
      <c r="J4582" s="109" t="n">
        <v>-0.5224</v>
      </c>
      <c r="K4582" s="109" t="n">
        <v>-0.5409</v>
      </c>
      <c r="L4582" s="109" t="n">
        <v>1.5759</v>
      </c>
      <c r="M4582" s="109" t="n">
        <v>0.4587</v>
      </c>
      <c r="N4582" s="108" t="n">
        <f aca="false">IF(SQRT($B$5)*$I4582+SQRT(1-$B$5)*J4582&lt;$C$8,1,0)</f>
        <v>0</v>
      </c>
      <c r="O4582" s="108" t="n">
        <f aca="false">IF(SQRT($B$5)*$I4582+SQRT(1-$B$5)*K4582&lt;$C$9,1,0)</f>
        <v>0</v>
      </c>
      <c r="P4582" s="108" t="n">
        <f aca="false">IF(SQRT($B$5)*$I4582+SQRT(1-$B$5)*L4582&lt;$C$10,1,0)</f>
        <v>0</v>
      </c>
      <c r="Q4582" s="108" t="n">
        <f aca="false">IF(SQRT($B$5)*$I4582+SQRT(1-$B$5)*M4582&lt;$C$11,1,0)</f>
        <v>0</v>
      </c>
      <c r="R4582" s="110" t="n">
        <f aca="false">N4582*$D$8+O4582*$D$9+P4582*$D$10+Q4582*$D$11</f>
        <v>0</v>
      </c>
      <c r="S4582" s="108" t="n">
        <f aca="false">SUM(N4582:Q4582)</f>
        <v>0</v>
      </c>
    </row>
    <row r="4583" customFormat="false" ht="15" hidden="false" customHeight="false" outlineLevel="0" collapsed="false">
      <c r="H4583" s="108" t="n">
        <v>4575</v>
      </c>
      <c r="I4583" s="109" t="n">
        <v>-1.6462</v>
      </c>
      <c r="J4583" s="109" t="n">
        <v>0.6005</v>
      </c>
      <c r="K4583" s="109" t="n">
        <v>0.8181</v>
      </c>
      <c r="L4583" s="109" t="n">
        <v>1.2185</v>
      </c>
      <c r="M4583" s="109" t="n">
        <v>0.6945</v>
      </c>
      <c r="N4583" s="108" t="n">
        <f aca="false">IF(SQRT($B$5)*$I4583+SQRT(1-$B$5)*J4583&lt;$C$8,1,0)</f>
        <v>0</v>
      </c>
      <c r="O4583" s="108" t="n">
        <f aca="false">IF(SQRT($B$5)*$I4583+SQRT(1-$B$5)*K4583&lt;$C$9,1,0)</f>
        <v>0</v>
      </c>
      <c r="P4583" s="108" t="n">
        <f aca="false">IF(SQRT($B$5)*$I4583+SQRT(1-$B$5)*L4583&lt;$C$10,1,0)</f>
        <v>0</v>
      </c>
      <c r="Q4583" s="108" t="n">
        <f aca="false">IF(SQRT($B$5)*$I4583+SQRT(1-$B$5)*M4583&lt;$C$11,1,0)</f>
        <v>0</v>
      </c>
      <c r="R4583" s="110" t="n">
        <f aca="false">N4583*$D$8+O4583*$D$9+P4583*$D$10+Q4583*$D$11</f>
        <v>0</v>
      </c>
      <c r="S4583" s="108" t="n">
        <f aca="false">SUM(N4583:Q4583)</f>
        <v>0</v>
      </c>
    </row>
    <row r="4584" customFormat="false" ht="15" hidden="false" customHeight="false" outlineLevel="0" collapsed="false">
      <c r="H4584" s="108" t="n">
        <v>4576</v>
      </c>
      <c r="I4584" s="109" t="n">
        <v>-0.6911</v>
      </c>
      <c r="J4584" s="109" t="n">
        <v>0.7538</v>
      </c>
      <c r="K4584" s="109" t="n">
        <v>1.0939</v>
      </c>
      <c r="L4584" s="109" t="n">
        <v>0.2957</v>
      </c>
      <c r="M4584" s="109" t="n">
        <v>1.5885</v>
      </c>
      <c r="N4584" s="108" t="n">
        <f aca="false">IF(SQRT($B$5)*$I4584+SQRT(1-$B$5)*J4584&lt;$C$8,1,0)</f>
        <v>0</v>
      </c>
      <c r="O4584" s="108" t="n">
        <f aca="false">IF(SQRT($B$5)*$I4584+SQRT(1-$B$5)*K4584&lt;$C$9,1,0)</f>
        <v>0</v>
      </c>
      <c r="P4584" s="108" t="n">
        <f aca="false">IF(SQRT($B$5)*$I4584+SQRT(1-$B$5)*L4584&lt;$C$10,1,0)</f>
        <v>0</v>
      </c>
      <c r="Q4584" s="108" t="n">
        <f aca="false">IF(SQRT($B$5)*$I4584+SQRT(1-$B$5)*M4584&lt;$C$11,1,0)</f>
        <v>0</v>
      </c>
      <c r="R4584" s="110" t="n">
        <f aca="false">N4584*$D$8+O4584*$D$9+P4584*$D$10+Q4584*$D$11</f>
        <v>0</v>
      </c>
      <c r="S4584" s="108" t="n">
        <f aca="false">SUM(N4584:Q4584)</f>
        <v>0</v>
      </c>
    </row>
    <row r="4585" customFormat="false" ht="15" hidden="false" customHeight="false" outlineLevel="0" collapsed="false">
      <c r="H4585" s="108" t="n">
        <v>4577</v>
      </c>
      <c r="I4585" s="109" t="n">
        <v>1.9499</v>
      </c>
      <c r="J4585" s="109" t="n">
        <v>-0.5569</v>
      </c>
      <c r="K4585" s="109" t="n">
        <v>-0.3056</v>
      </c>
      <c r="L4585" s="109" t="n">
        <v>-0.567</v>
      </c>
      <c r="M4585" s="109" t="n">
        <v>-1.6549</v>
      </c>
      <c r="N4585" s="108" t="n">
        <f aca="false">IF(SQRT($B$5)*$I4585+SQRT(1-$B$5)*J4585&lt;$C$8,1,0)</f>
        <v>0</v>
      </c>
      <c r="O4585" s="108" t="n">
        <f aca="false">IF(SQRT($B$5)*$I4585+SQRT(1-$B$5)*K4585&lt;$C$9,1,0)</f>
        <v>0</v>
      </c>
      <c r="P4585" s="108" t="n">
        <f aca="false">IF(SQRT($B$5)*$I4585+SQRT(1-$B$5)*L4585&lt;$C$10,1,0)</f>
        <v>0</v>
      </c>
      <c r="Q4585" s="108" t="n">
        <f aca="false">IF(SQRT($B$5)*$I4585+SQRT(1-$B$5)*M4585&lt;$C$11,1,0)</f>
        <v>0</v>
      </c>
      <c r="R4585" s="110" t="n">
        <f aca="false">N4585*$D$8+O4585*$D$9+P4585*$D$10+Q4585*$D$11</f>
        <v>0</v>
      </c>
      <c r="S4585" s="108" t="n">
        <f aca="false">SUM(N4585:Q4585)</f>
        <v>0</v>
      </c>
    </row>
    <row r="4586" customFormat="false" ht="15" hidden="false" customHeight="false" outlineLevel="0" collapsed="false">
      <c r="H4586" s="108" t="n">
        <v>4578</v>
      </c>
      <c r="I4586" s="109" t="n">
        <v>0.6171</v>
      </c>
      <c r="J4586" s="109" t="n">
        <v>-1.2064</v>
      </c>
      <c r="K4586" s="109" t="n">
        <v>-1.1289</v>
      </c>
      <c r="L4586" s="109" t="n">
        <v>2.1109</v>
      </c>
      <c r="M4586" s="109" t="n">
        <v>-0.5874</v>
      </c>
      <c r="N4586" s="108" t="n">
        <f aca="false">IF(SQRT($B$5)*$I4586+SQRT(1-$B$5)*J4586&lt;$C$8,1,0)</f>
        <v>0</v>
      </c>
      <c r="O4586" s="108" t="n">
        <f aca="false">IF(SQRT($B$5)*$I4586+SQRT(1-$B$5)*K4586&lt;$C$9,1,0)</f>
        <v>0</v>
      </c>
      <c r="P4586" s="108" t="n">
        <f aca="false">IF(SQRT($B$5)*$I4586+SQRT(1-$B$5)*L4586&lt;$C$10,1,0)</f>
        <v>0</v>
      </c>
      <c r="Q4586" s="108" t="n">
        <f aca="false">IF(SQRT($B$5)*$I4586+SQRT(1-$B$5)*M4586&lt;$C$11,1,0)</f>
        <v>0</v>
      </c>
      <c r="R4586" s="110" t="n">
        <f aca="false">N4586*$D$8+O4586*$D$9+P4586*$D$10+Q4586*$D$11</f>
        <v>0</v>
      </c>
      <c r="S4586" s="108" t="n">
        <f aca="false">SUM(N4586:Q4586)</f>
        <v>0</v>
      </c>
    </row>
    <row r="4587" customFormat="false" ht="15" hidden="false" customHeight="false" outlineLevel="0" collapsed="false">
      <c r="H4587" s="108" t="n">
        <v>4579</v>
      </c>
      <c r="I4587" s="109" t="n">
        <v>-0.6543</v>
      </c>
      <c r="J4587" s="109" t="n">
        <v>-0.0491</v>
      </c>
      <c r="K4587" s="109" t="n">
        <v>0.3242</v>
      </c>
      <c r="L4587" s="109" t="n">
        <v>0.2612</v>
      </c>
      <c r="M4587" s="109" t="n">
        <v>-0.6269</v>
      </c>
      <c r="N4587" s="108" t="n">
        <f aca="false">IF(SQRT($B$5)*$I4587+SQRT(1-$B$5)*J4587&lt;$C$8,1,0)</f>
        <v>0</v>
      </c>
      <c r="O4587" s="108" t="n">
        <f aca="false">IF(SQRT($B$5)*$I4587+SQRT(1-$B$5)*K4587&lt;$C$9,1,0)</f>
        <v>0</v>
      </c>
      <c r="P4587" s="108" t="n">
        <f aca="false">IF(SQRT($B$5)*$I4587+SQRT(1-$B$5)*L4587&lt;$C$10,1,0)</f>
        <v>0</v>
      </c>
      <c r="Q4587" s="108" t="n">
        <f aca="false">IF(SQRT($B$5)*$I4587+SQRT(1-$B$5)*M4587&lt;$C$11,1,0)</f>
        <v>0</v>
      </c>
      <c r="R4587" s="110" t="n">
        <f aca="false">N4587*$D$8+O4587*$D$9+P4587*$D$10+Q4587*$D$11</f>
        <v>0</v>
      </c>
      <c r="S4587" s="108" t="n">
        <f aca="false">SUM(N4587:Q4587)</f>
        <v>0</v>
      </c>
    </row>
    <row r="4588" customFormat="false" ht="15" hidden="false" customHeight="false" outlineLevel="0" collapsed="false">
      <c r="H4588" s="108" t="n">
        <v>4580</v>
      </c>
      <c r="I4588" s="109" t="n">
        <v>1.1649</v>
      </c>
      <c r="J4588" s="109" t="n">
        <v>-0.1741</v>
      </c>
      <c r="K4588" s="109" t="n">
        <v>-0.7123</v>
      </c>
      <c r="L4588" s="109" t="n">
        <v>0.3675</v>
      </c>
      <c r="M4588" s="109" t="n">
        <v>0.2047</v>
      </c>
      <c r="N4588" s="108" t="n">
        <f aca="false">IF(SQRT($B$5)*$I4588+SQRT(1-$B$5)*J4588&lt;$C$8,1,0)</f>
        <v>0</v>
      </c>
      <c r="O4588" s="108" t="n">
        <f aca="false">IF(SQRT($B$5)*$I4588+SQRT(1-$B$5)*K4588&lt;$C$9,1,0)</f>
        <v>0</v>
      </c>
      <c r="P4588" s="108" t="n">
        <f aca="false">IF(SQRT($B$5)*$I4588+SQRT(1-$B$5)*L4588&lt;$C$10,1,0)</f>
        <v>0</v>
      </c>
      <c r="Q4588" s="108" t="n">
        <f aca="false">IF(SQRT($B$5)*$I4588+SQRT(1-$B$5)*M4588&lt;$C$11,1,0)</f>
        <v>0</v>
      </c>
      <c r="R4588" s="110" t="n">
        <f aca="false">N4588*$D$8+O4588*$D$9+P4588*$D$10+Q4588*$D$11</f>
        <v>0</v>
      </c>
      <c r="S4588" s="108" t="n">
        <f aca="false">SUM(N4588:Q4588)</f>
        <v>0</v>
      </c>
    </row>
    <row r="4589" customFormat="false" ht="15" hidden="false" customHeight="false" outlineLevel="0" collapsed="false">
      <c r="H4589" s="108" t="n">
        <v>4581</v>
      </c>
      <c r="I4589" s="109" t="n">
        <v>1.2769</v>
      </c>
      <c r="J4589" s="109" t="n">
        <v>1.1819</v>
      </c>
      <c r="K4589" s="109" t="n">
        <v>0.0513</v>
      </c>
      <c r="L4589" s="109" t="n">
        <v>1.2082</v>
      </c>
      <c r="M4589" s="109" t="n">
        <v>-1.4635</v>
      </c>
      <c r="N4589" s="108" t="n">
        <f aca="false">IF(SQRT($B$5)*$I4589+SQRT(1-$B$5)*J4589&lt;$C$8,1,0)</f>
        <v>0</v>
      </c>
      <c r="O4589" s="108" t="n">
        <f aca="false">IF(SQRT($B$5)*$I4589+SQRT(1-$B$5)*K4589&lt;$C$9,1,0)</f>
        <v>0</v>
      </c>
      <c r="P4589" s="108" t="n">
        <f aca="false">IF(SQRT($B$5)*$I4589+SQRT(1-$B$5)*L4589&lt;$C$10,1,0)</f>
        <v>0</v>
      </c>
      <c r="Q4589" s="108" t="n">
        <f aca="false">IF(SQRT($B$5)*$I4589+SQRT(1-$B$5)*M4589&lt;$C$11,1,0)</f>
        <v>0</v>
      </c>
      <c r="R4589" s="110" t="n">
        <f aca="false">N4589*$D$8+O4589*$D$9+P4589*$D$10+Q4589*$D$11</f>
        <v>0</v>
      </c>
      <c r="S4589" s="108" t="n">
        <f aca="false">SUM(N4589:Q4589)</f>
        <v>0</v>
      </c>
    </row>
    <row r="4590" customFormat="false" ht="15" hidden="false" customHeight="false" outlineLevel="0" collapsed="false">
      <c r="H4590" s="108" t="n">
        <v>4582</v>
      </c>
      <c r="I4590" s="109" t="n">
        <v>-0.4561</v>
      </c>
      <c r="J4590" s="109" t="n">
        <v>0.5023</v>
      </c>
      <c r="K4590" s="109" t="n">
        <v>0.4598</v>
      </c>
      <c r="L4590" s="109" t="n">
        <v>0.7458</v>
      </c>
      <c r="M4590" s="109" t="n">
        <v>-1.127</v>
      </c>
      <c r="N4590" s="108" t="n">
        <f aca="false">IF(SQRT($B$5)*$I4590+SQRT(1-$B$5)*J4590&lt;$C$8,1,0)</f>
        <v>0</v>
      </c>
      <c r="O4590" s="108" t="n">
        <f aca="false">IF(SQRT($B$5)*$I4590+SQRT(1-$B$5)*K4590&lt;$C$9,1,0)</f>
        <v>0</v>
      </c>
      <c r="P4590" s="108" t="n">
        <f aca="false">IF(SQRT($B$5)*$I4590+SQRT(1-$B$5)*L4590&lt;$C$10,1,0)</f>
        <v>0</v>
      </c>
      <c r="Q4590" s="108" t="n">
        <f aca="false">IF(SQRT($B$5)*$I4590+SQRT(1-$B$5)*M4590&lt;$C$11,1,0)</f>
        <v>0</v>
      </c>
      <c r="R4590" s="110" t="n">
        <f aca="false">N4590*$D$8+O4590*$D$9+P4590*$D$10+Q4590*$D$11</f>
        <v>0</v>
      </c>
      <c r="S4590" s="108" t="n">
        <f aca="false">SUM(N4590:Q4590)</f>
        <v>0</v>
      </c>
    </row>
    <row r="4591" customFormat="false" ht="15" hidden="false" customHeight="false" outlineLevel="0" collapsed="false">
      <c r="H4591" s="108" t="n">
        <v>4583</v>
      </c>
      <c r="I4591" s="109" t="n">
        <v>0.0464</v>
      </c>
      <c r="J4591" s="109" t="n">
        <v>-1.8468</v>
      </c>
      <c r="K4591" s="109" t="n">
        <v>1.0057</v>
      </c>
      <c r="L4591" s="109" t="n">
        <v>0.5904</v>
      </c>
      <c r="M4591" s="109" t="n">
        <v>-0.9609</v>
      </c>
      <c r="N4591" s="108" t="n">
        <f aca="false">IF(SQRT($B$5)*$I4591+SQRT(1-$B$5)*J4591&lt;$C$8,1,0)</f>
        <v>0</v>
      </c>
      <c r="O4591" s="108" t="n">
        <f aca="false">IF(SQRT($B$5)*$I4591+SQRT(1-$B$5)*K4591&lt;$C$9,1,0)</f>
        <v>0</v>
      </c>
      <c r="P4591" s="108" t="n">
        <f aca="false">IF(SQRT($B$5)*$I4591+SQRT(1-$B$5)*L4591&lt;$C$10,1,0)</f>
        <v>0</v>
      </c>
      <c r="Q4591" s="108" t="n">
        <f aca="false">IF(SQRT($B$5)*$I4591+SQRT(1-$B$5)*M4591&lt;$C$11,1,0)</f>
        <v>0</v>
      </c>
      <c r="R4591" s="110" t="n">
        <f aca="false">N4591*$D$8+O4591*$D$9+P4591*$D$10+Q4591*$D$11</f>
        <v>0</v>
      </c>
      <c r="S4591" s="108" t="n">
        <f aca="false">SUM(N4591:Q4591)</f>
        <v>0</v>
      </c>
    </row>
    <row r="4592" customFormat="false" ht="15" hidden="false" customHeight="false" outlineLevel="0" collapsed="false">
      <c r="H4592" s="108" t="n">
        <v>4584</v>
      </c>
      <c r="I4592" s="109" t="n">
        <v>-0.0464</v>
      </c>
      <c r="J4592" s="109" t="n">
        <v>2.3352</v>
      </c>
      <c r="K4592" s="109" t="n">
        <v>-0.3924</v>
      </c>
      <c r="L4592" s="109" t="n">
        <v>2.0747</v>
      </c>
      <c r="M4592" s="109" t="n">
        <v>-2.2022</v>
      </c>
      <c r="N4592" s="108" t="n">
        <f aca="false">IF(SQRT($B$5)*$I4592+SQRT(1-$B$5)*J4592&lt;$C$8,1,0)</f>
        <v>0</v>
      </c>
      <c r="O4592" s="108" t="n">
        <f aca="false">IF(SQRT($B$5)*$I4592+SQRT(1-$B$5)*K4592&lt;$C$9,1,0)</f>
        <v>0</v>
      </c>
      <c r="P4592" s="108" t="n">
        <f aca="false">IF(SQRT($B$5)*$I4592+SQRT(1-$B$5)*L4592&lt;$C$10,1,0)</f>
        <v>0</v>
      </c>
      <c r="Q4592" s="108" t="n">
        <f aca="false">IF(SQRT($B$5)*$I4592+SQRT(1-$B$5)*M4592&lt;$C$11,1,0)</f>
        <v>1</v>
      </c>
      <c r="R4592" s="110" t="n">
        <f aca="false">N4592*$D$8+O4592*$D$9+P4592*$D$10+Q4592*$D$11</f>
        <v>17.5</v>
      </c>
      <c r="S4592" s="108" t="n">
        <f aca="false">SUM(N4592:Q4592)</f>
        <v>1</v>
      </c>
    </row>
    <row r="4593" customFormat="false" ht="15" hidden="false" customHeight="false" outlineLevel="0" collapsed="false">
      <c r="H4593" s="108" t="n">
        <v>4585</v>
      </c>
      <c r="I4593" s="109" t="n">
        <v>2.5134</v>
      </c>
      <c r="J4593" s="109" t="n">
        <v>0.7564</v>
      </c>
      <c r="K4593" s="109" t="n">
        <v>1.5128</v>
      </c>
      <c r="L4593" s="109" t="n">
        <v>0.551</v>
      </c>
      <c r="M4593" s="109" t="n">
        <v>-0.0338</v>
      </c>
      <c r="N4593" s="108" t="n">
        <f aca="false">IF(SQRT($B$5)*$I4593+SQRT(1-$B$5)*J4593&lt;$C$8,1,0)</f>
        <v>0</v>
      </c>
      <c r="O4593" s="108" t="n">
        <f aca="false">IF(SQRT($B$5)*$I4593+SQRT(1-$B$5)*K4593&lt;$C$9,1,0)</f>
        <v>0</v>
      </c>
      <c r="P4593" s="108" t="n">
        <f aca="false">IF(SQRT($B$5)*$I4593+SQRT(1-$B$5)*L4593&lt;$C$10,1,0)</f>
        <v>0</v>
      </c>
      <c r="Q4593" s="108" t="n">
        <f aca="false">IF(SQRT($B$5)*$I4593+SQRT(1-$B$5)*M4593&lt;$C$11,1,0)</f>
        <v>0</v>
      </c>
      <c r="R4593" s="110" t="n">
        <f aca="false">N4593*$D$8+O4593*$D$9+P4593*$D$10+Q4593*$D$11</f>
        <v>0</v>
      </c>
      <c r="S4593" s="108" t="n">
        <f aca="false">SUM(N4593:Q4593)</f>
        <v>0</v>
      </c>
    </row>
    <row r="4594" customFormat="false" ht="15" hidden="false" customHeight="false" outlineLevel="0" collapsed="false">
      <c r="H4594" s="108" t="n">
        <v>4586</v>
      </c>
      <c r="I4594" s="109" t="n">
        <v>0.7983</v>
      </c>
      <c r="J4594" s="109" t="n">
        <v>-1.4994</v>
      </c>
      <c r="K4594" s="109" t="n">
        <v>0.8181</v>
      </c>
      <c r="L4594" s="109" t="n">
        <v>-0.2712</v>
      </c>
      <c r="M4594" s="109" t="n">
        <v>-1.2142</v>
      </c>
      <c r="N4594" s="108" t="n">
        <f aca="false">IF(SQRT($B$5)*$I4594+SQRT(1-$B$5)*J4594&lt;$C$8,1,0)</f>
        <v>0</v>
      </c>
      <c r="O4594" s="108" t="n">
        <f aca="false">IF(SQRT($B$5)*$I4594+SQRT(1-$B$5)*K4594&lt;$C$9,1,0)</f>
        <v>0</v>
      </c>
      <c r="P4594" s="108" t="n">
        <f aca="false">IF(SQRT($B$5)*$I4594+SQRT(1-$B$5)*L4594&lt;$C$10,1,0)</f>
        <v>0</v>
      </c>
      <c r="Q4594" s="108" t="n">
        <f aca="false">IF(SQRT($B$5)*$I4594+SQRT(1-$B$5)*M4594&lt;$C$11,1,0)</f>
        <v>0</v>
      </c>
      <c r="R4594" s="110" t="n">
        <f aca="false">N4594*$D$8+O4594*$D$9+P4594*$D$10+Q4594*$D$11</f>
        <v>0</v>
      </c>
      <c r="S4594" s="108" t="n">
        <f aca="false">SUM(N4594:Q4594)</f>
        <v>0</v>
      </c>
    </row>
    <row r="4595" customFormat="false" ht="15" hidden="false" customHeight="false" outlineLevel="0" collapsed="false">
      <c r="H4595" s="108" t="n">
        <v>4587</v>
      </c>
      <c r="I4595" s="109" t="n">
        <v>-1.6419</v>
      </c>
      <c r="J4595" s="109" t="n">
        <v>2.3243</v>
      </c>
      <c r="K4595" s="109" t="n">
        <v>-0.833</v>
      </c>
      <c r="L4595" s="109" t="n">
        <v>0.6557</v>
      </c>
      <c r="M4595" s="109" t="n">
        <v>-2.4925</v>
      </c>
      <c r="N4595" s="108" t="n">
        <f aca="false">IF(SQRT($B$5)*$I4595+SQRT(1-$B$5)*J4595&lt;$C$8,1,0)</f>
        <v>0</v>
      </c>
      <c r="O4595" s="108" t="n">
        <f aca="false">IF(SQRT($B$5)*$I4595+SQRT(1-$B$5)*K4595&lt;$C$9,1,0)</f>
        <v>0</v>
      </c>
      <c r="P4595" s="108" t="n">
        <f aca="false">IF(SQRT($B$5)*$I4595+SQRT(1-$B$5)*L4595&lt;$C$10,1,0)</f>
        <v>0</v>
      </c>
      <c r="Q4595" s="108" t="n">
        <f aca="false">IF(SQRT($B$5)*$I4595+SQRT(1-$B$5)*M4595&lt;$C$11,1,0)</f>
        <v>1</v>
      </c>
      <c r="R4595" s="110" t="n">
        <f aca="false">N4595*$D$8+O4595*$D$9+P4595*$D$10+Q4595*$D$11</f>
        <v>17.5</v>
      </c>
      <c r="S4595" s="108" t="n">
        <f aca="false">SUM(N4595:Q4595)</f>
        <v>1</v>
      </c>
    </row>
    <row r="4596" customFormat="false" ht="15" hidden="false" customHeight="false" outlineLevel="0" collapsed="false">
      <c r="H4596" s="108" t="n">
        <v>4588</v>
      </c>
      <c r="I4596" s="109" t="n">
        <v>-1.8283</v>
      </c>
      <c r="J4596" s="109" t="n">
        <v>0.0957</v>
      </c>
      <c r="K4596" s="109" t="n">
        <v>1.3068</v>
      </c>
      <c r="L4596" s="109" t="n">
        <v>-0.9951</v>
      </c>
      <c r="M4596" s="109" t="n">
        <v>-0.2584</v>
      </c>
      <c r="N4596" s="108" t="n">
        <f aca="false">IF(SQRT($B$5)*$I4596+SQRT(1-$B$5)*J4596&lt;$C$8,1,0)</f>
        <v>0</v>
      </c>
      <c r="O4596" s="108" t="n">
        <f aca="false">IF(SQRT($B$5)*$I4596+SQRT(1-$B$5)*K4596&lt;$C$9,1,0)</f>
        <v>0</v>
      </c>
      <c r="P4596" s="108" t="n">
        <f aca="false">IF(SQRT($B$5)*$I4596+SQRT(1-$B$5)*L4596&lt;$C$10,1,0)</f>
        <v>0</v>
      </c>
      <c r="Q4596" s="108" t="n">
        <f aca="false">IF(SQRT($B$5)*$I4596+SQRT(1-$B$5)*M4596&lt;$C$11,1,0)</f>
        <v>0</v>
      </c>
      <c r="R4596" s="110" t="n">
        <f aca="false">N4596*$D$8+O4596*$D$9+P4596*$D$10+Q4596*$D$11</f>
        <v>0</v>
      </c>
      <c r="S4596" s="108" t="n">
        <f aca="false">SUM(N4596:Q4596)</f>
        <v>0</v>
      </c>
    </row>
    <row r="4597" customFormat="false" ht="15" hidden="false" customHeight="false" outlineLevel="0" collapsed="false">
      <c r="H4597" s="108" t="n">
        <v>4589</v>
      </c>
      <c r="I4597" s="109" t="n">
        <v>1.2937</v>
      </c>
      <c r="J4597" s="109" t="n">
        <v>-0.1734</v>
      </c>
      <c r="K4597" s="109" t="n">
        <v>-0.1363</v>
      </c>
      <c r="L4597" s="109" t="n">
        <v>0.3102</v>
      </c>
      <c r="M4597" s="109" t="n">
        <v>-0.1766</v>
      </c>
      <c r="N4597" s="108" t="n">
        <f aca="false">IF(SQRT($B$5)*$I4597+SQRT(1-$B$5)*J4597&lt;$C$8,1,0)</f>
        <v>0</v>
      </c>
      <c r="O4597" s="108" t="n">
        <f aca="false">IF(SQRT($B$5)*$I4597+SQRT(1-$B$5)*K4597&lt;$C$9,1,0)</f>
        <v>0</v>
      </c>
      <c r="P4597" s="108" t="n">
        <f aca="false">IF(SQRT($B$5)*$I4597+SQRT(1-$B$5)*L4597&lt;$C$10,1,0)</f>
        <v>0</v>
      </c>
      <c r="Q4597" s="108" t="n">
        <f aca="false">IF(SQRT($B$5)*$I4597+SQRT(1-$B$5)*M4597&lt;$C$11,1,0)</f>
        <v>0</v>
      </c>
      <c r="R4597" s="110" t="n">
        <f aca="false">N4597*$D$8+O4597*$D$9+P4597*$D$10+Q4597*$D$11</f>
        <v>0</v>
      </c>
      <c r="S4597" s="108" t="n">
        <f aca="false">SUM(N4597:Q4597)</f>
        <v>0</v>
      </c>
    </row>
    <row r="4598" customFormat="false" ht="15" hidden="false" customHeight="false" outlineLevel="0" collapsed="false">
      <c r="H4598" s="108" t="n">
        <v>4590</v>
      </c>
      <c r="I4598" s="109" t="n">
        <v>-1.0358</v>
      </c>
      <c r="J4598" s="109" t="n">
        <v>3.3197</v>
      </c>
      <c r="K4598" s="109" t="n">
        <v>1.5613</v>
      </c>
      <c r="L4598" s="109" t="n">
        <v>-0.8226</v>
      </c>
      <c r="M4598" s="109" t="n">
        <v>0.5748</v>
      </c>
      <c r="N4598" s="108" t="n">
        <f aca="false">IF(SQRT($B$5)*$I4598+SQRT(1-$B$5)*J4598&lt;$C$8,1,0)</f>
        <v>0</v>
      </c>
      <c r="O4598" s="108" t="n">
        <f aca="false">IF(SQRT($B$5)*$I4598+SQRT(1-$B$5)*K4598&lt;$C$9,1,0)</f>
        <v>0</v>
      </c>
      <c r="P4598" s="108" t="n">
        <f aca="false">IF(SQRT($B$5)*$I4598+SQRT(1-$B$5)*L4598&lt;$C$10,1,0)</f>
        <v>0</v>
      </c>
      <c r="Q4598" s="108" t="n">
        <f aca="false">IF(SQRT($B$5)*$I4598+SQRT(1-$B$5)*M4598&lt;$C$11,1,0)</f>
        <v>0</v>
      </c>
      <c r="R4598" s="110" t="n">
        <f aca="false">N4598*$D$8+O4598*$D$9+P4598*$D$10+Q4598*$D$11</f>
        <v>0</v>
      </c>
      <c r="S4598" s="108" t="n">
        <f aca="false">SUM(N4598:Q4598)</f>
        <v>0</v>
      </c>
    </row>
    <row r="4599" customFormat="false" ht="15" hidden="false" customHeight="false" outlineLevel="0" collapsed="false">
      <c r="H4599" s="108" t="n">
        <v>4591</v>
      </c>
      <c r="I4599" s="109" t="n">
        <v>1.2072</v>
      </c>
      <c r="J4599" s="109" t="n">
        <v>0.2204</v>
      </c>
      <c r="K4599" s="109" t="n">
        <v>1.2024</v>
      </c>
      <c r="L4599" s="109" t="n">
        <v>-1.3516</v>
      </c>
      <c r="M4599" s="109" t="n">
        <v>0.9355</v>
      </c>
      <c r="N4599" s="108" t="n">
        <f aca="false">IF(SQRT($B$5)*$I4599+SQRT(1-$B$5)*J4599&lt;$C$8,1,0)</f>
        <v>0</v>
      </c>
      <c r="O4599" s="108" t="n">
        <f aca="false">IF(SQRT($B$5)*$I4599+SQRT(1-$B$5)*K4599&lt;$C$9,1,0)</f>
        <v>0</v>
      </c>
      <c r="P4599" s="108" t="n">
        <f aca="false">IF(SQRT($B$5)*$I4599+SQRT(1-$B$5)*L4599&lt;$C$10,1,0)</f>
        <v>0</v>
      </c>
      <c r="Q4599" s="108" t="n">
        <f aca="false">IF(SQRT($B$5)*$I4599+SQRT(1-$B$5)*M4599&lt;$C$11,1,0)</f>
        <v>0</v>
      </c>
      <c r="R4599" s="110" t="n">
        <f aca="false">N4599*$D$8+O4599*$D$9+P4599*$D$10+Q4599*$D$11</f>
        <v>0</v>
      </c>
      <c r="S4599" s="108" t="n">
        <f aca="false">SUM(N4599:Q4599)</f>
        <v>0</v>
      </c>
    </row>
    <row r="4600" customFormat="false" ht="15" hidden="false" customHeight="false" outlineLevel="0" collapsed="false">
      <c r="H4600" s="108" t="n">
        <v>4592</v>
      </c>
      <c r="I4600" s="109" t="n">
        <v>-0.475</v>
      </c>
      <c r="J4600" s="109" t="n">
        <v>-0.1934</v>
      </c>
      <c r="K4600" s="109" t="n">
        <v>1.657</v>
      </c>
      <c r="L4600" s="109" t="n">
        <v>-1.3571</v>
      </c>
      <c r="M4600" s="109" t="n">
        <v>0.3281</v>
      </c>
      <c r="N4600" s="108" t="n">
        <f aca="false">IF(SQRT($B$5)*$I4600+SQRT(1-$B$5)*J4600&lt;$C$8,1,0)</f>
        <v>0</v>
      </c>
      <c r="O4600" s="108" t="n">
        <f aca="false">IF(SQRT($B$5)*$I4600+SQRT(1-$B$5)*K4600&lt;$C$9,1,0)</f>
        <v>0</v>
      </c>
      <c r="P4600" s="108" t="n">
        <f aca="false">IF(SQRT($B$5)*$I4600+SQRT(1-$B$5)*L4600&lt;$C$10,1,0)</f>
        <v>0</v>
      </c>
      <c r="Q4600" s="108" t="n">
        <f aca="false">IF(SQRT($B$5)*$I4600+SQRT(1-$B$5)*M4600&lt;$C$11,1,0)</f>
        <v>0</v>
      </c>
      <c r="R4600" s="110" t="n">
        <f aca="false">N4600*$D$8+O4600*$D$9+P4600*$D$10+Q4600*$D$11</f>
        <v>0</v>
      </c>
      <c r="S4600" s="108" t="n">
        <f aca="false">SUM(N4600:Q4600)</f>
        <v>0</v>
      </c>
    </row>
    <row r="4601" customFormat="false" ht="15" hidden="false" customHeight="false" outlineLevel="0" collapsed="false">
      <c r="H4601" s="108" t="n">
        <v>4593</v>
      </c>
      <c r="I4601" s="109" t="n">
        <v>-1.6013</v>
      </c>
      <c r="J4601" s="109" t="n">
        <v>1.2859</v>
      </c>
      <c r="K4601" s="109" t="n">
        <v>1.2115</v>
      </c>
      <c r="L4601" s="109" t="n">
        <v>0.0247</v>
      </c>
      <c r="M4601" s="109" t="n">
        <v>-1.6392</v>
      </c>
      <c r="N4601" s="108" t="n">
        <f aca="false">IF(SQRT($B$5)*$I4601+SQRT(1-$B$5)*J4601&lt;$C$8,1,0)</f>
        <v>0</v>
      </c>
      <c r="O4601" s="108" t="n">
        <f aca="false">IF(SQRT($B$5)*$I4601+SQRT(1-$B$5)*K4601&lt;$C$9,1,0)</f>
        <v>0</v>
      </c>
      <c r="P4601" s="108" t="n">
        <f aca="false">IF(SQRT($B$5)*$I4601+SQRT(1-$B$5)*L4601&lt;$C$10,1,0)</f>
        <v>0</v>
      </c>
      <c r="Q4601" s="108" t="n">
        <f aca="false">IF(SQRT($B$5)*$I4601+SQRT(1-$B$5)*M4601&lt;$C$11,1,0)</f>
        <v>1</v>
      </c>
      <c r="R4601" s="110" t="n">
        <f aca="false">N4601*$D$8+O4601*$D$9+P4601*$D$10+Q4601*$D$11</f>
        <v>17.5</v>
      </c>
      <c r="S4601" s="108" t="n">
        <f aca="false">SUM(N4601:Q4601)</f>
        <v>1</v>
      </c>
    </row>
    <row r="4602" customFormat="false" ht="15" hidden="false" customHeight="false" outlineLevel="0" collapsed="false">
      <c r="H4602" s="108" t="n">
        <v>4594</v>
      </c>
      <c r="I4602" s="109" t="n">
        <v>-0.1228</v>
      </c>
      <c r="J4602" s="109" t="n">
        <v>-1.0393</v>
      </c>
      <c r="K4602" s="109" t="n">
        <v>1.2336</v>
      </c>
      <c r="L4602" s="109" t="n">
        <v>-0.3391</v>
      </c>
      <c r="M4602" s="109" t="n">
        <v>-0.7388</v>
      </c>
      <c r="N4602" s="108" t="n">
        <f aca="false">IF(SQRT($B$5)*$I4602+SQRT(1-$B$5)*J4602&lt;$C$8,1,0)</f>
        <v>0</v>
      </c>
      <c r="O4602" s="108" t="n">
        <f aca="false">IF(SQRT($B$5)*$I4602+SQRT(1-$B$5)*K4602&lt;$C$9,1,0)</f>
        <v>0</v>
      </c>
      <c r="P4602" s="108" t="n">
        <f aca="false">IF(SQRT($B$5)*$I4602+SQRT(1-$B$5)*L4602&lt;$C$10,1,0)</f>
        <v>0</v>
      </c>
      <c r="Q4602" s="108" t="n">
        <f aca="false">IF(SQRT($B$5)*$I4602+SQRT(1-$B$5)*M4602&lt;$C$11,1,0)</f>
        <v>0</v>
      </c>
      <c r="R4602" s="110" t="n">
        <f aca="false">N4602*$D$8+O4602*$D$9+P4602*$D$10+Q4602*$D$11</f>
        <v>0</v>
      </c>
      <c r="S4602" s="108" t="n">
        <f aca="false">SUM(N4602:Q4602)</f>
        <v>0</v>
      </c>
    </row>
    <row r="4603" customFormat="false" ht="15" hidden="false" customHeight="false" outlineLevel="0" collapsed="false">
      <c r="H4603" s="108" t="n">
        <v>4595</v>
      </c>
      <c r="I4603" s="109" t="n">
        <v>0.4615</v>
      </c>
      <c r="J4603" s="109" t="n">
        <v>0.0782</v>
      </c>
      <c r="K4603" s="109" t="n">
        <v>-0.9748</v>
      </c>
      <c r="L4603" s="109" t="n">
        <v>1.7539</v>
      </c>
      <c r="M4603" s="109" t="n">
        <v>2.021</v>
      </c>
      <c r="N4603" s="108" t="n">
        <f aca="false">IF(SQRT($B$5)*$I4603+SQRT(1-$B$5)*J4603&lt;$C$8,1,0)</f>
        <v>0</v>
      </c>
      <c r="O4603" s="108" t="n">
        <f aca="false">IF(SQRT($B$5)*$I4603+SQRT(1-$B$5)*K4603&lt;$C$9,1,0)</f>
        <v>0</v>
      </c>
      <c r="P4603" s="108" t="n">
        <f aca="false">IF(SQRT($B$5)*$I4603+SQRT(1-$B$5)*L4603&lt;$C$10,1,0)</f>
        <v>0</v>
      </c>
      <c r="Q4603" s="108" t="n">
        <f aca="false">IF(SQRT($B$5)*$I4603+SQRT(1-$B$5)*M4603&lt;$C$11,1,0)</f>
        <v>0</v>
      </c>
      <c r="R4603" s="110" t="n">
        <f aca="false">N4603*$D$8+O4603*$D$9+P4603*$D$10+Q4603*$D$11</f>
        <v>0</v>
      </c>
      <c r="S4603" s="108" t="n">
        <f aca="false">SUM(N4603:Q4603)</f>
        <v>0</v>
      </c>
    </row>
    <row r="4604" customFormat="false" ht="15" hidden="false" customHeight="false" outlineLevel="0" collapsed="false">
      <c r="H4604" s="108" t="n">
        <v>4596</v>
      </c>
      <c r="I4604" s="109" t="n">
        <v>-0.6967</v>
      </c>
      <c r="J4604" s="109" t="n">
        <v>0.2995</v>
      </c>
      <c r="K4604" s="109" t="n">
        <v>0.2637</v>
      </c>
      <c r="L4604" s="109" t="n">
        <v>0.5403</v>
      </c>
      <c r="M4604" s="109" t="n">
        <v>-0.4926</v>
      </c>
      <c r="N4604" s="108" t="n">
        <f aca="false">IF(SQRT($B$5)*$I4604+SQRT(1-$B$5)*J4604&lt;$C$8,1,0)</f>
        <v>0</v>
      </c>
      <c r="O4604" s="108" t="n">
        <f aca="false">IF(SQRT($B$5)*$I4604+SQRT(1-$B$5)*K4604&lt;$C$9,1,0)</f>
        <v>0</v>
      </c>
      <c r="P4604" s="108" t="n">
        <f aca="false">IF(SQRT($B$5)*$I4604+SQRT(1-$B$5)*L4604&lt;$C$10,1,0)</f>
        <v>0</v>
      </c>
      <c r="Q4604" s="108" t="n">
        <f aca="false">IF(SQRT($B$5)*$I4604+SQRT(1-$B$5)*M4604&lt;$C$11,1,0)</f>
        <v>0</v>
      </c>
      <c r="R4604" s="110" t="n">
        <f aca="false">N4604*$D$8+O4604*$D$9+P4604*$D$10+Q4604*$D$11</f>
        <v>0</v>
      </c>
      <c r="S4604" s="108" t="n">
        <f aca="false">SUM(N4604:Q4604)</f>
        <v>0</v>
      </c>
    </row>
    <row r="4605" customFormat="false" ht="15" hidden="false" customHeight="false" outlineLevel="0" collapsed="false">
      <c r="H4605" s="108" t="n">
        <v>4597</v>
      </c>
      <c r="I4605" s="109" t="n">
        <v>-0.1716</v>
      </c>
      <c r="J4605" s="109" t="n">
        <v>-0.4028</v>
      </c>
      <c r="K4605" s="109" t="n">
        <v>1.2971</v>
      </c>
      <c r="L4605" s="109" t="n">
        <v>0.9343</v>
      </c>
      <c r="M4605" s="109" t="n">
        <v>-1.1877</v>
      </c>
      <c r="N4605" s="108" t="n">
        <f aca="false">IF(SQRT($B$5)*$I4605+SQRT(1-$B$5)*J4605&lt;$C$8,1,0)</f>
        <v>0</v>
      </c>
      <c r="O4605" s="108" t="n">
        <f aca="false">IF(SQRT($B$5)*$I4605+SQRT(1-$B$5)*K4605&lt;$C$9,1,0)</f>
        <v>0</v>
      </c>
      <c r="P4605" s="108" t="n">
        <f aca="false">IF(SQRT($B$5)*$I4605+SQRT(1-$B$5)*L4605&lt;$C$10,1,0)</f>
        <v>0</v>
      </c>
      <c r="Q4605" s="108" t="n">
        <f aca="false">IF(SQRT($B$5)*$I4605+SQRT(1-$B$5)*M4605&lt;$C$11,1,0)</f>
        <v>0</v>
      </c>
      <c r="R4605" s="110" t="n">
        <f aca="false">N4605*$D$8+O4605*$D$9+P4605*$D$10+Q4605*$D$11</f>
        <v>0</v>
      </c>
      <c r="S4605" s="108" t="n">
        <f aca="false">SUM(N4605:Q4605)</f>
        <v>0</v>
      </c>
    </row>
    <row r="4606" customFormat="false" ht="15" hidden="false" customHeight="false" outlineLevel="0" collapsed="false">
      <c r="H4606" s="108" t="n">
        <v>4598</v>
      </c>
      <c r="I4606" s="109" t="n">
        <v>0.0714</v>
      </c>
      <c r="J4606" s="109" t="n">
        <v>-1.0727</v>
      </c>
      <c r="K4606" s="109" t="n">
        <v>1.3848</v>
      </c>
      <c r="L4606" s="109" t="n">
        <v>0.4648</v>
      </c>
      <c r="M4606" s="109" t="n">
        <v>2.1338</v>
      </c>
      <c r="N4606" s="108" t="n">
        <f aca="false">IF(SQRT($B$5)*$I4606+SQRT(1-$B$5)*J4606&lt;$C$8,1,0)</f>
        <v>0</v>
      </c>
      <c r="O4606" s="108" t="n">
        <f aca="false">IF(SQRT($B$5)*$I4606+SQRT(1-$B$5)*K4606&lt;$C$9,1,0)</f>
        <v>0</v>
      </c>
      <c r="P4606" s="108" t="n">
        <f aca="false">IF(SQRT($B$5)*$I4606+SQRT(1-$B$5)*L4606&lt;$C$10,1,0)</f>
        <v>0</v>
      </c>
      <c r="Q4606" s="108" t="n">
        <f aca="false">IF(SQRT($B$5)*$I4606+SQRT(1-$B$5)*M4606&lt;$C$11,1,0)</f>
        <v>0</v>
      </c>
      <c r="R4606" s="110" t="n">
        <f aca="false">N4606*$D$8+O4606*$D$9+P4606*$D$10+Q4606*$D$11</f>
        <v>0</v>
      </c>
      <c r="S4606" s="108" t="n">
        <f aca="false">SUM(N4606:Q4606)</f>
        <v>0</v>
      </c>
    </row>
    <row r="4607" customFormat="false" ht="15" hidden="false" customHeight="false" outlineLevel="0" collapsed="false">
      <c r="H4607" s="108" t="n">
        <v>4599</v>
      </c>
      <c r="I4607" s="109" t="n">
        <v>-0.6744</v>
      </c>
      <c r="J4607" s="109" t="n">
        <v>-0.1281</v>
      </c>
      <c r="K4607" s="109" t="n">
        <v>0.3457</v>
      </c>
      <c r="L4607" s="109" t="n">
        <v>2.1587</v>
      </c>
      <c r="M4607" s="109" t="n">
        <v>-0.2418</v>
      </c>
      <c r="N4607" s="108" t="n">
        <f aca="false">IF(SQRT($B$5)*$I4607+SQRT(1-$B$5)*J4607&lt;$C$8,1,0)</f>
        <v>0</v>
      </c>
      <c r="O4607" s="108" t="n">
        <f aca="false">IF(SQRT($B$5)*$I4607+SQRT(1-$B$5)*K4607&lt;$C$9,1,0)</f>
        <v>0</v>
      </c>
      <c r="P4607" s="108" t="n">
        <f aca="false">IF(SQRT($B$5)*$I4607+SQRT(1-$B$5)*L4607&lt;$C$10,1,0)</f>
        <v>0</v>
      </c>
      <c r="Q4607" s="108" t="n">
        <f aca="false">IF(SQRT($B$5)*$I4607+SQRT(1-$B$5)*M4607&lt;$C$11,1,0)</f>
        <v>0</v>
      </c>
      <c r="R4607" s="110" t="n">
        <f aca="false">N4607*$D$8+O4607*$D$9+P4607*$D$10+Q4607*$D$11</f>
        <v>0</v>
      </c>
      <c r="S4607" s="108" t="n">
        <f aca="false">SUM(N4607:Q4607)</f>
        <v>0</v>
      </c>
    </row>
    <row r="4608" customFormat="false" ht="15" hidden="false" customHeight="false" outlineLevel="0" collapsed="false">
      <c r="H4608" s="108" t="n">
        <v>4600</v>
      </c>
      <c r="I4608" s="109" t="n">
        <v>0.1737</v>
      </c>
      <c r="J4608" s="109" t="n">
        <v>0.1422</v>
      </c>
      <c r="K4608" s="109" t="n">
        <v>-0.1837</v>
      </c>
      <c r="L4608" s="109" t="n">
        <v>0.255</v>
      </c>
      <c r="M4608" s="109" t="n">
        <v>-1.5387</v>
      </c>
      <c r="N4608" s="108" t="n">
        <f aca="false">IF(SQRT($B$5)*$I4608+SQRT(1-$B$5)*J4608&lt;$C$8,1,0)</f>
        <v>0</v>
      </c>
      <c r="O4608" s="108" t="n">
        <f aca="false">IF(SQRT($B$5)*$I4608+SQRT(1-$B$5)*K4608&lt;$C$9,1,0)</f>
        <v>0</v>
      </c>
      <c r="P4608" s="108" t="n">
        <f aca="false">IF(SQRT($B$5)*$I4608+SQRT(1-$B$5)*L4608&lt;$C$10,1,0)</f>
        <v>0</v>
      </c>
      <c r="Q4608" s="108" t="n">
        <f aca="false">IF(SQRT($B$5)*$I4608+SQRT(1-$B$5)*M4608&lt;$C$11,1,0)</f>
        <v>0</v>
      </c>
      <c r="R4608" s="110" t="n">
        <f aca="false">N4608*$D$8+O4608*$D$9+P4608*$D$10+Q4608*$D$11</f>
        <v>0</v>
      </c>
      <c r="S4608" s="108" t="n">
        <f aca="false">SUM(N4608:Q4608)</f>
        <v>0</v>
      </c>
    </row>
    <row r="4609" customFormat="false" ht="15" hidden="false" customHeight="false" outlineLevel="0" collapsed="false">
      <c r="H4609" s="108" t="n">
        <v>4601</v>
      </c>
      <c r="I4609" s="109" t="n">
        <v>-0.8174</v>
      </c>
      <c r="J4609" s="109" t="n">
        <v>0.0006</v>
      </c>
      <c r="K4609" s="109" t="n">
        <v>-0.7287</v>
      </c>
      <c r="L4609" s="109" t="n">
        <v>0.4076</v>
      </c>
      <c r="M4609" s="109" t="n">
        <v>1.2224</v>
      </c>
      <c r="N4609" s="108" t="n">
        <f aca="false">IF(SQRT($B$5)*$I4609+SQRT(1-$B$5)*J4609&lt;$C$8,1,0)</f>
        <v>0</v>
      </c>
      <c r="O4609" s="108" t="n">
        <f aca="false">IF(SQRT($B$5)*$I4609+SQRT(1-$B$5)*K4609&lt;$C$9,1,0)</f>
        <v>0</v>
      </c>
      <c r="P4609" s="108" t="n">
        <f aca="false">IF(SQRT($B$5)*$I4609+SQRT(1-$B$5)*L4609&lt;$C$10,1,0)</f>
        <v>0</v>
      </c>
      <c r="Q4609" s="108" t="n">
        <f aca="false">IF(SQRT($B$5)*$I4609+SQRT(1-$B$5)*M4609&lt;$C$11,1,0)</f>
        <v>0</v>
      </c>
      <c r="R4609" s="110" t="n">
        <f aca="false">N4609*$D$8+O4609*$D$9+P4609*$D$10+Q4609*$D$11</f>
        <v>0</v>
      </c>
      <c r="S4609" s="108" t="n">
        <f aca="false">SUM(N4609:Q4609)</f>
        <v>0</v>
      </c>
    </row>
    <row r="4610" customFormat="false" ht="15" hidden="false" customHeight="false" outlineLevel="0" collapsed="false">
      <c r="H4610" s="108" t="n">
        <v>4602</v>
      </c>
      <c r="I4610" s="109" t="n">
        <v>-1.012</v>
      </c>
      <c r="J4610" s="109" t="n">
        <v>0.8325</v>
      </c>
      <c r="K4610" s="109" t="n">
        <v>0.1086</v>
      </c>
      <c r="L4610" s="109" t="n">
        <v>-1.3678</v>
      </c>
      <c r="M4610" s="109" t="n">
        <v>-2.3045</v>
      </c>
      <c r="N4610" s="108" t="n">
        <f aca="false">IF(SQRT($B$5)*$I4610+SQRT(1-$B$5)*J4610&lt;$C$8,1,0)</f>
        <v>0</v>
      </c>
      <c r="O4610" s="108" t="n">
        <f aca="false">IF(SQRT($B$5)*$I4610+SQRT(1-$B$5)*K4610&lt;$C$9,1,0)</f>
        <v>0</v>
      </c>
      <c r="P4610" s="108" t="n">
        <f aca="false">IF(SQRT($B$5)*$I4610+SQRT(1-$B$5)*L4610&lt;$C$10,1,0)</f>
        <v>0</v>
      </c>
      <c r="Q4610" s="108" t="n">
        <f aca="false">IF(SQRT($B$5)*$I4610+SQRT(1-$B$5)*M4610&lt;$C$11,1,0)</f>
        <v>1</v>
      </c>
      <c r="R4610" s="110" t="n">
        <f aca="false">N4610*$D$8+O4610*$D$9+P4610*$D$10+Q4610*$D$11</f>
        <v>17.5</v>
      </c>
      <c r="S4610" s="108" t="n">
        <f aca="false">SUM(N4610:Q4610)</f>
        <v>1</v>
      </c>
    </row>
    <row r="4611" customFormat="false" ht="15" hidden="false" customHeight="false" outlineLevel="0" collapsed="false">
      <c r="H4611" s="108" t="n">
        <v>4603</v>
      </c>
      <c r="I4611" s="109" t="n">
        <v>-0.4873</v>
      </c>
      <c r="J4611" s="109" t="n">
        <v>0.0468</v>
      </c>
      <c r="K4611" s="109" t="n">
        <v>0.9265</v>
      </c>
      <c r="L4611" s="109" t="n">
        <v>0.7478</v>
      </c>
      <c r="M4611" s="109" t="n">
        <v>0.1558</v>
      </c>
      <c r="N4611" s="108" t="n">
        <f aca="false">IF(SQRT($B$5)*$I4611+SQRT(1-$B$5)*J4611&lt;$C$8,1,0)</f>
        <v>0</v>
      </c>
      <c r="O4611" s="108" t="n">
        <f aca="false">IF(SQRT($B$5)*$I4611+SQRT(1-$B$5)*K4611&lt;$C$9,1,0)</f>
        <v>0</v>
      </c>
      <c r="P4611" s="108" t="n">
        <f aca="false">IF(SQRT($B$5)*$I4611+SQRT(1-$B$5)*L4611&lt;$C$10,1,0)</f>
        <v>0</v>
      </c>
      <c r="Q4611" s="108" t="n">
        <f aca="false">IF(SQRT($B$5)*$I4611+SQRT(1-$B$5)*M4611&lt;$C$11,1,0)</f>
        <v>0</v>
      </c>
      <c r="R4611" s="110" t="n">
        <f aca="false">N4611*$D$8+O4611*$D$9+P4611*$D$10+Q4611*$D$11</f>
        <v>0</v>
      </c>
      <c r="S4611" s="108" t="n">
        <f aca="false">SUM(N4611:Q4611)</f>
        <v>0</v>
      </c>
    </row>
    <row r="4612" customFormat="false" ht="15" hidden="false" customHeight="false" outlineLevel="0" collapsed="false">
      <c r="H4612" s="108" t="n">
        <v>4604</v>
      </c>
      <c r="I4612" s="109" t="n">
        <v>0.4363</v>
      </c>
      <c r="J4612" s="109" t="n">
        <v>2.5334</v>
      </c>
      <c r="K4612" s="109" t="n">
        <v>0.1328</v>
      </c>
      <c r="L4612" s="109" t="n">
        <v>-0.8488</v>
      </c>
      <c r="M4612" s="109" t="n">
        <v>2.0336</v>
      </c>
      <c r="N4612" s="108" t="n">
        <f aca="false">IF(SQRT($B$5)*$I4612+SQRT(1-$B$5)*J4612&lt;$C$8,1,0)</f>
        <v>0</v>
      </c>
      <c r="O4612" s="108" t="n">
        <f aca="false">IF(SQRT($B$5)*$I4612+SQRT(1-$B$5)*K4612&lt;$C$9,1,0)</f>
        <v>0</v>
      </c>
      <c r="P4612" s="108" t="n">
        <f aca="false">IF(SQRT($B$5)*$I4612+SQRT(1-$B$5)*L4612&lt;$C$10,1,0)</f>
        <v>0</v>
      </c>
      <c r="Q4612" s="108" t="n">
        <f aca="false">IF(SQRT($B$5)*$I4612+SQRT(1-$B$5)*M4612&lt;$C$11,1,0)</f>
        <v>0</v>
      </c>
      <c r="R4612" s="110" t="n">
        <f aca="false">N4612*$D$8+O4612*$D$9+P4612*$D$10+Q4612*$D$11</f>
        <v>0</v>
      </c>
      <c r="S4612" s="108" t="n">
        <f aca="false">SUM(N4612:Q4612)</f>
        <v>0</v>
      </c>
    </row>
    <row r="4613" customFormat="false" ht="15" hidden="false" customHeight="false" outlineLevel="0" collapsed="false">
      <c r="H4613" s="108" t="n">
        <v>4605</v>
      </c>
      <c r="I4613" s="109" t="n">
        <v>1.5167</v>
      </c>
      <c r="J4613" s="109" t="n">
        <v>-1.1434</v>
      </c>
      <c r="K4613" s="109" t="n">
        <v>0.0679</v>
      </c>
      <c r="L4613" s="109" t="n">
        <v>0.5818</v>
      </c>
      <c r="M4613" s="109" t="n">
        <v>-0.4899</v>
      </c>
      <c r="N4613" s="108" t="n">
        <f aca="false">IF(SQRT($B$5)*$I4613+SQRT(1-$B$5)*J4613&lt;$C$8,1,0)</f>
        <v>0</v>
      </c>
      <c r="O4613" s="108" t="n">
        <f aca="false">IF(SQRT($B$5)*$I4613+SQRT(1-$B$5)*K4613&lt;$C$9,1,0)</f>
        <v>0</v>
      </c>
      <c r="P4613" s="108" t="n">
        <f aca="false">IF(SQRT($B$5)*$I4613+SQRT(1-$B$5)*L4613&lt;$C$10,1,0)</f>
        <v>0</v>
      </c>
      <c r="Q4613" s="108" t="n">
        <f aca="false">IF(SQRT($B$5)*$I4613+SQRT(1-$B$5)*M4613&lt;$C$11,1,0)</f>
        <v>0</v>
      </c>
      <c r="R4613" s="110" t="n">
        <f aca="false">N4613*$D$8+O4613*$D$9+P4613*$D$10+Q4613*$D$11</f>
        <v>0</v>
      </c>
      <c r="S4613" s="108" t="n">
        <f aca="false">SUM(N4613:Q4613)</f>
        <v>0</v>
      </c>
    </row>
    <row r="4614" customFormat="false" ht="15" hidden="false" customHeight="false" outlineLevel="0" collapsed="false">
      <c r="H4614" s="108" t="n">
        <v>4606</v>
      </c>
      <c r="I4614" s="109" t="n">
        <v>-0.4279</v>
      </c>
      <c r="J4614" s="109" t="n">
        <v>0.1175</v>
      </c>
      <c r="K4614" s="109" t="n">
        <v>-0.7992</v>
      </c>
      <c r="L4614" s="109" t="n">
        <v>-2.5815</v>
      </c>
      <c r="M4614" s="109" t="n">
        <v>0.5048</v>
      </c>
      <c r="N4614" s="108" t="n">
        <f aca="false">IF(SQRT($B$5)*$I4614+SQRT(1-$B$5)*J4614&lt;$C$8,1,0)</f>
        <v>0</v>
      </c>
      <c r="O4614" s="108" t="n">
        <f aca="false">IF(SQRT($B$5)*$I4614+SQRT(1-$B$5)*K4614&lt;$C$9,1,0)</f>
        <v>0</v>
      </c>
      <c r="P4614" s="108" t="n">
        <f aca="false">IF(SQRT($B$5)*$I4614+SQRT(1-$B$5)*L4614&lt;$C$10,1,0)</f>
        <v>1</v>
      </c>
      <c r="Q4614" s="108" t="n">
        <f aca="false">IF(SQRT($B$5)*$I4614+SQRT(1-$B$5)*M4614&lt;$C$11,1,0)</f>
        <v>0</v>
      </c>
      <c r="R4614" s="110" t="n">
        <f aca="false">N4614*$D$8+O4614*$D$9+P4614*$D$10+Q4614*$D$11</f>
        <v>14</v>
      </c>
      <c r="S4614" s="108" t="n">
        <f aca="false">SUM(N4614:Q4614)</f>
        <v>1</v>
      </c>
    </row>
    <row r="4615" customFormat="false" ht="15" hidden="false" customHeight="false" outlineLevel="0" collapsed="false">
      <c r="H4615" s="108" t="n">
        <v>4607</v>
      </c>
      <c r="I4615" s="109" t="n">
        <v>1.1808</v>
      </c>
      <c r="J4615" s="109" t="n">
        <v>-1.1989</v>
      </c>
      <c r="K4615" s="109" t="n">
        <v>-0.9593</v>
      </c>
      <c r="L4615" s="109" t="n">
        <v>-0.0525</v>
      </c>
      <c r="M4615" s="109" t="n">
        <v>-0.5914</v>
      </c>
      <c r="N4615" s="108" t="n">
        <f aca="false">IF(SQRT($B$5)*$I4615+SQRT(1-$B$5)*J4615&lt;$C$8,1,0)</f>
        <v>0</v>
      </c>
      <c r="O4615" s="108" t="n">
        <f aca="false">IF(SQRT($B$5)*$I4615+SQRT(1-$B$5)*K4615&lt;$C$9,1,0)</f>
        <v>0</v>
      </c>
      <c r="P4615" s="108" t="n">
        <f aca="false">IF(SQRT($B$5)*$I4615+SQRT(1-$B$5)*L4615&lt;$C$10,1,0)</f>
        <v>0</v>
      </c>
      <c r="Q4615" s="108" t="n">
        <f aca="false">IF(SQRT($B$5)*$I4615+SQRT(1-$B$5)*M4615&lt;$C$11,1,0)</f>
        <v>0</v>
      </c>
      <c r="R4615" s="110" t="n">
        <f aca="false">N4615*$D$8+O4615*$D$9+P4615*$D$10+Q4615*$D$11</f>
        <v>0</v>
      </c>
      <c r="S4615" s="108" t="n">
        <f aca="false">SUM(N4615:Q4615)</f>
        <v>0</v>
      </c>
    </row>
    <row r="4616" customFormat="false" ht="15" hidden="false" customHeight="false" outlineLevel="0" collapsed="false">
      <c r="H4616" s="108" t="n">
        <v>4608</v>
      </c>
      <c r="I4616" s="109" t="n">
        <v>0.097</v>
      </c>
      <c r="J4616" s="109" t="n">
        <v>-0.5545</v>
      </c>
      <c r="K4616" s="109" t="n">
        <v>-0.001</v>
      </c>
      <c r="L4616" s="109" t="n">
        <v>-1.6602</v>
      </c>
      <c r="M4616" s="109" t="n">
        <v>-0.4114</v>
      </c>
      <c r="N4616" s="108" t="n">
        <f aca="false">IF(SQRT($B$5)*$I4616+SQRT(1-$B$5)*J4616&lt;$C$8,1,0)</f>
        <v>0</v>
      </c>
      <c r="O4616" s="108" t="n">
        <f aca="false">IF(SQRT($B$5)*$I4616+SQRT(1-$B$5)*K4616&lt;$C$9,1,0)</f>
        <v>0</v>
      </c>
      <c r="P4616" s="108" t="n">
        <f aca="false">IF(SQRT($B$5)*$I4616+SQRT(1-$B$5)*L4616&lt;$C$10,1,0)</f>
        <v>0</v>
      </c>
      <c r="Q4616" s="108" t="n">
        <f aca="false">IF(SQRT($B$5)*$I4616+SQRT(1-$B$5)*M4616&lt;$C$11,1,0)</f>
        <v>0</v>
      </c>
      <c r="R4616" s="110" t="n">
        <f aca="false">N4616*$D$8+O4616*$D$9+P4616*$D$10+Q4616*$D$11</f>
        <v>0</v>
      </c>
      <c r="S4616" s="108" t="n">
        <f aca="false">SUM(N4616:Q4616)</f>
        <v>0</v>
      </c>
    </row>
    <row r="4617" customFormat="false" ht="15" hidden="false" customHeight="false" outlineLevel="0" collapsed="false">
      <c r="H4617" s="108" t="n">
        <v>4609</v>
      </c>
      <c r="I4617" s="109" t="n">
        <v>0.8605</v>
      </c>
      <c r="J4617" s="109" t="n">
        <v>0.2349</v>
      </c>
      <c r="K4617" s="109" t="n">
        <v>0.6507</v>
      </c>
      <c r="L4617" s="109" t="n">
        <v>0.8934</v>
      </c>
      <c r="M4617" s="109" t="n">
        <v>0.7082</v>
      </c>
      <c r="N4617" s="108" t="n">
        <f aca="false">IF(SQRT($B$5)*$I4617+SQRT(1-$B$5)*J4617&lt;$C$8,1,0)</f>
        <v>0</v>
      </c>
      <c r="O4617" s="108" t="n">
        <f aca="false">IF(SQRT($B$5)*$I4617+SQRT(1-$B$5)*K4617&lt;$C$9,1,0)</f>
        <v>0</v>
      </c>
      <c r="P4617" s="108" t="n">
        <f aca="false">IF(SQRT($B$5)*$I4617+SQRT(1-$B$5)*L4617&lt;$C$10,1,0)</f>
        <v>0</v>
      </c>
      <c r="Q4617" s="108" t="n">
        <f aca="false">IF(SQRT($B$5)*$I4617+SQRT(1-$B$5)*M4617&lt;$C$11,1,0)</f>
        <v>0</v>
      </c>
      <c r="R4617" s="110" t="n">
        <f aca="false">N4617*$D$8+O4617*$D$9+P4617*$D$10+Q4617*$D$11</f>
        <v>0</v>
      </c>
      <c r="S4617" s="108" t="n">
        <f aca="false">SUM(N4617:Q4617)</f>
        <v>0</v>
      </c>
    </row>
    <row r="4618" customFormat="false" ht="15" hidden="false" customHeight="false" outlineLevel="0" collapsed="false">
      <c r="H4618" s="108" t="n">
        <v>4610</v>
      </c>
      <c r="I4618" s="109" t="n">
        <v>0.1485</v>
      </c>
      <c r="J4618" s="109" t="n">
        <v>-1.1479</v>
      </c>
      <c r="K4618" s="109" t="n">
        <v>-0.9223</v>
      </c>
      <c r="L4618" s="109" t="n">
        <v>1.1993</v>
      </c>
      <c r="M4618" s="109" t="n">
        <v>-0.233</v>
      </c>
      <c r="N4618" s="108" t="n">
        <f aca="false">IF(SQRT($B$5)*$I4618+SQRT(1-$B$5)*J4618&lt;$C$8,1,0)</f>
        <v>0</v>
      </c>
      <c r="O4618" s="108" t="n">
        <f aca="false">IF(SQRT($B$5)*$I4618+SQRT(1-$B$5)*K4618&lt;$C$9,1,0)</f>
        <v>0</v>
      </c>
      <c r="P4618" s="108" t="n">
        <f aca="false">IF(SQRT($B$5)*$I4618+SQRT(1-$B$5)*L4618&lt;$C$10,1,0)</f>
        <v>0</v>
      </c>
      <c r="Q4618" s="108" t="n">
        <f aca="false">IF(SQRT($B$5)*$I4618+SQRT(1-$B$5)*M4618&lt;$C$11,1,0)</f>
        <v>0</v>
      </c>
      <c r="R4618" s="110" t="n">
        <f aca="false">N4618*$D$8+O4618*$D$9+P4618*$D$10+Q4618*$D$11</f>
        <v>0</v>
      </c>
      <c r="S4618" s="108" t="n">
        <f aca="false">SUM(N4618:Q4618)</f>
        <v>0</v>
      </c>
    </row>
    <row r="4619" customFormat="false" ht="15" hidden="false" customHeight="false" outlineLevel="0" collapsed="false">
      <c r="H4619" s="108" t="n">
        <v>4611</v>
      </c>
      <c r="I4619" s="109" t="n">
        <v>0.7757</v>
      </c>
      <c r="J4619" s="109" t="n">
        <v>-0.0268</v>
      </c>
      <c r="K4619" s="109" t="n">
        <v>-1.7774</v>
      </c>
      <c r="L4619" s="109" t="n">
        <v>0.0299</v>
      </c>
      <c r="M4619" s="109" t="n">
        <v>-2.0553</v>
      </c>
      <c r="N4619" s="108" t="n">
        <f aca="false">IF(SQRT($B$5)*$I4619+SQRT(1-$B$5)*J4619&lt;$C$8,1,0)</f>
        <v>0</v>
      </c>
      <c r="O4619" s="108" t="n">
        <f aca="false">IF(SQRT($B$5)*$I4619+SQRT(1-$B$5)*K4619&lt;$C$9,1,0)</f>
        <v>0</v>
      </c>
      <c r="P4619" s="108" t="n">
        <f aca="false">IF(SQRT($B$5)*$I4619+SQRT(1-$B$5)*L4619&lt;$C$10,1,0)</f>
        <v>0</v>
      </c>
      <c r="Q4619" s="108" t="n">
        <f aca="false">IF(SQRT($B$5)*$I4619+SQRT(1-$B$5)*M4619&lt;$C$11,1,0)</f>
        <v>0</v>
      </c>
      <c r="R4619" s="110" t="n">
        <f aca="false">N4619*$D$8+O4619*$D$9+P4619*$D$10+Q4619*$D$11</f>
        <v>0</v>
      </c>
      <c r="S4619" s="108" t="n">
        <f aca="false">SUM(N4619:Q4619)</f>
        <v>0</v>
      </c>
    </row>
    <row r="4620" customFormat="false" ht="15" hidden="false" customHeight="false" outlineLevel="0" collapsed="false">
      <c r="H4620" s="108" t="n">
        <v>4612</v>
      </c>
      <c r="I4620" s="109" t="n">
        <v>0.8582</v>
      </c>
      <c r="J4620" s="109" t="n">
        <v>0.2749</v>
      </c>
      <c r="K4620" s="109" t="n">
        <v>1.181</v>
      </c>
      <c r="L4620" s="109" t="n">
        <v>-2.0274</v>
      </c>
      <c r="M4620" s="109" t="n">
        <v>0.4693</v>
      </c>
      <c r="N4620" s="108" t="n">
        <f aca="false">IF(SQRT($B$5)*$I4620+SQRT(1-$B$5)*J4620&lt;$C$8,1,0)</f>
        <v>0</v>
      </c>
      <c r="O4620" s="108" t="n">
        <f aca="false">IF(SQRT($B$5)*$I4620+SQRT(1-$B$5)*K4620&lt;$C$9,1,0)</f>
        <v>0</v>
      </c>
      <c r="P4620" s="108" t="n">
        <f aca="false">IF(SQRT($B$5)*$I4620+SQRT(1-$B$5)*L4620&lt;$C$10,1,0)</f>
        <v>0</v>
      </c>
      <c r="Q4620" s="108" t="n">
        <f aca="false">IF(SQRT($B$5)*$I4620+SQRT(1-$B$5)*M4620&lt;$C$11,1,0)</f>
        <v>0</v>
      </c>
      <c r="R4620" s="110" t="n">
        <f aca="false">N4620*$D$8+O4620*$D$9+P4620*$D$10+Q4620*$D$11</f>
        <v>0</v>
      </c>
      <c r="S4620" s="108" t="n">
        <f aca="false">SUM(N4620:Q4620)</f>
        <v>0</v>
      </c>
    </row>
    <row r="4621" customFormat="false" ht="15" hidden="false" customHeight="false" outlineLevel="0" collapsed="false">
      <c r="H4621" s="108" t="n">
        <v>4613</v>
      </c>
      <c r="I4621" s="109" t="n">
        <v>-0.483</v>
      </c>
      <c r="J4621" s="109" t="n">
        <v>-0.1346</v>
      </c>
      <c r="K4621" s="109" t="n">
        <v>-0.3446</v>
      </c>
      <c r="L4621" s="109" t="n">
        <v>1.0215</v>
      </c>
      <c r="M4621" s="109" t="n">
        <v>-1.1924</v>
      </c>
      <c r="N4621" s="108" t="n">
        <f aca="false">IF(SQRT($B$5)*$I4621+SQRT(1-$B$5)*J4621&lt;$C$8,1,0)</f>
        <v>0</v>
      </c>
      <c r="O4621" s="108" t="n">
        <f aca="false">IF(SQRT($B$5)*$I4621+SQRT(1-$B$5)*K4621&lt;$C$9,1,0)</f>
        <v>0</v>
      </c>
      <c r="P4621" s="108" t="n">
        <f aca="false">IF(SQRT($B$5)*$I4621+SQRT(1-$B$5)*L4621&lt;$C$10,1,0)</f>
        <v>0</v>
      </c>
      <c r="Q4621" s="108" t="n">
        <f aca="false">IF(SQRT($B$5)*$I4621+SQRT(1-$B$5)*M4621&lt;$C$11,1,0)</f>
        <v>0</v>
      </c>
      <c r="R4621" s="110" t="n">
        <f aca="false">N4621*$D$8+O4621*$D$9+P4621*$D$10+Q4621*$D$11</f>
        <v>0</v>
      </c>
      <c r="S4621" s="108" t="n">
        <f aca="false">SUM(N4621:Q4621)</f>
        <v>0</v>
      </c>
    </row>
    <row r="4622" customFormat="false" ht="15" hidden="false" customHeight="false" outlineLevel="0" collapsed="false">
      <c r="H4622" s="108" t="n">
        <v>4614</v>
      </c>
      <c r="I4622" s="109" t="n">
        <v>0.3608</v>
      </c>
      <c r="J4622" s="109" t="n">
        <v>0.1928</v>
      </c>
      <c r="K4622" s="109" t="n">
        <v>1.5493</v>
      </c>
      <c r="L4622" s="109" t="n">
        <v>0.9085</v>
      </c>
      <c r="M4622" s="109" t="n">
        <v>0.7686</v>
      </c>
      <c r="N4622" s="108" t="n">
        <f aca="false">IF(SQRT($B$5)*$I4622+SQRT(1-$B$5)*J4622&lt;$C$8,1,0)</f>
        <v>0</v>
      </c>
      <c r="O4622" s="108" t="n">
        <f aca="false">IF(SQRT($B$5)*$I4622+SQRT(1-$B$5)*K4622&lt;$C$9,1,0)</f>
        <v>0</v>
      </c>
      <c r="P4622" s="108" t="n">
        <f aca="false">IF(SQRT($B$5)*$I4622+SQRT(1-$B$5)*L4622&lt;$C$10,1,0)</f>
        <v>0</v>
      </c>
      <c r="Q4622" s="108" t="n">
        <f aca="false">IF(SQRT($B$5)*$I4622+SQRT(1-$B$5)*M4622&lt;$C$11,1,0)</f>
        <v>0</v>
      </c>
      <c r="R4622" s="110" t="n">
        <f aca="false">N4622*$D$8+O4622*$D$9+P4622*$D$10+Q4622*$D$11</f>
        <v>0</v>
      </c>
      <c r="S4622" s="108" t="n">
        <f aca="false">SUM(N4622:Q4622)</f>
        <v>0</v>
      </c>
    </row>
    <row r="4623" customFormat="false" ht="15" hidden="false" customHeight="false" outlineLevel="0" collapsed="false">
      <c r="H4623" s="108" t="n">
        <v>4615</v>
      </c>
      <c r="I4623" s="109" t="n">
        <v>-0.6963</v>
      </c>
      <c r="J4623" s="109" t="n">
        <v>0.9056</v>
      </c>
      <c r="K4623" s="109" t="n">
        <v>-0.592</v>
      </c>
      <c r="L4623" s="109" t="n">
        <v>0.1415</v>
      </c>
      <c r="M4623" s="109" t="n">
        <v>0.4949</v>
      </c>
      <c r="N4623" s="108" t="n">
        <f aca="false">IF(SQRT($B$5)*$I4623+SQRT(1-$B$5)*J4623&lt;$C$8,1,0)</f>
        <v>0</v>
      </c>
      <c r="O4623" s="108" t="n">
        <f aca="false">IF(SQRT($B$5)*$I4623+SQRT(1-$B$5)*K4623&lt;$C$9,1,0)</f>
        <v>0</v>
      </c>
      <c r="P4623" s="108" t="n">
        <f aca="false">IF(SQRT($B$5)*$I4623+SQRT(1-$B$5)*L4623&lt;$C$10,1,0)</f>
        <v>0</v>
      </c>
      <c r="Q4623" s="108" t="n">
        <f aca="false">IF(SQRT($B$5)*$I4623+SQRT(1-$B$5)*M4623&lt;$C$11,1,0)</f>
        <v>0</v>
      </c>
      <c r="R4623" s="110" t="n">
        <f aca="false">N4623*$D$8+O4623*$D$9+P4623*$D$10+Q4623*$D$11</f>
        <v>0</v>
      </c>
      <c r="S4623" s="108" t="n">
        <f aca="false">SUM(N4623:Q4623)</f>
        <v>0</v>
      </c>
    </row>
    <row r="4624" customFormat="false" ht="15" hidden="false" customHeight="false" outlineLevel="0" collapsed="false">
      <c r="H4624" s="108" t="n">
        <v>4616</v>
      </c>
      <c r="I4624" s="109" t="n">
        <v>1.0806</v>
      </c>
      <c r="J4624" s="109" t="n">
        <v>0.5634</v>
      </c>
      <c r="K4624" s="109" t="n">
        <v>-0.0276</v>
      </c>
      <c r="L4624" s="109" t="n">
        <v>-0.9493</v>
      </c>
      <c r="M4624" s="109" t="n">
        <v>-0.2919</v>
      </c>
      <c r="N4624" s="108" t="n">
        <f aca="false">IF(SQRT($B$5)*$I4624+SQRT(1-$B$5)*J4624&lt;$C$8,1,0)</f>
        <v>0</v>
      </c>
      <c r="O4624" s="108" t="n">
        <f aca="false">IF(SQRT($B$5)*$I4624+SQRT(1-$B$5)*K4624&lt;$C$9,1,0)</f>
        <v>0</v>
      </c>
      <c r="P4624" s="108" t="n">
        <f aca="false">IF(SQRT($B$5)*$I4624+SQRT(1-$B$5)*L4624&lt;$C$10,1,0)</f>
        <v>0</v>
      </c>
      <c r="Q4624" s="108" t="n">
        <f aca="false">IF(SQRT($B$5)*$I4624+SQRT(1-$B$5)*M4624&lt;$C$11,1,0)</f>
        <v>0</v>
      </c>
      <c r="R4624" s="110" t="n">
        <f aca="false">N4624*$D$8+O4624*$D$9+P4624*$D$10+Q4624*$D$11</f>
        <v>0</v>
      </c>
      <c r="S4624" s="108" t="n">
        <f aca="false">SUM(N4624:Q4624)</f>
        <v>0</v>
      </c>
    </row>
    <row r="4625" customFormat="false" ht="15" hidden="false" customHeight="false" outlineLevel="0" collapsed="false">
      <c r="H4625" s="108" t="n">
        <v>4617</v>
      </c>
      <c r="I4625" s="109" t="n">
        <v>-1.0895</v>
      </c>
      <c r="J4625" s="109" t="n">
        <v>-0.9421</v>
      </c>
      <c r="K4625" s="109" t="n">
        <v>0.6722</v>
      </c>
      <c r="L4625" s="109" t="n">
        <v>0.765</v>
      </c>
      <c r="M4625" s="109" t="n">
        <v>0.8445</v>
      </c>
      <c r="N4625" s="108" t="n">
        <f aca="false">IF(SQRT($B$5)*$I4625+SQRT(1-$B$5)*J4625&lt;$C$8,1,0)</f>
        <v>0</v>
      </c>
      <c r="O4625" s="108" t="n">
        <f aca="false">IF(SQRT($B$5)*$I4625+SQRT(1-$B$5)*K4625&lt;$C$9,1,0)</f>
        <v>0</v>
      </c>
      <c r="P4625" s="108" t="n">
        <f aca="false">IF(SQRT($B$5)*$I4625+SQRT(1-$B$5)*L4625&lt;$C$10,1,0)</f>
        <v>0</v>
      </c>
      <c r="Q4625" s="108" t="n">
        <f aca="false">IF(SQRT($B$5)*$I4625+SQRT(1-$B$5)*M4625&lt;$C$11,1,0)</f>
        <v>0</v>
      </c>
      <c r="R4625" s="110" t="n">
        <f aca="false">N4625*$D$8+O4625*$D$9+P4625*$D$10+Q4625*$D$11</f>
        <v>0</v>
      </c>
      <c r="S4625" s="108" t="n">
        <f aca="false">SUM(N4625:Q4625)</f>
        <v>0</v>
      </c>
    </row>
    <row r="4626" customFormat="false" ht="15" hidden="false" customHeight="false" outlineLevel="0" collapsed="false">
      <c r="H4626" s="108" t="n">
        <v>4618</v>
      </c>
      <c r="I4626" s="109" t="n">
        <v>1.3751</v>
      </c>
      <c r="J4626" s="109" t="n">
        <v>-0.8872</v>
      </c>
      <c r="K4626" s="109" t="n">
        <v>-0.6663</v>
      </c>
      <c r="L4626" s="109" t="n">
        <v>-0.3852</v>
      </c>
      <c r="M4626" s="109" t="n">
        <v>0.8663</v>
      </c>
      <c r="N4626" s="108" t="n">
        <f aca="false">IF(SQRT($B$5)*$I4626+SQRT(1-$B$5)*J4626&lt;$C$8,1,0)</f>
        <v>0</v>
      </c>
      <c r="O4626" s="108" t="n">
        <f aca="false">IF(SQRT($B$5)*$I4626+SQRT(1-$B$5)*K4626&lt;$C$9,1,0)</f>
        <v>0</v>
      </c>
      <c r="P4626" s="108" t="n">
        <f aca="false">IF(SQRT($B$5)*$I4626+SQRT(1-$B$5)*L4626&lt;$C$10,1,0)</f>
        <v>0</v>
      </c>
      <c r="Q4626" s="108" t="n">
        <f aca="false">IF(SQRT($B$5)*$I4626+SQRT(1-$B$5)*M4626&lt;$C$11,1,0)</f>
        <v>0</v>
      </c>
      <c r="R4626" s="110" t="n">
        <f aca="false">N4626*$D$8+O4626*$D$9+P4626*$D$10+Q4626*$D$11</f>
        <v>0</v>
      </c>
      <c r="S4626" s="108" t="n">
        <f aca="false">SUM(N4626:Q4626)</f>
        <v>0</v>
      </c>
    </row>
    <row r="4627" customFormat="false" ht="15" hidden="false" customHeight="false" outlineLevel="0" collapsed="false">
      <c r="H4627" s="108" t="n">
        <v>4619</v>
      </c>
      <c r="I4627" s="109" t="n">
        <v>-1.031</v>
      </c>
      <c r="J4627" s="109" t="n">
        <v>1.3546</v>
      </c>
      <c r="K4627" s="109" t="n">
        <v>0.8788</v>
      </c>
      <c r="L4627" s="109" t="n">
        <v>-0.6548</v>
      </c>
      <c r="M4627" s="109" t="n">
        <v>-0.132</v>
      </c>
      <c r="N4627" s="108" t="n">
        <f aca="false">IF(SQRT($B$5)*$I4627+SQRT(1-$B$5)*J4627&lt;$C$8,1,0)</f>
        <v>0</v>
      </c>
      <c r="O4627" s="108" t="n">
        <f aca="false">IF(SQRT($B$5)*$I4627+SQRT(1-$B$5)*K4627&lt;$C$9,1,0)</f>
        <v>0</v>
      </c>
      <c r="P4627" s="108" t="n">
        <f aca="false">IF(SQRT($B$5)*$I4627+SQRT(1-$B$5)*L4627&lt;$C$10,1,0)</f>
        <v>0</v>
      </c>
      <c r="Q4627" s="108" t="n">
        <f aca="false">IF(SQRT($B$5)*$I4627+SQRT(1-$B$5)*M4627&lt;$C$11,1,0)</f>
        <v>0</v>
      </c>
      <c r="R4627" s="110" t="n">
        <f aca="false">N4627*$D$8+O4627*$D$9+P4627*$D$10+Q4627*$D$11</f>
        <v>0</v>
      </c>
      <c r="S4627" s="108" t="n">
        <f aca="false">SUM(N4627:Q4627)</f>
        <v>0</v>
      </c>
    </row>
    <row r="4628" customFormat="false" ht="15" hidden="false" customHeight="false" outlineLevel="0" collapsed="false">
      <c r="H4628" s="108" t="n">
        <v>4620</v>
      </c>
      <c r="I4628" s="109" t="n">
        <v>-0.461</v>
      </c>
      <c r="J4628" s="109" t="n">
        <v>0.557</v>
      </c>
      <c r="K4628" s="109" t="n">
        <v>0.501</v>
      </c>
      <c r="L4628" s="109" t="n">
        <v>-0.4372</v>
      </c>
      <c r="M4628" s="109" t="n">
        <v>-0.5816</v>
      </c>
      <c r="N4628" s="108" t="n">
        <f aca="false">IF(SQRT($B$5)*$I4628+SQRT(1-$B$5)*J4628&lt;$C$8,1,0)</f>
        <v>0</v>
      </c>
      <c r="O4628" s="108" t="n">
        <f aca="false">IF(SQRT($B$5)*$I4628+SQRT(1-$B$5)*K4628&lt;$C$9,1,0)</f>
        <v>0</v>
      </c>
      <c r="P4628" s="108" t="n">
        <f aca="false">IF(SQRT($B$5)*$I4628+SQRT(1-$B$5)*L4628&lt;$C$10,1,0)</f>
        <v>0</v>
      </c>
      <c r="Q4628" s="108" t="n">
        <f aca="false">IF(SQRT($B$5)*$I4628+SQRT(1-$B$5)*M4628&lt;$C$11,1,0)</f>
        <v>0</v>
      </c>
      <c r="R4628" s="110" t="n">
        <f aca="false">N4628*$D$8+O4628*$D$9+P4628*$D$10+Q4628*$D$11</f>
        <v>0</v>
      </c>
      <c r="S4628" s="108" t="n">
        <f aca="false">SUM(N4628:Q4628)</f>
        <v>0</v>
      </c>
    </row>
    <row r="4629" customFormat="false" ht="15" hidden="false" customHeight="false" outlineLevel="0" collapsed="false">
      <c r="H4629" s="108" t="n">
        <v>4621</v>
      </c>
      <c r="I4629" s="109" t="n">
        <v>0.7423</v>
      </c>
      <c r="J4629" s="109" t="n">
        <v>0.2694</v>
      </c>
      <c r="K4629" s="109" t="n">
        <v>-1.4559</v>
      </c>
      <c r="L4629" s="109" t="n">
        <v>-0.2645</v>
      </c>
      <c r="M4629" s="109" t="n">
        <v>0.8104</v>
      </c>
      <c r="N4629" s="108" t="n">
        <f aca="false">IF(SQRT($B$5)*$I4629+SQRT(1-$B$5)*J4629&lt;$C$8,1,0)</f>
        <v>0</v>
      </c>
      <c r="O4629" s="108" t="n">
        <f aca="false">IF(SQRT($B$5)*$I4629+SQRT(1-$B$5)*K4629&lt;$C$9,1,0)</f>
        <v>0</v>
      </c>
      <c r="P4629" s="108" t="n">
        <f aca="false">IF(SQRT($B$5)*$I4629+SQRT(1-$B$5)*L4629&lt;$C$10,1,0)</f>
        <v>0</v>
      </c>
      <c r="Q4629" s="108" t="n">
        <f aca="false">IF(SQRT($B$5)*$I4629+SQRT(1-$B$5)*M4629&lt;$C$11,1,0)</f>
        <v>0</v>
      </c>
      <c r="R4629" s="110" t="n">
        <f aca="false">N4629*$D$8+O4629*$D$9+P4629*$D$10+Q4629*$D$11</f>
        <v>0</v>
      </c>
      <c r="S4629" s="108" t="n">
        <f aca="false">SUM(N4629:Q4629)</f>
        <v>0</v>
      </c>
    </row>
    <row r="4630" customFormat="false" ht="15" hidden="false" customHeight="false" outlineLevel="0" collapsed="false">
      <c r="H4630" s="108" t="n">
        <v>4622</v>
      </c>
      <c r="I4630" s="109" t="n">
        <v>-0.4419</v>
      </c>
      <c r="J4630" s="109" t="n">
        <v>-0.9669</v>
      </c>
      <c r="K4630" s="109" t="n">
        <v>0.6758</v>
      </c>
      <c r="L4630" s="109" t="n">
        <v>1.0614</v>
      </c>
      <c r="M4630" s="109" t="n">
        <v>-2.012</v>
      </c>
      <c r="N4630" s="108" t="n">
        <f aca="false">IF(SQRT($B$5)*$I4630+SQRT(1-$B$5)*J4630&lt;$C$8,1,0)</f>
        <v>0</v>
      </c>
      <c r="O4630" s="108" t="n">
        <f aca="false">IF(SQRT($B$5)*$I4630+SQRT(1-$B$5)*K4630&lt;$C$9,1,0)</f>
        <v>0</v>
      </c>
      <c r="P4630" s="108" t="n">
        <f aca="false">IF(SQRT($B$5)*$I4630+SQRT(1-$B$5)*L4630&lt;$C$10,1,0)</f>
        <v>0</v>
      </c>
      <c r="Q4630" s="108" t="n">
        <f aca="false">IF(SQRT($B$5)*$I4630+SQRT(1-$B$5)*M4630&lt;$C$11,1,0)</f>
        <v>1</v>
      </c>
      <c r="R4630" s="110" t="n">
        <f aca="false">N4630*$D$8+O4630*$D$9+P4630*$D$10+Q4630*$D$11</f>
        <v>17.5</v>
      </c>
      <c r="S4630" s="108" t="n">
        <f aca="false">SUM(N4630:Q4630)</f>
        <v>1</v>
      </c>
    </row>
    <row r="4631" customFormat="false" ht="15" hidden="false" customHeight="false" outlineLevel="0" collapsed="false">
      <c r="H4631" s="108" t="n">
        <v>4623</v>
      </c>
      <c r="I4631" s="109" t="n">
        <v>0.1761</v>
      </c>
      <c r="J4631" s="109" t="n">
        <v>1.4722</v>
      </c>
      <c r="K4631" s="109" t="n">
        <v>-1.1349</v>
      </c>
      <c r="L4631" s="109" t="n">
        <v>-0.4716</v>
      </c>
      <c r="M4631" s="109" t="n">
        <v>-1.6162</v>
      </c>
      <c r="N4631" s="108" t="n">
        <f aca="false">IF(SQRT($B$5)*$I4631+SQRT(1-$B$5)*J4631&lt;$C$8,1,0)</f>
        <v>0</v>
      </c>
      <c r="O4631" s="108" t="n">
        <f aca="false">IF(SQRT($B$5)*$I4631+SQRT(1-$B$5)*K4631&lt;$C$9,1,0)</f>
        <v>0</v>
      </c>
      <c r="P4631" s="108" t="n">
        <f aca="false">IF(SQRT($B$5)*$I4631+SQRT(1-$B$5)*L4631&lt;$C$10,1,0)</f>
        <v>0</v>
      </c>
      <c r="Q4631" s="108" t="n">
        <f aca="false">IF(SQRT($B$5)*$I4631+SQRT(1-$B$5)*M4631&lt;$C$11,1,0)</f>
        <v>0</v>
      </c>
      <c r="R4631" s="110" t="n">
        <f aca="false">N4631*$D$8+O4631*$D$9+P4631*$D$10+Q4631*$D$11</f>
        <v>0</v>
      </c>
      <c r="S4631" s="108" t="n">
        <f aca="false">SUM(N4631:Q4631)</f>
        <v>0</v>
      </c>
    </row>
    <row r="4632" customFormat="false" ht="15" hidden="false" customHeight="false" outlineLevel="0" collapsed="false">
      <c r="H4632" s="108" t="n">
        <v>4624</v>
      </c>
      <c r="I4632" s="109" t="n">
        <v>-0.1895</v>
      </c>
      <c r="J4632" s="109" t="n">
        <v>0.6798</v>
      </c>
      <c r="K4632" s="109" t="n">
        <v>-1.8575</v>
      </c>
      <c r="L4632" s="109" t="n">
        <v>2.2997</v>
      </c>
      <c r="M4632" s="109" t="n">
        <v>-0.1481</v>
      </c>
      <c r="N4632" s="108" t="n">
        <f aca="false">IF(SQRT($B$5)*$I4632+SQRT(1-$B$5)*J4632&lt;$C$8,1,0)</f>
        <v>0</v>
      </c>
      <c r="O4632" s="108" t="n">
        <f aca="false">IF(SQRT($B$5)*$I4632+SQRT(1-$B$5)*K4632&lt;$C$9,1,0)</f>
        <v>0</v>
      </c>
      <c r="P4632" s="108" t="n">
        <f aca="false">IF(SQRT($B$5)*$I4632+SQRT(1-$B$5)*L4632&lt;$C$10,1,0)</f>
        <v>0</v>
      </c>
      <c r="Q4632" s="108" t="n">
        <f aca="false">IF(SQRT($B$5)*$I4632+SQRT(1-$B$5)*M4632&lt;$C$11,1,0)</f>
        <v>0</v>
      </c>
      <c r="R4632" s="110" t="n">
        <f aca="false">N4632*$D$8+O4632*$D$9+P4632*$D$10+Q4632*$D$11</f>
        <v>0</v>
      </c>
      <c r="S4632" s="108" t="n">
        <f aca="false">SUM(N4632:Q4632)</f>
        <v>0</v>
      </c>
    </row>
    <row r="4633" customFormat="false" ht="15" hidden="false" customHeight="false" outlineLevel="0" collapsed="false">
      <c r="H4633" s="108" t="n">
        <v>4625</v>
      </c>
      <c r="I4633" s="109" t="n">
        <v>-0.6241</v>
      </c>
      <c r="J4633" s="109" t="n">
        <v>-0.8474</v>
      </c>
      <c r="K4633" s="109" t="n">
        <v>-0.2854</v>
      </c>
      <c r="L4633" s="109" t="n">
        <v>-1.0021</v>
      </c>
      <c r="M4633" s="109" t="n">
        <v>0.9749</v>
      </c>
      <c r="N4633" s="108" t="n">
        <f aca="false">IF(SQRT($B$5)*$I4633+SQRT(1-$B$5)*J4633&lt;$C$8,1,0)</f>
        <v>0</v>
      </c>
      <c r="O4633" s="108" t="n">
        <f aca="false">IF(SQRT($B$5)*$I4633+SQRT(1-$B$5)*K4633&lt;$C$9,1,0)</f>
        <v>0</v>
      </c>
      <c r="P4633" s="108" t="n">
        <f aca="false">IF(SQRT($B$5)*$I4633+SQRT(1-$B$5)*L4633&lt;$C$10,1,0)</f>
        <v>0</v>
      </c>
      <c r="Q4633" s="108" t="n">
        <f aca="false">IF(SQRT($B$5)*$I4633+SQRT(1-$B$5)*M4633&lt;$C$11,1,0)</f>
        <v>0</v>
      </c>
      <c r="R4633" s="110" t="n">
        <f aca="false">N4633*$D$8+O4633*$D$9+P4633*$D$10+Q4633*$D$11</f>
        <v>0</v>
      </c>
      <c r="S4633" s="108" t="n">
        <f aca="false">SUM(N4633:Q4633)</f>
        <v>0</v>
      </c>
    </row>
    <row r="4634" customFormat="false" ht="15" hidden="false" customHeight="false" outlineLevel="0" collapsed="false">
      <c r="H4634" s="108" t="n">
        <v>4626</v>
      </c>
      <c r="I4634" s="109" t="n">
        <v>-0.2484</v>
      </c>
      <c r="J4634" s="109" t="n">
        <v>0.3017</v>
      </c>
      <c r="K4634" s="109" t="n">
        <v>-0.9377</v>
      </c>
      <c r="L4634" s="109" t="n">
        <v>1.1748</v>
      </c>
      <c r="M4634" s="109" t="n">
        <v>-0.7962</v>
      </c>
      <c r="N4634" s="108" t="n">
        <f aca="false">IF(SQRT($B$5)*$I4634+SQRT(1-$B$5)*J4634&lt;$C$8,1,0)</f>
        <v>0</v>
      </c>
      <c r="O4634" s="108" t="n">
        <f aca="false">IF(SQRT($B$5)*$I4634+SQRT(1-$B$5)*K4634&lt;$C$9,1,0)</f>
        <v>0</v>
      </c>
      <c r="P4634" s="108" t="n">
        <f aca="false">IF(SQRT($B$5)*$I4634+SQRT(1-$B$5)*L4634&lt;$C$10,1,0)</f>
        <v>0</v>
      </c>
      <c r="Q4634" s="108" t="n">
        <f aca="false">IF(SQRT($B$5)*$I4634+SQRT(1-$B$5)*M4634&lt;$C$11,1,0)</f>
        <v>0</v>
      </c>
      <c r="R4634" s="110" t="n">
        <f aca="false">N4634*$D$8+O4634*$D$9+P4634*$D$10+Q4634*$D$11</f>
        <v>0</v>
      </c>
      <c r="S4634" s="108" t="n">
        <f aca="false">SUM(N4634:Q4634)</f>
        <v>0</v>
      </c>
    </row>
    <row r="4635" customFormat="false" ht="15" hidden="false" customHeight="false" outlineLevel="0" collapsed="false">
      <c r="H4635" s="108" t="n">
        <v>4627</v>
      </c>
      <c r="I4635" s="109" t="n">
        <v>2.0563</v>
      </c>
      <c r="J4635" s="109" t="n">
        <v>0.2413</v>
      </c>
      <c r="K4635" s="109" t="n">
        <v>2.4121</v>
      </c>
      <c r="L4635" s="109" t="n">
        <v>-0.4327</v>
      </c>
      <c r="M4635" s="109" t="n">
        <v>-0.4875</v>
      </c>
      <c r="N4635" s="108" t="n">
        <f aca="false">IF(SQRT($B$5)*$I4635+SQRT(1-$B$5)*J4635&lt;$C$8,1,0)</f>
        <v>0</v>
      </c>
      <c r="O4635" s="108" t="n">
        <f aca="false">IF(SQRT($B$5)*$I4635+SQRT(1-$B$5)*K4635&lt;$C$9,1,0)</f>
        <v>0</v>
      </c>
      <c r="P4635" s="108" t="n">
        <f aca="false">IF(SQRT($B$5)*$I4635+SQRT(1-$B$5)*L4635&lt;$C$10,1,0)</f>
        <v>0</v>
      </c>
      <c r="Q4635" s="108" t="n">
        <f aca="false">IF(SQRT($B$5)*$I4635+SQRT(1-$B$5)*M4635&lt;$C$11,1,0)</f>
        <v>0</v>
      </c>
      <c r="R4635" s="110" t="n">
        <f aca="false">N4635*$D$8+O4635*$D$9+P4635*$D$10+Q4635*$D$11</f>
        <v>0</v>
      </c>
      <c r="S4635" s="108" t="n">
        <f aca="false">SUM(N4635:Q4635)</f>
        <v>0</v>
      </c>
    </row>
    <row r="4636" customFormat="false" ht="15" hidden="false" customHeight="false" outlineLevel="0" collapsed="false">
      <c r="H4636" s="108" t="n">
        <v>4628</v>
      </c>
      <c r="I4636" s="109" t="n">
        <v>-0.0062</v>
      </c>
      <c r="J4636" s="109" t="n">
        <v>2.3172</v>
      </c>
      <c r="K4636" s="109" t="n">
        <v>0.655</v>
      </c>
      <c r="L4636" s="109" t="n">
        <v>0.8591</v>
      </c>
      <c r="M4636" s="109" t="n">
        <v>-0.1433</v>
      </c>
      <c r="N4636" s="108" t="n">
        <f aca="false">IF(SQRT($B$5)*$I4636+SQRT(1-$B$5)*J4636&lt;$C$8,1,0)</f>
        <v>0</v>
      </c>
      <c r="O4636" s="108" t="n">
        <f aca="false">IF(SQRT($B$5)*$I4636+SQRT(1-$B$5)*K4636&lt;$C$9,1,0)</f>
        <v>0</v>
      </c>
      <c r="P4636" s="108" t="n">
        <f aca="false">IF(SQRT($B$5)*$I4636+SQRT(1-$B$5)*L4636&lt;$C$10,1,0)</f>
        <v>0</v>
      </c>
      <c r="Q4636" s="108" t="n">
        <f aca="false">IF(SQRT($B$5)*$I4636+SQRT(1-$B$5)*M4636&lt;$C$11,1,0)</f>
        <v>0</v>
      </c>
      <c r="R4636" s="110" t="n">
        <f aca="false">N4636*$D$8+O4636*$D$9+P4636*$D$10+Q4636*$D$11</f>
        <v>0</v>
      </c>
      <c r="S4636" s="108" t="n">
        <f aca="false">SUM(N4636:Q4636)</f>
        <v>0</v>
      </c>
    </row>
    <row r="4637" customFormat="false" ht="15" hidden="false" customHeight="false" outlineLevel="0" collapsed="false">
      <c r="H4637" s="108" t="n">
        <v>4629</v>
      </c>
      <c r="I4637" s="109" t="n">
        <v>-0.4557</v>
      </c>
      <c r="J4637" s="109" t="n">
        <v>-1.8495</v>
      </c>
      <c r="K4637" s="109" t="n">
        <v>0.0048</v>
      </c>
      <c r="L4637" s="109" t="n">
        <v>-1.1587</v>
      </c>
      <c r="M4637" s="109" t="n">
        <v>0.0703</v>
      </c>
      <c r="N4637" s="108" t="n">
        <f aca="false">IF(SQRT($B$5)*$I4637+SQRT(1-$B$5)*J4637&lt;$C$8,1,0)</f>
        <v>0</v>
      </c>
      <c r="O4637" s="108" t="n">
        <f aca="false">IF(SQRT($B$5)*$I4637+SQRT(1-$B$5)*K4637&lt;$C$9,1,0)</f>
        <v>0</v>
      </c>
      <c r="P4637" s="108" t="n">
        <f aca="false">IF(SQRT($B$5)*$I4637+SQRT(1-$B$5)*L4637&lt;$C$10,1,0)</f>
        <v>0</v>
      </c>
      <c r="Q4637" s="108" t="n">
        <f aca="false">IF(SQRT($B$5)*$I4637+SQRT(1-$B$5)*M4637&lt;$C$11,1,0)</f>
        <v>0</v>
      </c>
      <c r="R4637" s="110" t="n">
        <f aca="false">N4637*$D$8+O4637*$D$9+P4637*$D$10+Q4637*$D$11</f>
        <v>0</v>
      </c>
      <c r="S4637" s="108" t="n">
        <f aca="false">SUM(N4637:Q4637)</f>
        <v>0</v>
      </c>
    </row>
    <row r="4638" customFormat="false" ht="15" hidden="false" customHeight="false" outlineLevel="0" collapsed="false">
      <c r="H4638" s="108" t="n">
        <v>4630</v>
      </c>
      <c r="I4638" s="109" t="n">
        <v>1.4124</v>
      </c>
      <c r="J4638" s="109" t="n">
        <v>-0.0825</v>
      </c>
      <c r="K4638" s="109" t="n">
        <v>-0.1915</v>
      </c>
      <c r="L4638" s="109" t="n">
        <v>0.4653</v>
      </c>
      <c r="M4638" s="109" t="n">
        <v>0.007</v>
      </c>
      <c r="N4638" s="108" t="n">
        <f aca="false">IF(SQRT($B$5)*$I4638+SQRT(1-$B$5)*J4638&lt;$C$8,1,0)</f>
        <v>0</v>
      </c>
      <c r="O4638" s="108" t="n">
        <f aca="false">IF(SQRT($B$5)*$I4638+SQRT(1-$B$5)*K4638&lt;$C$9,1,0)</f>
        <v>0</v>
      </c>
      <c r="P4638" s="108" t="n">
        <f aca="false">IF(SQRT($B$5)*$I4638+SQRT(1-$B$5)*L4638&lt;$C$10,1,0)</f>
        <v>0</v>
      </c>
      <c r="Q4638" s="108" t="n">
        <f aca="false">IF(SQRT($B$5)*$I4638+SQRT(1-$B$5)*M4638&lt;$C$11,1,0)</f>
        <v>0</v>
      </c>
      <c r="R4638" s="110" t="n">
        <f aca="false">N4638*$D$8+O4638*$D$9+P4638*$D$10+Q4638*$D$11</f>
        <v>0</v>
      </c>
      <c r="S4638" s="108" t="n">
        <f aca="false">SUM(N4638:Q4638)</f>
        <v>0</v>
      </c>
    </row>
    <row r="4639" customFormat="false" ht="15" hidden="false" customHeight="false" outlineLevel="0" collapsed="false">
      <c r="H4639" s="108" t="n">
        <v>4631</v>
      </c>
      <c r="I4639" s="109" t="n">
        <v>0.7385</v>
      </c>
      <c r="J4639" s="109" t="n">
        <v>0.1538</v>
      </c>
      <c r="K4639" s="109" t="n">
        <v>-0.0335</v>
      </c>
      <c r="L4639" s="109" t="n">
        <v>1.3077</v>
      </c>
      <c r="M4639" s="109" t="n">
        <v>-1.4621</v>
      </c>
      <c r="N4639" s="108" t="n">
        <f aca="false">IF(SQRT($B$5)*$I4639+SQRT(1-$B$5)*J4639&lt;$C$8,1,0)</f>
        <v>0</v>
      </c>
      <c r="O4639" s="108" t="n">
        <f aca="false">IF(SQRT($B$5)*$I4639+SQRT(1-$B$5)*K4639&lt;$C$9,1,0)</f>
        <v>0</v>
      </c>
      <c r="P4639" s="108" t="n">
        <f aca="false">IF(SQRT($B$5)*$I4639+SQRT(1-$B$5)*L4639&lt;$C$10,1,0)</f>
        <v>0</v>
      </c>
      <c r="Q4639" s="108" t="n">
        <f aca="false">IF(SQRT($B$5)*$I4639+SQRT(1-$B$5)*M4639&lt;$C$11,1,0)</f>
        <v>0</v>
      </c>
      <c r="R4639" s="110" t="n">
        <f aca="false">N4639*$D$8+O4639*$D$9+P4639*$D$10+Q4639*$D$11</f>
        <v>0</v>
      </c>
      <c r="S4639" s="108" t="n">
        <f aca="false">SUM(N4639:Q4639)</f>
        <v>0</v>
      </c>
    </row>
    <row r="4640" customFormat="false" ht="15" hidden="false" customHeight="false" outlineLevel="0" collapsed="false">
      <c r="H4640" s="108" t="n">
        <v>4632</v>
      </c>
      <c r="I4640" s="109" t="n">
        <v>-0.274</v>
      </c>
      <c r="J4640" s="109" t="n">
        <v>0.5508</v>
      </c>
      <c r="K4640" s="109" t="n">
        <v>1.5572</v>
      </c>
      <c r="L4640" s="109" t="n">
        <v>-0.6018</v>
      </c>
      <c r="M4640" s="109" t="n">
        <v>1.1126</v>
      </c>
      <c r="N4640" s="108" t="n">
        <f aca="false">IF(SQRT($B$5)*$I4640+SQRT(1-$B$5)*J4640&lt;$C$8,1,0)</f>
        <v>0</v>
      </c>
      <c r="O4640" s="108" t="n">
        <f aca="false">IF(SQRT($B$5)*$I4640+SQRT(1-$B$5)*K4640&lt;$C$9,1,0)</f>
        <v>0</v>
      </c>
      <c r="P4640" s="108" t="n">
        <f aca="false">IF(SQRT($B$5)*$I4640+SQRT(1-$B$5)*L4640&lt;$C$10,1,0)</f>
        <v>0</v>
      </c>
      <c r="Q4640" s="108" t="n">
        <f aca="false">IF(SQRT($B$5)*$I4640+SQRT(1-$B$5)*M4640&lt;$C$11,1,0)</f>
        <v>0</v>
      </c>
      <c r="R4640" s="110" t="n">
        <f aca="false">N4640*$D$8+O4640*$D$9+P4640*$D$10+Q4640*$D$11</f>
        <v>0</v>
      </c>
      <c r="S4640" s="108" t="n">
        <f aca="false">SUM(N4640:Q4640)</f>
        <v>0</v>
      </c>
    </row>
    <row r="4641" customFormat="false" ht="15" hidden="false" customHeight="false" outlineLevel="0" collapsed="false">
      <c r="H4641" s="108" t="n">
        <v>4633</v>
      </c>
      <c r="I4641" s="109" t="n">
        <v>1.622</v>
      </c>
      <c r="J4641" s="109" t="n">
        <v>2.1663</v>
      </c>
      <c r="K4641" s="109" t="n">
        <v>-1.3414</v>
      </c>
      <c r="L4641" s="109" t="n">
        <v>-0.1427</v>
      </c>
      <c r="M4641" s="109" t="n">
        <v>0.5664</v>
      </c>
      <c r="N4641" s="108" t="n">
        <f aca="false">IF(SQRT($B$5)*$I4641+SQRT(1-$B$5)*J4641&lt;$C$8,1,0)</f>
        <v>0</v>
      </c>
      <c r="O4641" s="108" t="n">
        <f aca="false">IF(SQRT($B$5)*$I4641+SQRT(1-$B$5)*K4641&lt;$C$9,1,0)</f>
        <v>0</v>
      </c>
      <c r="P4641" s="108" t="n">
        <f aca="false">IF(SQRT($B$5)*$I4641+SQRT(1-$B$5)*L4641&lt;$C$10,1,0)</f>
        <v>0</v>
      </c>
      <c r="Q4641" s="108" t="n">
        <f aca="false">IF(SQRT($B$5)*$I4641+SQRT(1-$B$5)*M4641&lt;$C$11,1,0)</f>
        <v>0</v>
      </c>
      <c r="R4641" s="110" t="n">
        <f aca="false">N4641*$D$8+O4641*$D$9+P4641*$D$10+Q4641*$D$11</f>
        <v>0</v>
      </c>
      <c r="S4641" s="108" t="n">
        <f aca="false">SUM(N4641:Q4641)</f>
        <v>0</v>
      </c>
    </row>
    <row r="4642" customFormat="false" ht="15" hidden="false" customHeight="false" outlineLevel="0" collapsed="false">
      <c r="H4642" s="108" t="n">
        <v>4634</v>
      </c>
      <c r="I4642" s="109" t="n">
        <v>-0.7835</v>
      </c>
      <c r="J4642" s="109" t="n">
        <v>0.0391</v>
      </c>
      <c r="K4642" s="109" t="n">
        <v>2.192</v>
      </c>
      <c r="L4642" s="109" t="n">
        <v>0.6568</v>
      </c>
      <c r="M4642" s="109" t="n">
        <v>-0.6445</v>
      </c>
      <c r="N4642" s="108" t="n">
        <f aca="false">IF(SQRT($B$5)*$I4642+SQRT(1-$B$5)*J4642&lt;$C$8,1,0)</f>
        <v>0</v>
      </c>
      <c r="O4642" s="108" t="n">
        <f aca="false">IF(SQRT($B$5)*$I4642+SQRT(1-$B$5)*K4642&lt;$C$9,1,0)</f>
        <v>0</v>
      </c>
      <c r="P4642" s="108" t="n">
        <f aca="false">IF(SQRT($B$5)*$I4642+SQRT(1-$B$5)*L4642&lt;$C$10,1,0)</f>
        <v>0</v>
      </c>
      <c r="Q4642" s="108" t="n">
        <f aca="false">IF(SQRT($B$5)*$I4642+SQRT(1-$B$5)*M4642&lt;$C$11,1,0)</f>
        <v>0</v>
      </c>
      <c r="R4642" s="110" t="n">
        <f aca="false">N4642*$D$8+O4642*$D$9+P4642*$D$10+Q4642*$D$11</f>
        <v>0</v>
      </c>
      <c r="S4642" s="108" t="n">
        <f aca="false">SUM(N4642:Q4642)</f>
        <v>0</v>
      </c>
    </row>
    <row r="4643" customFormat="false" ht="15" hidden="false" customHeight="false" outlineLevel="0" collapsed="false">
      <c r="H4643" s="108" t="n">
        <v>4635</v>
      </c>
      <c r="I4643" s="109" t="n">
        <v>0.9485</v>
      </c>
      <c r="J4643" s="109" t="n">
        <v>0.2931</v>
      </c>
      <c r="K4643" s="109" t="n">
        <v>0.4272</v>
      </c>
      <c r="L4643" s="109" t="n">
        <v>-0.2452</v>
      </c>
      <c r="M4643" s="109" t="n">
        <v>-2.4027</v>
      </c>
      <c r="N4643" s="108" t="n">
        <f aca="false">IF(SQRT($B$5)*$I4643+SQRT(1-$B$5)*J4643&lt;$C$8,1,0)</f>
        <v>0</v>
      </c>
      <c r="O4643" s="108" t="n">
        <f aca="false">IF(SQRT($B$5)*$I4643+SQRT(1-$B$5)*K4643&lt;$C$9,1,0)</f>
        <v>0</v>
      </c>
      <c r="P4643" s="108" t="n">
        <f aca="false">IF(SQRT($B$5)*$I4643+SQRT(1-$B$5)*L4643&lt;$C$10,1,0)</f>
        <v>0</v>
      </c>
      <c r="Q4643" s="108" t="n">
        <f aca="false">IF(SQRT($B$5)*$I4643+SQRT(1-$B$5)*M4643&lt;$C$11,1,0)</f>
        <v>0</v>
      </c>
      <c r="R4643" s="110" t="n">
        <f aca="false">N4643*$D$8+O4643*$D$9+P4643*$D$10+Q4643*$D$11</f>
        <v>0</v>
      </c>
      <c r="S4643" s="108" t="n">
        <f aca="false">SUM(N4643:Q4643)</f>
        <v>0</v>
      </c>
    </row>
    <row r="4644" customFormat="false" ht="15" hidden="false" customHeight="false" outlineLevel="0" collapsed="false">
      <c r="H4644" s="108" t="n">
        <v>4636</v>
      </c>
      <c r="I4644" s="109" t="n">
        <v>-0.3296</v>
      </c>
      <c r="J4644" s="109" t="n">
        <v>0.2052</v>
      </c>
      <c r="K4644" s="109" t="n">
        <v>-0.7541</v>
      </c>
      <c r="L4644" s="109" t="n">
        <v>2.1248</v>
      </c>
      <c r="M4644" s="109" t="n">
        <v>-0.0554</v>
      </c>
      <c r="N4644" s="108" t="n">
        <f aca="false">IF(SQRT($B$5)*$I4644+SQRT(1-$B$5)*J4644&lt;$C$8,1,0)</f>
        <v>0</v>
      </c>
      <c r="O4644" s="108" t="n">
        <f aca="false">IF(SQRT($B$5)*$I4644+SQRT(1-$B$5)*K4644&lt;$C$9,1,0)</f>
        <v>0</v>
      </c>
      <c r="P4644" s="108" t="n">
        <f aca="false">IF(SQRT($B$5)*$I4644+SQRT(1-$B$5)*L4644&lt;$C$10,1,0)</f>
        <v>0</v>
      </c>
      <c r="Q4644" s="108" t="n">
        <f aca="false">IF(SQRT($B$5)*$I4644+SQRT(1-$B$5)*M4644&lt;$C$11,1,0)</f>
        <v>0</v>
      </c>
      <c r="R4644" s="110" t="n">
        <f aca="false">N4644*$D$8+O4644*$D$9+P4644*$D$10+Q4644*$D$11</f>
        <v>0</v>
      </c>
      <c r="S4644" s="108" t="n">
        <f aca="false">SUM(N4644:Q4644)</f>
        <v>0</v>
      </c>
    </row>
    <row r="4645" customFormat="false" ht="15" hidden="false" customHeight="false" outlineLevel="0" collapsed="false">
      <c r="H4645" s="108" t="n">
        <v>4637</v>
      </c>
      <c r="I4645" s="109" t="n">
        <v>1.2513</v>
      </c>
      <c r="J4645" s="109" t="n">
        <v>0.6113</v>
      </c>
      <c r="K4645" s="109" t="n">
        <v>-1.2567</v>
      </c>
      <c r="L4645" s="109" t="n">
        <v>2.0329</v>
      </c>
      <c r="M4645" s="109" t="n">
        <v>0.8211</v>
      </c>
      <c r="N4645" s="108" t="n">
        <f aca="false">IF(SQRT($B$5)*$I4645+SQRT(1-$B$5)*J4645&lt;$C$8,1,0)</f>
        <v>0</v>
      </c>
      <c r="O4645" s="108" t="n">
        <f aca="false">IF(SQRT($B$5)*$I4645+SQRT(1-$B$5)*K4645&lt;$C$9,1,0)</f>
        <v>0</v>
      </c>
      <c r="P4645" s="108" t="n">
        <f aca="false">IF(SQRT($B$5)*$I4645+SQRT(1-$B$5)*L4645&lt;$C$10,1,0)</f>
        <v>0</v>
      </c>
      <c r="Q4645" s="108" t="n">
        <f aca="false">IF(SQRT($B$5)*$I4645+SQRT(1-$B$5)*M4645&lt;$C$11,1,0)</f>
        <v>0</v>
      </c>
      <c r="R4645" s="110" t="n">
        <f aca="false">N4645*$D$8+O4645*$D$9+P4645*$D$10+Q4645*$D$11</f>
        <v>0</v>
      </c>
      <c r="S4645" s="108" t="n">
        <f aca="false">SUM(N4645:Q4645)</f>
        <v>0</v>
      </c>
    </row>
    <row r="4646" customFormat="false" ht="15" hidden="false" customHeight="false" outlineLevel="0" collapsed="false">
      <c r="H4646" s="108" t="n">
        <v>4638</v>
      </c>
      <c r="I4646" s="109" t="n">
        <v>1.1044</v>
      </c>
      <c r="J4646" s="109" t="n">
        <v>0.1706</v>
      </c>
      <c r="K4646" s="109" t="n">
        <v>-1.2455</v>
      </c>
      <c r="L4646" s="109" t="n">
        <v>1.2785</v>
      </c>
      <c r="M4646" s="109" t="n">
        <v>-0.2556</v>
      </c>
      <c r="N4646" s="108" t="n">
        <f aca="false">IF(SQRT($B$5)*$I4646+SQRT(1-$B$5)*J4646&lt;$C$8,1,0)</f>
        <v>0</v>
      </c>
      <c r="O4646" s="108" t="n">
        <f aca="false">IF(SQRT($B$5)*$I4646+SQRT(1-$B$5)*K4646&lt;$C$9,1,0)</f>
        <v>0</v>
      </c>
      <c r="P4646" s="108" t="n">
        <f aca="false">IF(SQRT($B$5)*$I4646+SQRT(1-$B$5)*L4646&lt;$C$10,1,0)</f>
        <v>0</v>
      </c>
      <c r="Q4646" s="108" t="n">
        <f aca="false">IF(SQRT($B$5)*$I4646+SQRT(1-$B$5)*M4646&lt;$C$11,1,0)</f>
        <v>0</v>
      </c>
      <c r="R4646" s="110" t="n">
        <f aca="false">N4646*$D$8+O4646*$D$9+P4646*$D$10+Q4646*$D$11</f>
        <v>0</v>
      </c>
      <c r="S4646" s="108" t="n">
        <f aca="false">SUM(N4646:Q4646)</f>
        <v>0</v>
      </c>
    </row>
    <row r="4647" customFormat="false" ht="15" hidden="false" customHeight="false" outlineLevel="0" collapsed="false">
      <c r="H4647" s="108" t="n">
        <v>4639</v>
      </c>
      <c r="I4647" s="109" t="n">
        <v>1.1842</v>
      </c>
      <c r="J4647" s="109" t="n">
        <v>0.9586</v>
      </c>
      <c r="K4647" s="109" t="n">
        <v>-2.2605</v>
      </c>
      <c r="L4647" s="109" t="n">
        <v>-0.9297</v>
      </c>
      <c r="M4647" s="109" t="n">
        <v>-0.0841</v>
      </c>
      <c r="N4647" s="108" t="n">
        <f aca="false">IF(SQRT($B$5)*$I4647+SQRT(1-$B$5)*J4647&lt;$C$8,1,0)</f>
        <v>0</v>
      </c>
      <c r="O4647" s="108" t="n">
        <f aca="false">IF(SQRT($B$5)*$I4647+SQRT(1-$B$5)*K4647&lt;$C$9,1,0)</f>
        <v>0</v>
      </c>
      <c r="P4647" s="108" t="n">
        <f aca="false">IF(SQRT($B$5)*$I4647+SQRT(1-$B$5)*L4647&lt;$C$10,1,0)</f>
        <v>0</v>
      </c>
      <c r="Q4647" s="108" t="n">
        <f aca="false">IF(SQRT($B$5)*$I4647+SQRT(1-$B$5)*M4647&lt;$C$11,1,0)</f>
        <v>0</v>
      </c>
      <c r="R4647" s="110" t="n">
        <f aca="false">N4647*$D$8+O4647*$D$9+P4647*$D$10+Q4647*$D$11</f>
        <v>0</v>
      </c>
      <c r="S4647" s="108" t="n">
        <f aca="false">SUM(N4647:Q4647)</f>
        <v>0</v>
      </c>
    </row>
    <row r="4648" customFormat="false" ht="15" hidden="false" customHeight="false" outlineLevel="0" collapsed="false">
      <c r="H4648" s="108" t="n">
        <v>4640</v>
      </c>
      <c r="I4648" s="109" t="n">
        <v>0.0721</v>
      </c>
      <c r="J4648" s="109" t="n">
        <v>-1.1347</v>
      </c>
      <c r="K4648" s="109" t="n">
        <v>0.455</v>
      </c>
      <c r="L4648" s="109" t="n">
        <v>0.1854</v>
      </c>
      <c r="M4648" s="109" t="n">
        <v>-0.4053</v>
      </c>
      <c r="N4648" s="108" t="n">
        <f aca="false">IF(SQRT($B$5)*$I4648+SQRT(1-$B$5)*J4648&lt;$C$8,1,0)</f>
        <v>0</v>
      </c>
      <c r="O4648" s="108" t="n">
        <f aca="false">IF(SQRT($B$5)*$I4648+SQRT(1-$B$5)*K4648&lt;$C$9,1,0)</f>
        <v>0</v>
      </c>
      <c r="P4648" s="108" t="n">
        <f aca="false">IF(SQRT($B$5)*$I4648+SQRT(1-$B$5)*L4648&lt;$C$10,1,0)</f>
        <v>0</v>
      </c>
      <c r="Q4648" s="108" t="n">
        <f aca="false">IF(SQRT($B$5)*$I4648+SQRT(1-$B$5)*M4648&lt;$C$11,1,0)</f>
        <v>0</v>
      </c>
      <c r="R4648" s="110" t="n">
        <f aca="false">N4648*$D$8+O4648*$D$9+P4648*$D$10+Q4648*$D$11</f>
        <v>0</v>
      </c>
      <c r="S4648" s="108" t="n">
        <f aca="false">SUM(N4648:Q4648)</f>
        <v>0</v>
      </c>
    </row>
    <row r="4649" customFormat="false" ht="15" hidden="false" customHeight="false" outlineLevel="0" collapsed="false">
      <c r="H4649" s="108" t="n">
        <v>4641</v>
      </c>
      <c r="I4649" s="109" t="n">
        <v>0.8401</v>
      </c>
      <c r="J4649" s="109" t="n">
        <v>0.2637</v>
      </c>
      <c r="K4649" s="109" t="n">
        <v>-0.4369</v>
      </c>
      <c r="L4649" s="109" t="n">
        <v>1.9655</v>
      </c>
      <c r="M4649" s="109" t="n">
        <v>1.0078</v>
      </c>
      <c r="N4649" s="108" t="n">
        <f aca="false">IF(SQRT($B$5)*$I4649+SQRT(1-$B$5)*J4649&lt;$C$8,1,0)</f>
        <v>0</v>
      </c>
      <c r="O4649" s="108" t="n">
        <f aca="false">IF(SQRT($B$5)*$I4649+SQRT(1-$B$5)*K4649&lt;$C$9,1,0)</f>
        <v>0</v>
      </c>
      <c r="P4649" s="108" t="n">
        <f aca="false">IF(SQRT($B$5)*$I4649+SQRT(1-$B$5)*L4649&lt;$C$10,1,0)</f>
        <v>0</v>
      </c>
      <c r="Q4649" s="108" t="n">
        <f aca="false">IF(SQRT($B$5)*$I4649+SQRT(1-$B$5)*M4649&lt;$C$11,1,0)</f>
        <v>0</v>
      </c>
      <c r="R4649" s="110" t="n">
        <f aca="false">N4649*$D$8+O4649*$D$9+P4649*$D$10+Q4649*$D$11</f>
        <v>0</v>
      </c>
      <c r="S4649" s="108" t="n">
        <f aca="false">SUM(N4649:Q4649)</f>
        <v>0</v>
      </c>
    </row>
    <row r="4650" customFormat="false" ht="15" hidden="false" customHeight="false" outlineLevel="0" collapsed="false">
      <c r="H4650" s="108" t="n">
        <v>4642</v>
      </c>
      <c r="I4650" s="109" t="n">
        <v>0.8126</v>
      </c>
      <c r="J4650" s="109" t="n">
        <v>0.3358</v>
      </c>
      <c r="K4650" s="109" t="n">
        <v>0.2732</v>
      </c>
      <c r="L4650" s="109" t="n">
        <v>-0.2453</v>
      </c>
      <c r="M4650" s="109" t="n">
        <v>-1.3089</v>
      </c>
      <c r="N4650" s="108" t="n">
        <f aca="false">IF(SQRT($B$5)*$I4650+SQRT(1-$B$5)*J4650&lt;$C$8,1,0)</f>
        <v>0</v>
      </c>
      <c r="O4650" s="108" t="n">
        <f aca="false">IF(SQRT($B$5)*$I4650+SQRT(1-$B$5)*K4650&lt;$C$9,1,0)</f>
        <v>0</v>
      </c>
      <c r="P4650" s="108" t="n">
        <f aca="false">IF(SQRT($B$5)*$I4650+SQRT(1-$B$5)*L4650&lt;$C$10,1,0)</f>
        <v>0</v>
      </c>
      <c r="Q4650" s="108" t="n">
        <f aca="false">IF(SQRT($B$5)*$I4650+SQRT(1-$B$5)*M4650&lt;$C$11,1,0)</f>
        <v>0</v>
      </c>
      <c r="R4650" s="110" t="n">
        <f aca="false">N4650*$D$8+O4650*$D$9+P4650*$D$10+Q4650*$D$11</f>
        <v>0</v>
      </c>
      <c r="S4650" s="108" t="n">
        <f aca="false">SUM(N4650:Q4650)</f>
        <v>0</v>
      </c>
    </row>
    <row r="4651" customFormat="false" ht="15" hidden="false" customHeight="false" outlineLevel="0" collapsed="false">
      <c r="H4651" s="108" t="n">
        <v>4643</v>
      </c>
      <c r="I4651" s="109" t="n">
        <v>0.817</v>
      </c>
      <c r="J4651" s="109" t="n">
        <v>-0.9948</v>
      </c>
      <c r="K4651" s="109" t="n">
        <v>0.2652</v>
      </c>
      <c r="L4651" s="109" t="n">
        <v>0.4412</v>
      </c>
      <c r="M4651" s="109" t="n">
        <v>1.0565</v>
      </c>
      <c r="N4651" s="108" t="n">
        <f aca="false">IF(SQRT($B$5)*$I4651+SQRT(1-$B$5)*J4651&lt;$C$8,1,0)</f>
        <v>0</v>
      </c>
      <c r="O4651" s="108" t="n">
        <f aca="false">IF(SQRT($B$5)*$I4651+SQRT(1-$B$5)*K4651&lt;$C$9,1,0)</f>
        <v>0</v>
      </c>
      <c r="P4651" s="108" t="n">
        <f aca="false">IF(SQRT($B$5)*$I4651+SQRT(1-$B$5)*L4651&lt;$C$10,1,0)</f>
        <v>0</v>
      </c>
      <c r="Q4651" s="108" t="n">
        <f aca="false">IF(SQRT($B$5)*$I4651+SQRT(1-$B$5)*M4651&lt;$C$11,1,0)</f>
        <v>0</v>
      </c>
      <c r="R4651" s="110" t="n">
        <f aca="false">N4651*$D$8+O4651*$D$9+P4651*$D$10+Q4651*$D$11</f>
        <v>0</v>
      </c>
      <c r="S4651" s="108" t="n">
        <f aca="false">SUM(N4651:Q4651)</f>
        <v>0</v>
      </c>
    </row>
    <row r="4652" customFormat="false" ht="15" hidden="false" customHeight="false" outlineLevel="0" collapsed="false">
      <c r="H4652" s="108" t="n">
        <v>4644</v>
      </c>
      <c r="I4652" s="109" t="n">
        <v>0.5969</v>
      </c>
      <c r="J4652" s="109" t="n">
        <v>0.3334</v>
      </c>
      <c r="K4652" s="109" t="n">
        <v>-0.2619</v>
      </c>
      <c r="L4652" s="109" t="n">
        <v>-1.0475</v>
      </c>
      <c r="M4652" s="109" t="n">
        <v>1.4992</v>
      </c>
      <c r="N4652" s="108" t="n">
        <f aca="false">IF(SQRT($B$5)*$I4652+SQRT(1-$B$5)*J4652&lt;$C$8,1,0)</f>
        <v>0</v>
      </c>
      <c r="O4652" s="108" t="n">
        <f aca="false">IF(SQRT($B$5)*$I4652+SQRT(1-$B$5)*K4652&lt;$C$9,1,0)</f>
        <v>0</v>
      </c>
      <c r="P4652" s="108" t="n">
        <f aca="false">IF(SQRT($B$5)*$I4652+SQRT(1-$B$5)*L4652&lt;$C$10,1,0)</f>
        <v>0</v>
      </c>
      <c r="Q4652" s="108" t="n">
        <f aca="false">IF(SQRT($B$5)*$I4652+SQRT(1-$B$5)*M4652&lt;$C$11,1,0)</f>
        <v>0</v>
      </c>
      <c r="R4652" s="110" t="n">
        <f aca="false">N4652*$D$8+O4652*$D$9+P4652*$D$10+Q4652*$D$11</f>
        <v>0</v>
      </c>
      <c r="S4652" s="108" t="n">
        <f aca="false">SUM(N4652:Q4652)</f>
        <v>0</v>
      </c>
    </row>
    <row r="4653" customFormat="false" ht="15" hidden="false" customHeight="false" outlineLevel="0" collapsed="false">
      <c r="H4653" s="108" t="n">
        <v>4645</v>
      </c>
      <c r="I4653" s="109" t="n">
        <v>-1.1211</v>
      </c>
      <c r="J4653" s="109" t="n">
        <v>0.6311</v>
      </c>
      <c r="K4653" s="109" t="n">
        <v>0.7814</v>
      </c>
      <c r="L4653" s="109" t="n">
        <v>0.8742</v>
      </c>
      <c r="M4653" s="109" t="n">
        <v>0.8505</v>
      </c>
      <c r="N4653" s="108" t="n">
        <f aca="false">IF(SQRT($B$5)*$I4653+SQRT(1-$B$5)*J4653&lt;$C$8,1,0)</f>
        <v>0</v>
      </c>
      <c r="O4653" s="108" t="n">
        <f aca="false">IF(SQRT($B$5)*$I4653+SQRT(1-$B$5)*K4653&lt;$C$9,1,0)</f>
        <v>0</v>
      </c>
      <c r="P4653" s="108" t="n">
        <f aca="false">IF(SQRT($B$5)*$I4653+SQRT(1-$B$5)*L4653&lt;$C$10,1,0)</f>
        <v>0</v>
      </c>
      <c r="Q4653" s="108" t="n">
        <f aca="false">IF(SQRT($B$5)*$I4653+SQRT(1-$B$5)*M4653&lt;$C$11,1,0)</f>
        <v>0</v>
      </c>
      <c r="R4653" s="110" t="n">
        <f aca="false">N4653*$D$8+O4653*$D$9+P4653*$D$10+Q4653*$D$11</f>
        <v>0</v>
      </c>
      <c r="S4653" s="108" t="n">
        <f aca="false">SUM(N4653:Q4653)</f>
        <v>0</v>
      </c>
    </row>
    <row r="4654" customFormat="false" ht="15" hidden="false" customHeight="false" outlineLevel="0" collapsed="false">
      <c r="H4654" s="108" t="n">
        <v>4646</v>
      </c>
      <c r="I4654" s="109" t="n">
        <v>1.4795</v>
      </c>
      <c r="J4654" s="109" t="n">
        <v>-0.0261</v>
      </c>
      <c r="K4654" s="109" t="n">
        <v>1.7035</v>
      </c>
      <c r="L4654" s="109" t="n">
        <v>0.9329</v>
      </c>
      <c r="M4654" s="109" t="n">
        <v>0.6956</v>
      </c>
      <c r="N4654" s="108" t="n">
        <f aca="false">IF(SQRT($B$5)*$I4654+SQRT(1-$B$5)*J4654&lt;$C$8,1,0)</f>
        <v>0</v>
      </c>
      <c r="O4654" s="108" t="n">
        <f aca="false">IF(SQRT($B$5)*$I4654+SQRT(1-$B$5)*K4654&lt;$C$9,1,0)</f>
        <v>0</v>
      </c>
      <c r="P4654" s="108" t="n">
        <f aca="false">IF(SQRT($B$5)*$I4654+SQRT(1-$B$5)*L4654&lt;$C$10,1,0)</f>
        <v>0</v>
      </c>
      <c r="Q4654" s="108" t="n">
        <f aca="false">IF(SQRT($B$5)*$I4654+SQRT(1-$B$5)*M4654&lt;$C$11,1,0)</f>
        <v>0</v>
      </c>
      <c r="R4654" s="110" t="n">
        <f aca="false">N4654*$D$8+O4654*$D$9+P4654*$D$10+Q4654*$D$11</f>
        <v>0</v>
      </c>
      <c r="S4654" s="108" t="n">
        <f aca="false">SUM(N4654:Q4654)</f>
        <v>0</v>
      </c>
    </row>
    <row r="4655" customFormat="false" ht="15" hidden="false" customHeight="false" outlineLevel="0" collapsed="false">
      <c r="H4655" s="108" t="n">
        <v>4647</v>
      </c>
      <c r="I4655" s="109" t="n">
        <v>-1.9203</v>
      </c>
      <c r="J4655" s="109" t="n">
        <v>0.5077</v>
      </c>
      <c r="K4655" s="109" t="n">
        <v>-0.2848</v>
      </c>
      <c r="L4655" s="109" t="n">
        <v>0.9475</v>
      </c>
      <c r="M4655" s="109" t="n">
        <v>-0.9667</v>
      </c>
      <c r="N4655" s="108" t="n">
        <f aca="false">IF(SQRT($B$5)*$I4655+SQRT(1-$B$5)*J4655&lt;$C$8,1,0)</f>
        <v>0</v>
      </c>
      <c r="O4655" s="108" t="n">
        <f aca="false">IF(SQRT($B$5)*$I4655+SQRT(1-$B$5)*K4655&lt;$C$9,1,0)</f>
        <v>0</v>
      </c>
      <c r="P4655" s="108" t="n">
        <f aca="false">IF(SQRT($B$5)*$I4655+SQRT(1-$B$5)*L4655&lt;$C$10,1,0)</f>
        <v>0</v>
      </c>
      <c r="Q4655" s="108" t="n">
        <f aca="false">IF(SQRT($B$5)*$I4655+SQRT(1-$B$5)*M4655&lt;$C$11,1,0)</f>
        <v>0</v>
      </c>
      <c r="R4655" s="110" t="n">
        <f aca="false">N4655*$D$8+O4655*$D$9+P4655*$D$10+Q4655*$D$11</f>
        <v>0</v>
      </c>
      <c r="S4655" s="108" t="n">
        <f aca="false">SUM(N4655:Q4655)</f>
        <v>0</v>
      </c>
    </row>
    <row r="4656" customFormat="false" ht="15" hidden="false" customHeight="false" outlineLevel="0" collapsed="false">
      <c r="H4656" s="108" t="n">
        <v>4648</v>
      </c>
      <c r="I4656" s="109" t="n">
        <v>-0.3296</v>
      </c>
      <c r="J4656" s="109" t="n">
        <v>-1.0783</v>
      </c>
      <c r="K4656" s="109" t="n">
        <v>-0.6508</v>
      </c>
      <c r="L4656" s="109" t="n">
        <v>0.1963</v>
      </c>
      <c r="M4656" s="109" t="n">
        <v>-0.7453</v>
      </c>
      <c r="N4656" s="108" t="n">
        <f aca="false">IF(SQRT($B$5)*$I4656+SQRT(1-$B$5)*J4656&lt;$C$8,1,0)</f>
        <v>0</v>
      </c>
      <c r="O4656" s="108" t="n">
        <f aca="false">IF(SQRT($B$5)*$I4656+SQRT(1-$B$5)*K4656&lt;$C$9,1,0)</f>
        <v>0</v>
      </c>
      <c r="P4656" s="108" t="n">
        <f aca="false">IF(SQRT($B$5)*$I4656+SQRT(1-$B$5)*L4656&lt;$C$10,1,0)</f>
        <v>0</v>
      </c>
      <c r="Q4656" s="108" t="n">
        <f aca="false">IF(SQRT($B$5)*$I4656+SQRT(1-$B$5)*M4656&lt;$C$11,1,0)</f>
        <v>0</v>
      </c>
      <c r="R4656" s="110" t="n">
        <f aca="false">N4656*$D$8+O4656*$D$9+P4656*$D$10+Q4656*$D$11</f>
        <v>0</v>
      </c>
      <c r="S4656" s="108" t="n">
        <f aca="false">SUM(N4656:Q4656)</f>
        <v>0</v>
      </c>
    </row>
    <row r="4657" customFormat="false" ht="15" hidden="false" customHeight="false" outlineLevel="0" collapsed="false">
      <c r="H4657" s="108" t="n">
        <v>4649</v>
      </c>
      <c r="I4657" s="109" t="n">
        <v>-0.2648</v>
      </c>
      <c r="J4657" s="109" t="n">
        <v>1.1336</v>
      </c>
      <c r="K4657" s="109" t="n">
        <v>-1.7373</v>
      </c>
      <c r="L4657" s="109" t="n">
        <v>0.2708</v>
      </c>
      <c r="M4657" s="109" t="n">
        <v>-0.9455</v>
      </c>
      <c r="N4657" s="108" t="n">
        <f aca="false">IF(SQRT($B$5)*$I4657+SQRT(1-$B$5)*J4657&lt;$C$8,1,0)</f>
        <v>0</v>
      </c>
      <c r="O4657" s="108" t="n">
        <f aca="false">IF(SQRT($B$5)*$I4657+SQRT(1-$B$5)*K4657&lt;$C$9,1,0)</f>
        <v>0</v>
      </c>
      <c r="P4657" s="108" t="n">
        <f aca="false">IF(SQRT($B$5)*$I4657+SQRT(1-$B$5)*L4657&lt;$C$10,1,0)</f>
        <v>0</v>
      </c>
      <c r="Q4657" s="108" t="n">
        <f aca="false">IF(SQRT($B$5)*$I4657+SQRT(1-$B$5)*M4657&lt;$C$11,1,0)</f>
        <v>0</v>
      </c>
      <c r="R4657" s="110" t="n">
        <f aca="false">N4657*$D$8+O4657*$D$9+P4657*$D$10+Q4657*$D$11</f>
        <v>0</v>
      </c>
      <c r="S4657" s="108" t="n">
        <f aca="false">SUM(N4657:Q4657)</f>
        <v>0</v>
      </c>
    </row>
    <row r="4658" customFormat="false" ht="15" hidden="false" customHeight="false" outlineLevel="0" collapsed="false">
      <c r="H4658" s="108" t="n">
        <v>4650</v>
      </c>
      <c r="I4658" s="109" t="n">
        <v>-1.9273</v>
      </c>
      <c r="J4658" s="109" t="n">
        <v>0.3643</v>
      </c>
      <c r="K4658" s="109" t="n">
        <v>0.8509</v>
      </c>
      <c r="L4658" s="109" t="n">
        <v>0.3942</v>
      </c>
      <c r="M4658" s="109" t="n">
        <v>0.5207</v>
      </c>
      <c r="N4658" s="108" t="n">
        <f aca="false">IF(SQRT($B$5)*$I4658+SQRT(1-$B$5)*J4658&lt;$C$8,1,0)</f>
        <v>0</v>
      </c>
      <c r="O4658" s="108" t="n">
        <f aca="false">IF(SQRT($B$5)*$I4658+SQRT(1-$B$5)*K4658&lt;$C$9,1,0)</f>
        <v>0</v>
      </c>
      <c r="P4658" s="108" t="n">
        <f aca="false">IF(SQRT($B$5)*$I4658+SQRT(1-$B$5)*L4658&lt;$C$10,1,0)</f>
        <v>0</v>
      </c>
      <c r="Q4658" s="108" t="n">
        <f aca="false">IF(SQRT($B$5)*$I4658+SQRT(1-$B$5)*M4658&lt;$C$11,1,0)</f>
        <v>0</v>
      </c>
      <c r="R4658" s="110" t="n">
        <f aca="false">N4658*$D$8+O4658*$D$9+P4658*$D$10+Q4658*$D$11</f>
        <v>0</v>
      </c>
      <c r="S4658" s="108" t="n">
        <f aca="false">SUM(N4658:Q4658)</f>
        <v>0</v>
      </c>
    </row>
    <row r="4659" customFormat="false" ht="15" hidden="false" customHeight="false" outlineLevel="0" collapsed="false">
      <c r="H4659" s="108" t="n">
        <v>4651</v>
      </c>
      <c r="I4659" s="109" t="n">
        <v>-0.2907</v>
      </c>
      <c r="J4659" s="109" t="n">
        <v>-1.2493</v>
      </c>
      <c r="K4659" s="109" t="n">
        <v>0.8748</v>
      </c>
      <c r="L4659" s="109" t="n">
        <v>-0.8137</v>
      </c>
      <c r="M4659" s="109" t="n">
        <v>-0.5537</v>
      </c>
      <c r="N4659" s="108" t="n">
        <f aca="false">IF(SQRT($B$5)*$I4659+SQRT(1-$B$5)*J4659&lt;$C$8,1,0)</f>
        <v>0</v>
      </c>
      <c r="O4659" s="108" t="n">
        <f aca="false">IF(SQRT($B$5)*$I4659+SQRT(1-$B$5)*K4659&lt;$C$9,1,0)</f>
        <v>0</v>
      </c>
      <c r="P4659" s="108" t="n">
        <f aca="false">IF(SQRT($B$5)*$I4659+SQRT(1-$B$5)*L4659&lt;$C$10,1,0)</f>
        <v>0</v>
      </c>
      <c r="Q4659" s="108" t="n">
        <f aca="false">IF(SQRT($B$5)*$I4659+SQRT(1-$B$5)*M4659&lt;$C$11,1,0)</f>
        <v>0</v>
      </c>
      <c r="R4659" s="110" t="n">
        <f aca="false">N4659*$D$8+O4659*$D$9+P4659*$D$10+Q4659*$D$11</f>
        <v>0</v>
      </c>
      <c r="S4659" s="108" t="n">
        <f aca="false">SUM(N4659:Q4659)</f>
        <v>0</v>
      </c>
    </row>
    <row r="4660" customFormat="false" ht="15" hidden="false" customHeight="false" outlineLevel="0" collapsed="false">
      <c r="H4660" s="108" t="n">
        <v>4652</v>
      </c>
      <c r="I4660" s="109" t="n">
        <v>-2.1802</v>
      </c>
      <c r="J4660" s="109" t="n">
        <v>2.1069</v>
      </c>
      <c r="K4660" s="109" t="n">
        <v>0.1918</v>
      </c>
      <c r="L4660" s="109" t="n">
        <v>-0.0335</v>
      </c>
      <c r="M4660" s="109" t="n">
        <v>-0.3594</v>
      </c>
      <c r="N4660" s="108" t="n">
        <f aca="false">IF(SQRT($B$5)*$I4660+SQRT(1-$B$5)*J4660&lt;$C$8,1,0)</f>
        <v>0</v>
      </c>
      <c r="O4660" s="108" t="n">
        <f aca="false">IF(SQRT($B$5)*$I4660+SQRT(1-$B$5)*K4660&lt;$C$9,1,0)</f>
        <v>0</v>
      </c>
      <c r="P4660" s="108" t="n">
        <f aca="false">IF(SQRT($B$5)*$I4660+SQRT(1-$B$5)*L4660&lt;$C$10,1,0)</f>
        <v>0</v>
      </c>
      <c r="Q4660" s="108" t="n">
        <f aca="false">IF(SQRT($B$5)*$I4660+SQRT(1-$B$5)*M4660&lt;$C$11,1,0)</f>
        <v>0</v>
      </c>
      <c r="R4660" s="110" t="n">
        <f aca="false">N4660*$D$8+O4660*$D$9+P4660*$D$10+Q4660*$D$11</f>
        <v>0</v>
      </c>
      <c r="S4660" s="108" t="n">
        <f aca="false">SUM(N4660:Q4660)</f>
        <v>0</v>
      </c>
    </row>
    <row r="4661" customFormat="false" ht="15" hidden="false" customHeight="false" outlineLevel="0" collapsed="false">
      <c r="H4661" s="108" t="n">
        <v>4653</v>
      </c>
      <c r="I4661" s="109" t="n">
        <v>0.0893</v>
      </c>
      <c r="J4661" s="109" t="n">
        <v>-1.3827</v>
      </c>
      <c r="K4661" s="109" t="n">
        <v>0.8587</v>
      </c>
      <c r="L4661" s="109" t="n">
        <v>-0.632</v>
      </c>
      <c r="M4661" s="109" t="n">
        <v>-1.4072</v>
      </c>
      <c r="N4661" s="108" t="n">
        <f aca="false">IF(SQRT($B$5)*$I4661+SQRT(1-$B$5)*J4661&lt;$C$8,1,0)</f>
        <v>0</v>
      </c>
      <c r="O4661" s="108" t="n">
        <f aca="false">IF(SQRT($B$5)*$I4661+SQRT(1-$B$5)*K4661&lt;$C$9,1,0)</f>
        <v>0</v>
      </c>
      <c r="P4661" s="108" t="n">
        <f aca="false">IF(SQRT($B$5)*$I4661+SQRT(1-$B$5)*L4661&lt;$C$10,1,0)</f>
        <v>0</v>
      </c>
      <c r="Q4661" s="108" t="n">
        <f aca="false">IF(SQRT($B$5)*$I4661+SQRT(1-$B$5)*M4661&lt;$C$11,1,0)</f>
        <v>0</v>
      </c>
      <c r="R4661" s="110" t="n">
        <f aca="false">N4661*$D$8+O4661*$D$9+P4661*$D$10+Q4661*$D$11</f>
        <v>0</v>
      </c>
      <c r="S4661" s="108" t="n">
        <f aca="false">SUM(N4661:Q4661)</f>
        <v>0</v>
      </c>
    </row>
    <row r="4662" customFormat="false" ht="15" hidden="false" customHeight="false" outlineLevel="0" collapsed="false">
      <c r="H4662" s="108" t="n">
        <v>4654</v>
      </c>
      <c r="I4662" s="109" t="n">
        <v>1.3402</v>
      </c>
      <c r="J4662" s="109" t="n">
        <v>-0.4664</v>
      </c>
      <c r="K4662" s="109" t="n">
        <v>0.9981</v>
      </c>
      <c r="L4662" s="109" t="n">
        <v>-1.1084</v>
      </c>
      <c r="M4662" s="109" t="n">
        <v>0.6295</v>
      </c>
      <c r="N4662" s="108" t="n">
        <f aca="false">IF(SQRT($B$5)*$I4662+SQRT(1-$B$5)*J4662&lt;$C$8,1,0)</f>
        <v>0</v>
      </c>
      <c r="O4662" s="108" t="n">
        <f aca="false">IF(SQRT($B$5)*$I4662+SQRT(1-$B$5)*K4662&lt;$C$9,1,0)</f>
        <v>0</v>
      </c>
      <c r="P4662" s="108" t="n">
        <f aca="false">IF(SQRT($B$5)*$I4662+SQRT(1-$B$5)*L4662&lt;$C$10,1,0)</f>
        <v>0</v>
      </c>
      <c r="Q4662" s="108" t="n">
        <f aca="false">IF(SQRT($B$5)*$I4662+SQRT(1-$B$5)*M4662&lt;$C$11,1,0)</f>
        <v>0</v>
      </c>
      <c r="R4662" s="110" t="n">
        <f aca="false">N4662*$D$8+O4662*$D$9+P4662*$D$10+Q4662*$D$11</f>
        <v>0</v>
      </c>
      <c r="S4662" s="108" t="n">
        <f aca="false">SUM(N4662:Q4662)</f>
        <v>0</v>
      </c>
    </row>
    <row r="4663" customFormat="false" ht="15" hidden="false" customHeight="false" outlineLevel="0" collapsed="false">
      <c r="H4663" s="108" t="n">
        <v>4655</v>
      </c>
      <c r="I4663" s="109" t="n">
        <v>1.6088</v>
      </c>
      <c r="J4663" s="109" t="n">
        <v>-2.0991</v>
      </c>
      <c r="K4663" s="109" t="n">
        <v>-0.2534</v>
      </c>
      <c r="L4663" s="109" t="n">
        <v>-1.5781</v>
      </c>
      <c r="M4663" s="109" t="n">
        <v>-1.4145</v>
      </c>
      <c r="N4663" s="108" t="n">
        <f aca="false">IF(SQRT($B$5)*$I4663+SQRT(1-$B$5)*J4663&lt;$C$8,1,0)</f>
        <v>0</v>
      </c>
      <c r="O4663" s="108" t="n">
        <f aca="false">IF(SQRT($B$5)*$I4663+SQRT(1-$B$5)*K4663&lt;$C$9,1,0)</f>
        <v>0</v>
      </c>
      <c r="P4663" s="108" t="n">
        <f aca="false">IF(SQRT($B$5)*$I4663+SQRT(1-$B$5)*L4663&lt;$C$10,1,0)</f>
        <v>0</v>
      </c>
      <c r="Q4663" s="108" t="n">
        <f aca="false">IF(SQRT($B$5)*$I4663+SQRT(1-$B$5)*M4663&lt;$C$11,1,0)</f>
        <v>0</v>
      </c>
      <c r="R4663" s="110" t="n">
        <f aca="false">N4663*$D$8+O4663*$D$9+P4663*$D$10+Q4663*$D$11</f>
        <v>0</v>
      </c>
      <c r="S4663" s="108" t="n">
        <f aca="false">SUM(N4663:Q4663)</f>
        <v>0</v>
      </c>
    </row>
    <row r="4664" customFormat="false" ht="15" hidden="false" customHeight="false" outlineLevel="0" collapsed="false">
      <c r="H4664" s="108" t="n">
        <v>4656</v>
      </c>
      <c r="I4664" s="109" t="n">
        <v>0.6331</v>
      </c>
      <c r="J4664" s="109" t="n">
        <v>-0.6853</v>
      </c>
      <c r="K4664" s="109" t="n">
        <v>1.2405</v>
      </c>
      <c r="L4664" s="109" t="n">
        <v>-0.064</v>
      </c>
      <c r="M4664" s="109" t="n">
        <v>0.8489</v>
      </c>
      <c r="N4664" s="108" t="n">
        <f aca="false">IF(SQRT($B$5)*$I4664+SQRT(1-$B$5)*J4664&lt;$C$8,1,0)</f>
        <v>0</v>
      </c>
      <c r="O4664" s="108" t="n">
        <f aca="false">IF(SQRT($B$5)*$I4664+SQRT(1-$B$5)*K4664&lt;$C$9,1,0)</f>
        <v>0</v>
      </c>
      <c r="P4664" s="108" t="n">
        <f aca="false">IF(SQRT($B$5)*$I4664+SQRT(1-$B$5)*L4664&lt;$C$10,1,0)</f>
        <v>0</v>
      </c>
      <c r="Q4664" s="108" t="n">
        <f aca="false">IF(SQRT($B$5)*$I4664+SQRT(1-$B$5)*M4664&lt;$C$11,1,0)</f>
        <v>0</v>
      </c>
      <c r="R4664" s="110" t="n">
        <f aca="false">N4664*$D$8+O4664*$D$9+P4664*$D$10+Q4664*$D$11</f>
        <v>0</v>
      </c>
      <c r="S4664" s="108" t="n">
        <f aca="false">SUM(N4664:Q4664)</f>
        <v>0</v>
      </c>
    </row>
    <row r="4665" customFormat="false" ht="15" hidden="false" customHeight="false" outlineLevel="0" collapsed="false">
      <c r="H4665" s="108" t="n">
        <v>4657</v>
      </c>
      <c r="I4665" s="109" t="n">
        <v>-0.6549</v>
      </c>
      <c r="J4665" s="109" t="n">
        <v>0.0012</v>
      </c>
      <c r="K4665" s="109" t="n">
        <v>-0.7843</v>
      </c>
      <c r="L4665" s="109" t="n">
        <v>-0.2866</v>
      </c>
      <c r="M4665" s="109" t="n">
        <v>-0.9544</v>
      </c>
      <c r="N4665" s="108" t="n">
        <f aca="false">IF(SQRT($B$5)*$I4665+SQRT(1-$B$5)*J4665&lt;$C$8,1,0)</f>
        <v>0</v>
      </c>
      <c r="O4665" s="108" t="n">
        <f aca="false">IF(SQRT($B$5)*$I4665+SQRT(1-$B$5)*K4665&lt;$C$9,1,0)</f>
        <v>0</v>
      </c>
      <c r="P4665" s="108" t="n">
        <f aca="false">IF(SQRT($B$5)*$I4665+SQRT(1-$B$5)*L4665&lt;$C$10,1,0)</f>
        <v>0</v>
      </c>
      <c r="Q4665" s="108" t="n">
        <f aca="false">IF(SQRT($B$5)*$I4665+SQRT(1-$B$5)*M4665&lt;$C$11,1,0)</f>
        <v>0</v>
      </c>
      <c r="R4665" s="110" t="n">
        <f aca="false">N4665*$D$8+O4665*$D$9+P4665*$D$10+Q4665*$D$11</f>
        <v>0</v>
      </c>
      <c r="S4665" s="108" t="n">
        <f aca="false">SUM(N4665:Q4665)</f>
        <v>0</v>
      </c>
    </row>
    <row r="4666" customFormat="false" ht="15" hidden="false" customHeight="false" outlineLevel="0" collapsed="false">
      <c r="H4666" s="108" t="n">
        <v>4658</v>
      </c>
      <c r="I4666" s="109" t="n">
        <v>-1.1554</v>
      </c>
      <c r="J4666" s="109" t="n">
        <v>-0.387</v>
      </c>
      <c r="K4666" s="109" t="n">
        <v>-0.3868</v>
      </c>
      <c r="L4666" s="109" t="n">
        <v>0.445</v>
      </c>
      <c r="M4666" s="109" t="n">
        <v>0.8799</v>
      </c>
      <c r="N4666" s="108" t="n">
        <f aca="false">IF(SQRT($B$5)*$I4666+SQRT(1-$B$5)*J4666&lt;$C$8,1,0)</f>
        <v>0</v>
      </c>
      <c r="O4666" s="108" t="n">
        <f aca="false">IF(SQRT($B$5)*$I4666+SQRT(1-$B$5)*K4666&lt;$C$9,1,0)</f>
        <v>0</v>
      </c>
      <c r="P4666" s="108" t="n">
        <f aca="false">IF(SQRT($B$5)*$I4666+SQRT(1-$B$5)*L4666&lt;$C$10,1,0)</f>
        <v>0</v>
      </c>
      <c r="Q4666" s="108" t="n">
        <f aca="false">IF(SQRT($B$5)*$I4666+SQRT(1-$B$5)*M4666&lt;$C$11,1,0)</f>
        <v>0</v>
      </c>
      <c r="R4666" s="110" t="n">
        <f aca="false">N4666*$D$8+O4666*$D$9+P4666*$D$10+Q4666*$D$11</f>
        <v>0</v>
      </c>
      <c r="S4666" s="108" t="n">
        <f aca="false">SUM(N4666:Q4666)</f>
        <v>0</v>
      </c>
    </row>
    <row r="4667" customFormat="false" ht="15" hidden="false" customHeight="false" outlineLevel="0" collapsed="false">
      <c r="H4667" s="108" t="n">
        <v>4659</v>
      </c>
      <c r="I4667" s="109" t="n">
        <v>0.2838</v>
      </c>
      <c r="J4667" s="109" t="n">
        <v>-1.1138</v>
      </c>
      <c r="K4667" s="109" t="n">
        <v>0.605</v>
      </c>
      <c r="L4667" s="109" t="n">
        <v>-1.3904</v>
      </c>
      <c r="M4667" s="109" t="n">
        <v>-0.6461</v>
      </c>
      <c r="N4667" s="108" t="n">
        <f aca="false">IF(SQRT($B$5)*$I4667+SQRT(1-$B$5)*J4667&lt;$C$8,1,0)</f>
        <v>0</v>
      </c>
      <c r="O4667" s="108" t="n">
        <f aca="false">IF(SQRT($B$5)*$I4667+SQRT(1-$B$5)*K4667&lt;$C$9,1,0)</f>
        <v>0</v>
      </c>
      <c r="P4667" s="108" t="n">
        <f aca="false">IF(SQRT($B$5)*$I4667+SQRT(1-$B$5)*L4667&lt;$C$10,1,0)</f>
        <v>0</v>
      </c>
      <c r="Q4667" s="108" t="n">
        <f aca="false">IF(SQRT($B$5)*$I4667+SQRT(1-$B$5)*M4667&lt;$C$11,1,0)</f>
        <v>0</v>
      </c>
      <c r="R4667" s="110" t="n">
        <f aca="false">N4667*$D$8+O4667*$D$9+P4667*$D$10+Q4667*$D$11</f>
        <v>0</v>
      </c>
      <c r="S4667" s="108" t="n">
        <f aca="false">SUM(N4667:Q4667)</f>
        <v>0</v>
      </c>
    </row>
    <row r="4668" customFormat="false" ht="15" hidden="false" customHeight="false" outlineLevel="0" collapsed="false">
      <c r="H4668" s="108" t="n">
        <v>4660</v>
      </c>
      <c r="I4668" s="109" t="n">
        <v>1.0039</v>
      </c>
      <c r="J4668" s="109" t="n">
        <v>-0.1743</v>
      </c>
      <c r="K4668" s="109" t="n">
        <v>0.8204</v>
      </c>
      <c r="L4668" s="109" t="n">
        <v>-0.8802</v>
      </c>
      <c r="M4668" s="109" t="n">
        <v>-1.4368</v>
      </c>
      <c r="N4668" s="108" t="n">
        <f aca="false">IF(SQRT($B$5)*$I4668+SQRT(1-$B$5)*J4668&lt;$C$8,1,0)</f>
        <v>0</v>
      </c>
      <c r="O4668" s="108" t="n">
        <f aca="false">IF(SQRT($B$5)*$I4668+SQRT(1-$B$5)*K4668&lt;$C$9,1,0)</f>
        <v>0</v>
      </c>
      <c r="P4668" s="108" t="n">
        <f aca="false">IF(SQRT($B$5)*$I4668+SQRT(1-$B$5)*L4668&lt;$C$10,1,0)</f>
        <v>0</v>
      </c>
      <c r="Q4668" s="108" t="n">
        <f aca="false">IF(SQRT($B$5)*$I4668+SQRT(1-$B$5)*M4668&lt;$C$11,1,0)</f>
        <v>0</v>
      </c>
      <c r="R4668" s="110" t="n">
        <f aca="false">N4668*$D$8+O4668*$D$9+P4668*$D$10+Q4668*$D$11</f>
        <v>0</v>
      </c>
      <c r="S4668" s="108" t="n">
        <f aca="false">SUM(N4668:Q4668)</f>
        <v>0</v>
      </c>
    </row>
    <row r="4669" customFormat="false" ht="15" hidden="false" customHeight="false" outlineLevel="0" collapsed="false">
      <c r="H4669" s="108" t="n">
        <v>4661</v>
      </c>
      <c r="I4669" s="109" t="n">
        <v>0.0044</v>
      </c>
      <c r="J4669" s="109" t="n">
        <v>-0.1276</v>
      </c>
      <c r="K4669" s="109" t="n">
        <v>0.2313</v>
      </c>
      <c r="L4669" s="109" t="n">
        <v>-0.5709</v>
      </c>
      <c r="M4669" s="109" t="n">
        <v>0.6617</v>
      </c>
      <c r="N4669" s="108" t="n">
        <f aca="false">IF(SQRT($B$5)*$I4669+SQRT(1-$B$5)*J4669&lt;$C$8,1,0)</f>
        <v>0</v>
      </c>
      <c r="O4669" s="108" t="n">
        <f aca="false">IF(SQRT($B$5)*$I4669+SQRT(1-$B$5)*K4669&lt;$C$9,1,0)</f>
        <v>0</v>
      </c>
      <c r="P4669" s="108" t="n">
        <f aca="false">IF(SQRT($B$5)*$I4669+SQRT(1-$B$5)*L4669&lt;$C$10,1,0)</f>
        <v>0</v>
      </c>
      <c r="Q4669" s="108" t="n">
        <f aca="false">IF(SQRT($B$5)*$I4669+SQRT(1-$B$5)*M4669&lt;$C$11,1,0)</f>
        <v>0</v>
      </c>
      <c r="R4669" s="110" t="n">
        <f aca="false">N4669*$D$8+O4669*$D$9+P4669*$D$10+Q4669*$D$11</f>
        <v>0</v>
      </c>
      <c r="S4669" s="108" t="n">
        <f aca="false">SUM(N4669:Q4669)</f>
        <v>0</v>
      </c>
    </row>
    <row r="4670" customFormat="false" ht="15" hidden="false" customHeight="false" outlineLevel="0" collapsed="false">
      <c r="H4670" s="108" t="n">
        <v>4662</v>
      </c>
      <c r="I4670" s="109" t="n">
        <v>0.9888</v>
      </c>
      <c r="J4670" s="109" t="n">
        <v>-0.1393</v>
      </c>
      <c r="K4670" s="109" t="n">
        <v>-1.1454</v>
      </c>
      <c r="L4670" s="109" t="n">
        <v>-0.462</v>
      </c>
      <c r="M4670" s="109" t="n">
        <v>1.724</v>
      </c>
      <c r="N4670" s="108" t="n">
        <f aca="false">IF(SQRT($B$5)*$I4670+SQRT(1-$B$5)*J4670&lt;$C$8,1,0)</f>
        <v>0</v>
      </c>
      <c r="O4670" s="108" t="n">
        <f aca="false">IF(SQRT($B$5)*$I4670+SQRT(1-$B$5)*K4670&lt;$C$9,1,0)</f>
        <v>0</v>
      </c>
      <c r="P4670" s="108" t="n">
        <f aca="false">IF(SQRT($B$5)*$I4670+SQRT(1-$B$5)*L4670&lt;$C$10,1,0)</f>
        <v>0</v>
      </c>
      <c r="Q4670" s="108" t="n">
        <f aca="false">IF(SQRT($B$5)*$I4670+SQRT(1-$B$5)*M4670&lt;$C$11,1,0)</f>
        <v>0</v>
      </c>
      <c r="R4670" s="110" t="n">
        <f aca="false">N4670*$D$8+O4670*$D$9+P4670*$D$10+Q4670*$D$11</f>
        <v>0</v>
      </c>
      <c r="S4670" s="108" t="n">
        <f aca="false">SUM(N4670:Q4670)</f>
        <v>0</v>
      </c>
    </row>
    <row r="4671" customFormat="false" ht="15" hidden="false" customHeight="false" outlineLevel="0" collapsed="false">
      <c r="H4671" s="108" t="n">
        <v>4663</v>
      </c>
      <c r="I4671" s="109" t="n">
        <v>-0.7077</v>
      </c>
      <c r="J4671" s="109" t="n">
        <v>0.5128</v>
      </c>
      <c r="K4671" s="109" t="n">
        <v>-0.2541</v>
      </c>
      <c r="L4671" s="109" t="n">
        <v>0.3731</v>
      </c>
      <c r="M4671" s="109" t="n">
        <v>-0.5074</v>
      </c>
      <c r="N4671" s="108" t="n">
        <f aca="false">IF(SQRT($B$5)*$I4671+SQRT(1-$B$5)*J4671&lt;$C$8,1,0)</f>
        <v>0</v>
      </c>
      <c r="O4671" s="108" t="n">
        <f aca="false">IF(SQRT($B$5)*$I4671+SQRT(1-$B$5)*K4671&lt;$C$9,1,0)</f>
        <v>0</v>
      </c>
      <c r="P4671" s="108" t="n">
        <f aca="false">IF(SQRT($B$5)*$I4671+SQRT(1-$B$5)*L4671&lt;$C$10,1,0)</f>
        <v>0</v>
      </c>
      <c r="Q4671" s="108" t="n">
        <f aca="false">IF(SQRT($B$5)*$I4671+SQRT(1-$B$5)*M4671&lt;$C$11,1,0)</f>
        <v>0</v>
      </c>
      <c r="R4671" s="110" t="n">
        <f aca="false">N4671*$D$8+O4671*$D$9+P4671*$D$10+Q4671*$D$11</f>
        <v>0</v>
      </c>
      <c r="S4671" s="108" t="n">
        <f aca="false">SUM(N4671:Q4671)</f>
        <v>0</v>
      </c>
    </row>
    <row r="4672" customFormat="false" ht="15" hidden="false" customHeight="false" outlineLevel="0" collapsed="false">
      <c r="H4672" s="108" t="n">
        <v>4664</v>
      </c>
      <c r="I4672" s="109" t="n">
        <v>0.3735</v>
      </c>
      <c r="J4672" s="109" t="n">
        <v>1.3127</v>
      </c>
      <c r="K4672" s="109" t="n">
        <v>-0.2031</v>
      </c>
      <c r="L4672" s="109" t="n">
        <v>-0.445</v>
      </c>
      <c r="M4672" s="109" t="n">
        <v>0.1682</v>
      </c>
      <c r="N4672" s="108" t="n">
        <f aca="false">IF(SQRT($B$5)*$I4672+SQRT(1-$B$5)*J4672&lt;$C$8,1,0)</f>
        <v>0</v>
      </c>
      <c r="O4672" s="108" t="n">
        <f aca="false">IF(SQRT($B$5)*$I4672+SQRT(1-$B$5)*K4672&lt;$C$9,1,0)</f>
        <v>0</v>
      </c>
      <c r="P4672" s="108" t="n">
        <f aca="false">IF(SQRT($B$5)*$I4672+SQRT(1-$B$5)*L4672&lt;$C$10,1,0)</f>
        <v>0</v>
      </c>
      <c r="Q4672" s="108" t="n">
        <f aca="false">IF(SQRT($B$5)*$I4672+SQRT(1-$B$5)*M4672&lt;$C$11,1,0)</f>
        <v>0</v>
      </c>
      <c r="R4672" s="110" t="n">
        <f aca="false">N4672*$D$8+O4672*$D$9+P4672*$D$10+Q4672*$D$11</f>
        <v>0</v>
      </c>
      <c r="S4672" s="108" t="n">
        <f aca="false">SUM(N4672:Q4672)</f>
        <v>0</v>
      </c>
    </row>
    <row r="4673" customFormat="false" ht="15" hidden="false" customHeight="false" outlineLevel="0" collapsed="false">
      <c r="H4673" s="108" t="n">
        <v>4665</v>
      </c>
      <c r="I4673" s="109" t="n">
        <v>-0.8499</v>
      </c>
      <c r="J4673" s="109" t="n">
        <v>-0.7448</v>
      </c>
      <c r="K4673" s="109" t="n">
        <v>1.0312</v>
      </c>
      <c r="L4673" s="109" t="n">
        <v>0.3204</v>
      </c>
      <c r="M4673" s="109" t="n">
        <v>-0.3223</v>
      </c>
      <c r="N4673" s="108" t="n">
        <f aca="false">IF(SQRT($B$5)*$I4673+SQRT(1-$B$5)*J4673&lt;$C$8,1,0)</f>
        <v>0</v>
      </c>
      <c r="O4673" s="108" t="n">
        <f aca="false">IF(SQRT($B$5)*$I4673+SQRT(1-$B$5)*K4673&lt;$C$9,1,0)</f>
        <v>0</v>
      </c>
      <c r="P4673" s="108" t="n">
        <f aca="false">IF(SQRT($B$5)*$I4673+SQRT(1-$B$5)*L4673&lt;$C$10,1,0)</f>
        <v>0</v>
      </c>
      <c r="Q4673" s="108" t="n">
        <f aca="false">IF(SQRT($B$5)*$I4673+SQRT(1-$B$5)*M4673&lt;$C$11,1,0)</f>
        <v>0</v>
      </c>
      <c r="R4673" s="110" t="n">
        <f aca="false">N4673*$D$8+O4673*$D$9+P4673*$D$10+Q4673*$D$11</f>
        <v>0</v>
      </c>
      <c r="S4673" s="108" t="n">
        <f aca="false">SUM(N4673:Q4673)</f>
        <v>0</v>
      </c>
    </row>
    <row r="4674" customFormat="false" ht="15" hidden="false" customHeight="false" outlineLevel="0" collapsed="false">
      <c r="H4674" s="108" t="n">
        <v>4666</v>
      </c>
      <c r="I4674" s="109" t="n">
        <v>0.0335</v>
      </c>
      <c r="J4674" s="109" t="n">
        <v>-0.1509</v>
      </c>
      <c r="K4674" s="109" t="n">
        <v>-1.4476</v>
      </c>
      <c r="L4674" s="109" t="n">
        <v>-1.2439</v>
      </c>
      <c r="M4674" s="109" t="n">
        <v>-0.0038</v>
      </c>
      <c r="N4674" s="108" t="n">
        <f aca="false">IF(SQRT($B$5)*$I4674+SQRT(1-$B$5)*J4674&lt;$C$8,1,0)</f>
        <v>0</v>
      </c>
      <c r="O4674" s="108" t="n">
        <f aca="false">IF(SQRT($B$5)*$I4674+SQRT(1-$B$5)*K4674&lt;$C$9,1,0)</f>
        <v>0</v>
      </c>
      <c r="P4674" s="108" t="n">
        <f aca="false">IF(SQRT($B$5)*$I4674+SQRT(1-$B$5)*L4674&lt;$C$10,1,0)</f>
        <v>0</v>
      </c>
      <c r="Q4674" s="108" t="n">
        <f aca="false">IF(SQRT($B$5)*$I4674+SQRT(1-$B$5)*M4674&lt;$C$11,1,0)</f>
        <v>0</v>
      </c>
      <c r="R4674" s="110" t="n">
        <f aca="false">N4674*$D$8+O4674*$D$9+P4674*$D$10+Q4674*$D$11</f>
        <v>0</v>
      </c>
      <c r="S4674" s="108" t="n">
        <f aca="false">SUM(N4674:Q4674)</f>
        <v>0</v>
      </c>
    </row>
    <row r="4675" customFormat="false" ht="15" hidden="false" customHeight="false" outlineLevel="0" collapsed="false">
      <c r="H4675" s="108" t="n">
        <v>4667</v>
      </c>
      <c r="I4675" s="109" t="n">
        <v>0.8987</v>
      </c>
      <c r="J4675" s="109" t="n">
        <v>-1.3688</v>
      </c>
      <c r="K4675" s="109" t="n">
        <v>0.1767</v>
      </c>
      <c r="L4675" s="109" t="n">
        <v>0.3244</v>
      </c>
      <c r="M4675" s="109" t="n">
        <v>-0.5628</v>
      </c>
      <c r="N4675" s="108" t="n">
        <f aca="false">IF(SQRT($B$5)*$I4675+SQRT(1-$B$5)*J4675&lt;$C$8,1,0)</f>
        <v>0</v>
      </c>
      <c r="O4675" s="108" t="n">
        <f aca="false">IF(SQRT($B$5)*$I4675+SQRT(1-$B$5)*K4675&lt;$C$9,1,0)</f>
        <v>0</v>
      </c>
      <c r="P4675" s="108" t="n">
        <f aca="false">IF(SQRT($B$5)*$I4675+SQRT(1-$B$5)*L4675&lt;$C$10,1,0)</f>
        <v>0</v>
      </c>
      <c r="Q4675" s="108" t="n">
        <f aca="false">IF(SQRT($B$5)*$I4675+SQRT(1-$B$5)*M4675&lt;$C$11,1,0)</f>
        <v>0</v>
      </c>
      <c r="R4675" s="110" t="n">
        <f aca="false">N4675*$D$8+O4675*$D$9+P4675*$D$10+Q4675*$D$11</f>
        <v>0</v>
      </c>
      <c r="S4675" s="108" t="n">
        <f aca="false">SUM(N4675:Q4675)</f>
        <v>0</v>
      </c>
    </row>
    <row r="4676" customFormat="false" ht="15" hidden="false" customHeight="false" outlineLevel="0" collapsed="false">
      <c r="H4676" s="108" t="n">
        <v>4668</v>
      </c>
      <c r="I4676" s="109" t="n">
        <v>0.4574</v>
      </c>
      <c r="J4676" s="109" t="n">
        <v>-0.4474</v>
      </c>
      <c r="K4676" s="109" t="n">
        <v>0.8005</v>
      </c>
      <c r="L4676" s="109" t="n">
        <v>-1.9159</v>
      </c>
      <c r="M4676" s="109" t="n">
        <v>-0.603</v>
      </c>
      <c r="N4676" s="108" t="n">
        <f aca="false">IF(SQRT($B$5)*$I4676+SQRT(1-$B$5)*J4676&lt;$C$8,1,0)</f>
        <v>0</v>
      </c>
      <c r="O4676" s="108" t="n">
        <f aca="false">IF(SQRT($B$5)*$I4676+SQRT(1-$B$5)*K4676&lt;$C$9,1,0)</f>
        <v>0</v>
      </c>
      <c r="P4676" s="108" t="n">
        <f aca="false">IF(SQRT($B$5)*$I4676+SQRT(1-$B$5)*L4676&lt;$C$10,1,0)</f>
        <v>0</v>
      </c>
      <c r="Q4676" s="108" t="n">
        <f aca="false">IF(SQRT($B$5)*$I4676+SQRT(1-$B$5)*M4676&lt;$C$11,1,0)</f>
        <v>0</v>
      </c>
      <c r="R4676" s="110" t="n">
        <f aca="false">N4676*$D$8+O4676*$D$9+P4676*$D$10+Q4676*$D$11</f>
        <v>0</v>
      </c>
      <c r="S4676" s="108" t="n">
        <f aca="false">SUM(N4676:Q4676)</f>
        <v>0</v>
      </c>
    </row>
    <row r="4677" customFormat="false" ht="15" hidden="false" customHeight="false" outlineLevel="0" collapsed="false">
      <c r="H4677" s="108" t="n">
        <v>4669</v>
      </c>
      <c r="I4677" s="109" t="n">
        <v>1.0275</v>
      </c>
      <c r="J4677" s="109" t="n">
        <v>-0.7071</v>
      </c>
      <c r="K4677" s="109" t="n">
        <v>-0.2771</v>
      </c>
      <c r="L4677" s="109" t="n">
        <v>1.0869</v>
      </c>
      <c r="M4677" s="109" t="n">
        <v>-1.7948</v>
      </c>
      <c r="N4677" s="108" t="n">
        <f aca="false">IF(SQRT($B$5)*$I4677+SQRT(1-$B$5)*J4677&lt;$C$8,1,0)</f>
        <v>0</v>
      </c>
      <c r="O4677" s="108" t="n">
        <f aca="false">IF(SQRT($B$5)*$I4677+SQRT(1-$B$5)*K4677&lt;$C$9,1,0)</f>
        <v>0</v>
      </c>
      <c r="P4677" s="108" t="n">
        <f aca="false">IF(SQRT($B$5)*$I4677+SQRT(1-$B$5)*L4677&lt;$C$10,1,0)</f>
        <v>0</v>
      </c>
      <c r="Q4677" s="108" t="n">
        <f aca="false">IF(SQRT($B$5)*$I4677+SQRT(1-$B$5)*M4677&lt;$C$11,1,0)</f>
        <v>0</v>
      </c>
      <c r="R4677" s="110" t="n">
        <f aca="false">N4677*$D$8+O4677*$D$9+P4677*$D$10+Q4677*$D$11</f>
        <v>0</v>
      </c>
      <c r="S4677" s="108" t="n">
        <f aca="false">SUM(N4677:Q4677)</f>
        <v>0</v>
      </c>
    </row>
    <row r="4678" customFormat="false" ht="15" hidden="false" customHeight="false" outlineLevel="0" collapsed="false">
      <c r="H4678" s="108" t="n">
        <v>4670</v>
      </c>
      <c r="I4678" s="109" t="n">
        <v>-0.5265</v>
      </c>
      <c r="J4678" s="109" t="n">
        <v>0.9859</v>
      </c>
      <c r="K4678" s="109" t="n">
        <v>1.1353</v>
      </c>
      <c r="L4678" s="109" t="n">
        <v>-1.659</v>
      </c>
      <c r="M4678" s="109" t="n">
        <v>1.0953</v>
      </c>
      <c r="N4678" s="108" t="n">
        <f aca="false">IF(SQRT($B$5)*$I4678+SQRT(1-$B$5)*J4678&lt;$C$8,1,0)</f>
        <v>0</v>
      </c>
      <c r="O4678" s="108" t="n">
        <f aca="false">IF(SQRT($B$5)*$I4678+SQRT(1-$B$5)*K4678&lt;$C$9,1,0)</f>
        <v>0</v>
      </c>
      <c r="P4678" s="108" t="n">
        <f aca="false">IF(SQRT($B$5)*$I4678+SQRT(1-$B$5)*L4678&lt;$C$10,1,0)</f>
        <v>0</v>
      </c>
      <c r="Q4678" s="108" t="n">
        <f aca="false">IF(SQRT($B$5)*$I4678+SQRT(1-$B$5)*M4678&lt;$C$11,1,0)</f>
        <v>0</v>
      </c>
      <c r="R4678" s="110" t="n">
        <f aca="false">N4678*$D$8+O4678*$D$9+P4678*$D$10+Q4678*$D$11</f>
        <v>0</v>
      </c>
      <c r="S4678" s="108" t="n">
        <f aca="false">SUM(N4678:Q4678)</f>
        <v>0</v>
      </c>
    </row>
    <row r="4679" customFormat="false" ht="15" hidden="false" customHeight="false" outlineLevel="0" collapsed="false">
      <c r="H4679" s="108" t="n">
        <v>4671</v>
      </c>
      <c r="I4679" s="109" t="n">
        <v>-0.9059</v>
      </c>
      <c r="J4679" s="109" t="n">
        <v>-1.5231</v>
      </c>
      <c r="K4679" s="109" t="n">
        <v>-1.9177</v>
      </c>
      <c r="L4679" s="109" t="n">
        <v>-0.5452</v>
      </c>
      <c r="M4679" s="109" t="n">
        <v>-1.6238</v>
      </c>
      <c r="N4679" s="108" t="n">
        <f aca="false">IF(SQRT($B$5)*$I4679+SQRT(1-$B$5)*J4679&lt;$C$8,1,0)</f>
        <v>0</v>
      </c>
      <c r="O4679" s="108" t="n">
        <f aca="false">IF(SQRT($B$5)*$I4679+SQRT(1-$B$5)*K4679&lt;$C$9,1,0)</f>
        <v>0</v>
      </c>
      <c r="P4679" s="108" t="n">
        <f aca="false">IF(SQRT($B$5)*$I4679+SQRT(1-$B$5)*L4679&lt;$C$10,1,0)</f>
        <v>0</v>
      </c>
      <c r="Q4679" s="108" t="n">
        <f aca="false">IF(SQRT($B$5)*$I4679+SQRT(1-$B$5)*M4679&lt;$C$11,1,0)</f>
        <v>0</v>
      </c>
      <c r="R4679" s="110" t="n">
        <f aca="false">N4679*$D$8+O4679*$D$9+P4679*$D$10+Q4679*$D$11</f>
        <v>0</v>
      </c>
      <c r="S4679" s="108" t="n">
        <f aca="false">SUM(N4679:Q4679)</f>
        <v>0</v>
      </c>
    </row>
    <row r="4680" customFormat="false" ht="15" hidden="false" customHeight="false" outlineLevel="0" collapsed="false">
      <c r="H4680" s="108" t="n">
        <v>4672</v>
      </c>
      <c r="I4680" s="109" t="n">
        <v>-0.0271</v>
      </c>
      <c r="J4680" s="109" t="n">
        <v>-0.821</v>
      </c>
      <c r="K4680" s="109" t="n">
        <v>-1.1741</v>
      </c>
      <c r="L4680" s="109" t="n">
        <v>0.0008</v>
      </c>
      <c r="M4680" s="109" t="n">
        <v>0.1836</v>
      </c>
      <c r="N4680" s="108" t="n">
        <f aca="false">IF(SQRT($B$5)*$I4680+SQRT(1-$B$5)*J4680&lt;$C$8,1,0)</f>
        <v>0</v>
      </c>
      <c r="O4680" s="108" t="n">
        <f aca="false">IF(SQRT($B$5)*$I4680+SQRT(1-$B$5)*K4680&lt;$C$9,1,0)</f>
        <v>0</v>
      </c>
      <c r="P4680" s="108" t="n">
        <f aca="false">IF(SQRT($B$5)*$I4680+SQRT(1-$B$5)*L4680&lt;$C$10,1,0)</f>
        <v>0</v>
      </c>
      <c r="Q4680" s="108" t="n">
        <f aca="false">IF(SQRT($B$5)*$I4680+SQRT(1-$B$5)*M4680&lt;$C$11,1,0)</f>
        <v>0</v>
      </c>
      <c r="R4680" s="110" t="n">
        <f aca="false">N4680*$D$8+O4680*$D$9+P4680*$D$10+Q4680*$D$11</f>
        <v>0</v>
      </c>
      <c r="S4680" s="108" t="n">
        <f aca="false">SUM(N4680:Q4680)</f>
        <v>0</v>
      </c>
    </row>
    <row r="4681" customFormat="false" ht="15" hidden="false" customHeight="false" outlineLevel="0" collapsed="false">
      <c r="H4681" s="108" t="n">
        <v>4673</v>
      </c>
      <c r="I4681" s="109" t="n">
        <v>-1.04</v>
      </c>
      <c r="J4681" s="109" t="n">
        <v>0.8363</v>
      </c>
      <c r="K4681" s="109" t="n">
        <v>0.6262</v>
      </c>
      <c r="L4681" s="109" t="n">
        <v>-0.1594</v>
      </c>
      <c r="M4681" s="109" t="n">
        <v>1.011</v>
      </c>
      <c r="N4681" s="108" t="n">
        <f aca="false">IF(SQRT($B$5)*$I4681+SQRT(1-$B$5)*J4681&lt;$C$8,1,0)</f>
        <v>0</v>
      </c>
      <c r="O4681" s="108" t="n">
        <f aca="false">IF(SQRT($B$5)*$I4681+SQRT(1-$B$5)*K4681&lt;$C$9,1,0)</f>
        <v>0</v>
      </c>
      <c r="P4681" s="108" t="n">
        <f aca="false">IF(SQRT($B$5)*$I4681+SQRT(1-$B$5)*L4681&lt;$C$10,1,0)</f>
        <v>0</v>
      </c>
      <c r="Q4681" s="108" t="n">
        <f aca="false">IF(SQRT($B$5)*$I4681+SQRT(1-$B$5)*M4681&lt;$C$11,1,0)</f>
        <v>0</v>
      </c>
      <c r="R4681" s="110" t="n">
        <f aca="false">N4681*$D$8+O4681*$D$9+P4681*$D$10+Q4681*$D$11</f>
        <v>0</v>
      </c>
      <c r="S4681" s="108" t="n">
        <f aca="false">SUM(N4681:Q4681)</f>
        <v>0</v>
      </c>
    </row>
    <row r="4682" customFormat="false" ht="15" hidden="false" customHeight="false" outlineLevel="0" collapsed="false">
      <c r="H4682" s="108" t="n">
        <v>4674</v>
      </c>
      <c r="I4682" s="109" t="n">
        <v>0.5389</v>
      </c>
      <c r="J4682" s="109" t="n">
        <v>-0.7626</v>
      </c>
      <c r="K4682" s="109" t="n">
        <v>-0.1512</v>
      </c>
      <c r="L4682" s="109" t="n">
        <v>1.5407</v>
      </c>
      <c r="M4682" s="109" t="n">
        <v>-0.3678</v>
      </c>
      <c r="N4682" s="108" t="n">
        <f aca="false">IF(SQRT($B$5)*$I4682+SQRT(1-$B$5)*J4682&lt;$C$8,1,0)</f>
        <v>0</v>
      </c>
      <c r="O4682" s="108" t="n">
        <f aca="false">IF(SQRT($B$5)*$I4682+SQRT(1-$B$5)*K4682&lt;$C$9,1,0)</f>
        <v>0</v>
      </c>
      <c r="P4682" s="108" t="n">
        <f aca="false">IF(SQRT($B$5)*$I4682+SQRT(1-$B$5)*L4682&lt;$C$10,1,0)</f>
        <v>0</v>
      </c>
      <c r="Q4682" s="108" t="n">
        <f aca="false">IF(SQRT($B$5)*$I4682+SQRT(1-$B$5)*M4682&lt;$C$11,1,0)</f>
        <v>0</v>
      </c>
      <c r="R4682" s="110" t="n">
        <f aca="false">N4682*$D$8+O4682*$D$9+P4682*$D$10+Q4682*$D$11</f>
        <v>0</v>
      </c>
      <c r="S4682" s="108" t="n">
        <f aca="false">SUM(N4682:Q4682)</f>
        <v>0</v>
      </c>
    </row>
    <row r="4683" customFormat="false" ht="15" hidden="false" customHeight="false" outlineLevel="0" collapsed="false">
      <c r="H4683" s="108" t="n">
        <v>4675</v>
      </c>
      <c r="I4683" s="109" t="n">
        <v>-1.5827</v>
      </c>
      <c r="J4683" s="109" t="n">
        <v>-0.6955</v>
      </c>
      <c r="K4683" s="109" t="n">
        <v>0.526</v>
      </c>
      <c r="L4683" s="109" t="n">
        <v>0.0176</v>
      </c>
      <c r="M4683" s="109" t="n">
        <v>1.3765</v>
      </c>
      <c r="N4683" s="108" t="n">
        <f aca="false">IF(SQRT($B$5)*$I4683+SQRT(1-$B$5)*J4683&lt;$C$8,1,0)</f>
        <v>0</v>
      </c>
      <c r="O4683" s="108" t="n">
        <f aca="false">IF(SQRT($B$5)*$I4683+SQRT(1-$B$5)*K4683&lt;$C$9,1,0)</f>
        <v>0</v>
      </c>
      <c r="P4683" s="108" t="n">
        <f aca="false">IF(SQRT($B$5)*$I4683+SQRT(1-$B$5)*L4683&lt;$C$10,1,0)</f>
        <v>0</v>
      </c>
      <c r="Q4683" s="108" t="n">
        <f aca="false">IF(SQRT($B$5)*$I4683+SQRT(1-$B$5)*M4683&lt;$C$11,1,0)</f>
        <v>0</v>
      </c>
      <c r="R4683" s="110" t="n">
        <f aca="false">N4683*$D$8+O4683*$D$9+P4683*$D$10+Q4683*$D$11</f>
        <v>0</v>
      </c>
      <c r="S4683" s="108" t="n">
        <f aca="false">SUM(N4683:Q4683)</f>
        <v>0</v>
      </c>
    </row>
    <row r="4684" customFormat="false" ht="15" hidden="false" customHeight="false" outlineLevel="0" collapsed="false">
      <c r="H4684" s="108" t="n">
        <v>4676</v>
      </c>
      <c r="I4684" s="109" t="n">
        <v>-0.1048</v>
      </c>
      <c r="J4684" s="109" t="n">
        <v>0.1306</v>
      </c>
      <c r="K4684" s="109" t="n">
        <v>-0.759</v>
      </c>
      <c r="L4684" s="109" t="n">
        <v>0.1126</v>
      </c>
      <c r="M4684" s="109" t="n">
        <v>2.046</v>
      </c>
      <c r="N4684" s="108" t="n">
        <f aca="false">IF(SQRT($B$5)*$I4684+SQRT(1-$B$5)*J4684&lt;$C$8,1,0)</f>
        <v>0</v>
      </c>
      <c r="O4684" s="108" t="n">
        <f aca="false">IF(SQRT($B$5)*$I4684+SQRT(1-$B$5)*K4684&lt;$C$9,1,0)</f>
        <v>0</v>
      </c>
      <c r="P4684" s="108" t="n">
        <f aca="false">IF(SQRT($B$5)*$I4684+SQRT(1-$B$5)*L4684&lt;$C$10,1,0)</f>
        <v>0</v>
      </c>
      <c r="Q4684" s="108" t="n">
        <f aca="false">IF(SQRT($B$5)*$I4684+SQRT(1-$B$5)*M4684&lt;$C$11,1,0)</f>
        <v>0</v>
      </c>
      <c r="R4684" s="110" t="n">
        <f aca="false">N4684*$D$8+O4684*$D$9+P4684*$D$10+Q4684*$D$11</f>
        <v>0</v>
      </c>
      <c r="S4684" s="108" t="n">
        <f aca="false">SUM(N4684:Q4684)</f>
        <v>0</v>
      </c>
    </row>
    <row r="4685" customFormat="false" ht="15" hidden="false" customHeight="false" outlineLevel="0" collapsed="false">
      <c r="H4685" s="108" t="n">
        <v>4677</v>
      </c>
      <c r="I4685" s="109" t="n">
        <v>-0.0568</v>
      </c>
      <c r="J4685" s="109" t="n">
        <v>0.2132</v>
      </c>
      <c r="K4685" s="109" t="n">
        <v>0.3507</v>
      </c>
      <c r="L4685" s="109" t="n">
        <v>0.2095</v>
      </c>
      <c r="M4685" s="109" t="n">
        <v>0.6251</v>
      </c>
      <c r="N4685" s="108" t="n">
        <f aca="false">IF(SQRT($B$5)*$I4685+SQRT(1-$B$5)*J4685&lt;$C$8,1,0)</f>
        <v>0</v>
      </c>
      <c r="O4685" s="108" t="n">
        <f aca="false">IF(SQRT($B$5)*$I4685+SQRT(1-$B$5)*K4685&lt;$C$9,1,0)</f>
        <v>0</v>
      </c>
      <c r="P4685" s="108" t="n">
        <f aca="false">IF(SQRT($B$5)*$I4685+SQRT(1-$B$5)*L4685&lt;$C$10,1,0)</f>
        <v>0</v>
      </c>
      <c r="Q4685" s="108" t="n">
        <f aca="false">IF(SQRT($B$5)*$I4685+SQRT(1-$B$5)*M4685&lt;$C$11,1,0)</f>
        <v>0</v>
      </c>
      <c r="R4685" s="110" t="n">
        <f aca="false">N4685*$D$8+O4685*$D$9+P4685*$D$10+Q4685*$D$11</f>
        <v>0</v>
      </c>
      <c r="S4685" s="108" t="n">
        <f aca="false">SUM(N4685:Q4685)</f>
        <v>0</v>
      </c>
    </row>
    <row r="4686" customFormat="false" ht="15" hidden="false" customHeight="false" outlineLevel="0" collapsed="false">
      <c r="H4686" s="108" t="n">
        <v>4678</v>
      </c>
      <c r="I4686" s="109" t="n">
        <v>-1.6241</v>
      </c>
      <c r="J4686" s="109" t="n">
        <v>-0.6462</v>
      </c>
      <c r="K4686" s="109" t="n">
        <v>-0.1189</v>
      </c>
      <c r="L4686" s="109" t="n">
        <v>1.3079</v>
      </c>
      <c r="M4686" s="109" t="n">
        <v>0.6818</v>
      </c>
      <c r="N4686" s="108" t="n">
        <f aca="false">IF(SQRT($B$5)*$I4686+SQRT(1-$B$5)*J4686&lt;$C$8,1,0)</f>
        <v>0</v>
      </c>
      <c r="O4686" s="108" t="n">
        <f aca="false">IF(SQRT($B$5)*$I4686+SQRT(1-$B$5)*K4686&lt;$C$9,1,0)</f>
        <v>0</v>
      </c>
      <c r="P4686" s="108" t="n">
        <f aca="false">IF(SQRT($B$5)*$I4686+SQRT(1-$B$5)*L4686&lt;$C$10,1,0)</f>
        <v>0</v>
      </c>
      <c r="Q4686" s="108" t="n">
        <f aca="false">IF(SQRT($B$5)*$I4686+SQRT(1-$B$5)*M4686&lt;$C$11,1,0)</f>
        <v>0</v>
      </c>
      <c r="R4686" s="110" t="n">
        <f aca="false">N4686*$D$8+O4686*$D$9+P4686*$D$10+Q4686*$D$11</f>
        <v>0</v>
      </c>
      <c r="S4686" s="108" t="n">
        <f aca="false">SUM(N4686:Q4686)</f>
        <v>0</v>
      </c>
    </row>
    <row r="4687" customFormat="false" ht="15" hidden="false" customHeight="false" outlineLevel="0" collapsed="false">
      <c r="H4687" s="108" t="n">
        <v>4679</v>
      </c>
      <c r="I4687" s="109" t="n">
        <v>0.9883</v>
      </c>
      <c r="J4687" s="109" t="n">
        <v>0.0457</v>
      </c>
      <c r="K4687" s="109" t="n">
        <v>-0.6394</v>
      </c>
      <c r="L4687" s="109" t="n">
        <v>0.6816</v>
      </c>
      <c r="M4687" s="109" t="n">
        <v>-0.7151</v>
      </c>
      <c r="N4687" s="108" t="n">
        <f aca="false">IF(SQRT($B$5)*$I4687+SQRT(1-$B$5)*J4687&lt;$C$8,1,0)</f>
        <v>0</v>
      </c>
      <c r="O4687" s="108" t="n">
        <f aca="false">IF(SQRT($B$5)*$I4687+SQRT(1-$B$5)*K4687&lt;$C$9,1,0)</f>
        <v>0</v>
      </c>
      <c r="P4687" s="108" t="n">
        <f aca="false">IF(SQRT($B$5)*$I4687+SQRT(1-$B$5)*L4687&lt;$C$10,1,0)</f>
        <v>0</v>
      </c>
      <c r="Q4687" s="108" t="n">
        <f aca="false">IF(SQRT($B$5)*$I4687+SQRT(1-$B$5)*M4687&lt;$C$11,1,0)</f>
        <v>0</v>
      </c>
      <c r="R4687" s="110" t="n">
        <f aca="false">N4687*$D$8+O4687*$D$9+P4687*$D$10+Q4687*$D$11</f>
        <v>0</v>
      </c>
      <c r="S4687" s="108" t="n">
        <f aca="false">SUM(N4687:Q4687)</f>
        <v>0</v>
      </c>
    </row>
    <row r="4688" customFormat="false" ht="15" hidden="false" customHeight="false" outlineLevel="0" collapsed="false">
      <c r="H4688" s="108" t="n">
        <v>4680</v>
      </c>
      <c r="I4688" s="109" t="n">
        <v>-0.2536</v>
      </c>
      <c r="J4688" s="109" t="n">
        <v>1.6311</v>
      </c>
      <c r="K4688" s="109" t="n">
        <v>-1.6195</v>
      </c>
      <c r="L4688" s="109" t="n">
        <v>-0.2473</v>
      </c>
      <c r="M4688" s="109" t="n">
        <v>-0.9015</v>
      </c>
      <c r="N4688" s="108" t="n">
        <f aca="false">IF(SQRT($B$5)*$I4688+SQRT(1-$B$5)*J4688&lt;$C$8,1,0)</f>
        <v>0</v>
      </c>
      <c r="O4688" s="108" t="n">
        <f aca="false">IF(SQRT($B$5)*$I4688+SQRT(1-$B$5)*K4688&lt;$C$9,1,0)</f>
        <v>0</v>
      </c>
      <c r="P4688" s="108" t="n">
        <f aca="false">IF(SQRT($B$5)*$I4688+SQRT(1-$B$5)*L4688&lt;$C$10,1,0)</f>
        <v>0</v>
      </c>
      <c r="Q4688" s="108" t="n">
        <f aca="false">IF(SQRT($B$5)*$I4688+SQRT(1-$B$5)*M4688&lt;$C$11,1,0)</f>
        <v>0</v>
      </c>
      <c r="R4688" s="110" t="n">
        <f aca="false">N4688*$D$8+O4688*$D$9+P4688*$D$10+Q4688*$D$11</f>
        <v>0</v>
      </c>
      <c r="S4688" s="108" t="n">
        <f aca="false">SUM(N4688:Q4688)</f>
        <v>0</v>
      </c>
    </row>
    <row r="4689" customFormat="false" ht="15" hidden="false" customHeight="false" outlineLevel="0" collapsed="false">
      <c r="H4689" s="108" t="n">
        <v>4681</v>
      </c>
      <c r="I4689" s="109" t="n">
        <v>-1.3039</v>
      </c>
      <c r="J4689" s="109" t="n">
        <v>-0.6335</v>
      </c>
      <c r="K4689" s="109" t="n">
        <v>-1.7781</v>
      </c>
      <c r="L4689" s="109" t="n">
        <v>-0.684</v>
      </c>
      <c r="M4689" s="109" t="n">
        <v>-2.0088</v>
      </c>
      <c r="N4689" s="108" t="n">
        <f aca="false">IF(SQRT($B$5)*$I4689+SQRT(1-$B$5)*J4689&lt;$C$8,1,0)</f>
        <v>0</v>
      </c>
      <c r="O4689" s="108" t="n">
        <f aca="false">IF(SQRT($B$5)*$I4689+SQRT(1-$B$5)*K4689&lt;$C$9,1,0)</f>
        <v>0</v>
      </c>
      <c r="P4689" s="108" t="n">
        <f aca="false">IF(SQRT($B$5)*$I4689+SQRT(1-$B$5)*L4689&lt;$C$10,1,0)</f>
        <v>0</v>
      </c>
      <c r="Q4689" s="108" t="n">
        <f aca="false">IF(SQRT($B$5)*$I4689+SQRT(1-$B$5)*M4689&lt;$C$11,1,0)</f>
        <v>1</v>
      </c>
      <c r="R4689" s="110" t="n">
        <f aca="false">N4689*$D$8+O4689*$D$9+P4689*$D$10+Q4689*$D$11</f>
        <v>17.5</v>
      </c>
      <c r="S4689" s="108" t="n">
        <f aca="false">SUM(N4689:Q4689)</f>
        <v>1</v>
      </c>
    </row>
    <row r="4690" customFormat="false" ht="15" hidden="false" customHeight="false" outlineLevel="0" collapsed="false">
      <c r="H4690" s="108" t="n">
        <v>4682</v>
      </c>
      <c r="I4690" s="109" t="n">
        <v>-0.4838</v>
      </c>
      <c r="J4690" s="109" t="n">
        <v>0.0056</v>
      </c>
      <c r="K4690" s="109" t="n">
        <v>0.2033</v>
      </c>
      <c r="L4690" s="109" t="n">
        <v>0.1157</v>
      </c>
      <c r="M4690" s="109" t="n">
        <v>-0.0441</v>
      </c>
      <c r="N4690" s="108" t="n">
        <f aca="false">IF(SQRT($B$5)*$I4690+SQRT(1-$B$5)*J4690&lt;$C$8,1,0)</f>
        <v>0</v>
      </c>
      <c r="O4690" s="108" t="n">
        <f aca="false">IF(SQRT($B$5)*$I4690+SQRT(1-$B$5)*K4690&lt;$C$9,1,0)</f>
        <v>0</v>
      </c>
      <c r="P4690" s="108" t="n">
        <f aca="false">IF(SQRT($B$5)*$I4690+SQRT(1-$B$5)*L4690&lt;$C$10,1,0)</f>
        <v>0</v>
      </c>
      <c r="Q4690" s="108" t="n">
        <f aca="false">IF(SQRT($B$5)*$I4690+SQRT(1-$B$5)*M4690&lt;$C$11,1,0)</f>
        <v>0</v>
      </c>
      <c r="R4690" s="110" t="n">
        <f aca="false">N4690*$D$8+O4690*$D$9+P4690*$D$10+Q4690*$D$11</f>
        <v>0</v>
      </c>
      <c r="S4690" s="108" t="n">
        <f aca="false">SUM(N4690:Q4690)</f>
        <v>0</v>
      </c>
    </row>
    <row r="4691" customFormat="false" ht="15" hidden="false" customHeight="false" outlineLevel="0" collapsed="false">
      <c r="H4691" s="108" t="n">
        <v>4683</v>
      </c>
      <c r="I4691" s="109" t="n">
        <v>1.2235</v>
      </c>
      <c r="J4691" s="109" t="n">
        <v>-1.7763</v>
      </c>
      <c r="K4691" s="109" t="n">
        <v>-1.0836</v>
      </c>
      <c r="L4691" s="109" t="n">
        <v>-0.1486</v>
      </c>
      <c r="M4691" s="109" t="n">
        <v>0.7178</v>
      </c>
      <c r="N4691" s="108" t="n">
        <f aca="false">IF(SQRT($B$5)*$I4691+SQRT(1-$B$5)*J4691&lt;$C$8,1,0)</f>
        <v>0</v>
      </c>
      <c r="O4691" s="108" t="n">
        <f aca="false">IF(SQRT($B$5)*$I4691+SQRT(1-$B$5)*K4691&lt;$C$9,1,0)</f>
        <v>0</v>
      </c>
      <c r="P4691" s="108" t="n">
        <f aca="false">IF(SQRT($B$5)*$I4691+SQRT(1-$B$5)*L4691&lt;$C$10,1,0)</f>
        <v>0</v>
      </c>
      <c r="Q4691" s="108" t="n">
        <f aca="false">IF(SQRT($B$5)*$I4691+SQRT(1-$B$5)*M4691&lt;$C$11,1,0)</f>
        <v>0</v>
      </c>
      <c r="R4691" s="110" t="n">
        <f aca="false">N4691*$D$8+O4691*$D$9+P4691*$D$10+Q4691*$D$11</f>
        <v>0</v>
      </c>
      <c r="S4691" s="108" t="n">
        <f aca="false">SUM(N4691:Q4691)</f>
        <v>0</v>
      </c>
    </row>
    <row r="4692" customFormat="false" ht="15" hidden="false" customHeight="false" outlineLevel="0" collapsed="false">
      <c r="H4692" s="108" t="n">
        <v>4684</v>
      </c>
      <c r="I4692" s="109" t="n">
        <v>-0.1565</v>
      </c>
      <c r="J4692" s="109" t="n">
        <v>0.8101</v>
      </c>
      <c r="K4692" s="109" t="n">
        <v>0.8081</v>
      </c>
      <c r="L4692" s="109" t="n">
        <v>2.1823</v>
      </c>
      <c r="M4692" s="109" t="n">
        <v>-0.0774</v>
      </c>
      <c r="N4692" s="108" t="n">
        <f aca="false">IF(SQRT($B$5)*$I4692+SQRT(1-$B$5)*J4692&lt;$C$8,1,0)</f>
        <v>0</v>
      </c>
      <c r="O4692" s="108" t="n">
        <f aca="false">IF(SQRT($B$5)*$I4692+SQRT(1-$B$5)*K4692&lt;$C$9,1,0)</f>
        <v>0</v>
      </c>
      <c r="P4692" s="108" t="n">
        <f aca="false">IF(SQRT($B$5)*$I4692+SQRT(1-$B$5)*L4692&lt;$C$10,1,0)</f>
        <v>0</v>
      </c>
      <c r="Q4692" s="108" t="n">
        <f aca="false">IF(SQRT($B$5)*$I4692+SQRT(1-$B$5)*M4692&lt;$C$11,1,0)</f>
        <v>0</v>
      </c>
      <c r="R4692" s="110" t="n">
        <f aca="false">N4692*$D$8+O4692*$D$9+P4692*$D$10+Q4692*$D$11</f>
        <v>0</v>
      </c>
      <c r="S4692" s="108" t="n">
        <f aca="false">SUM(N4692:Q4692)</f>
        <v>0</v>
      </c>
    </row>
    <row r="4693" customFormat="false" ht="15" hidden="false" customHeight="false" outlineLevel="0" collapsed="false">
      <c r="H4693" s="108" t="n">
        <v>4685</v>
      </c>
      <c r="I4693" s="109" t="n">
        <v>-0.4344</v>
      </c>
      <c r="J4693" s="109" t="n">
        <v>0.2879</v>
      </c>
      <c r="K4693" s="109" t="n">
        <v>-1.0799</v>
      </c>
      <c r="L4693" s="109" t="n">
        <v>2.3275</v>
      </c>
      <c r="M4693" s="109" t="n">
        <v>0.4003</v>
      </c>
      <c r="N4693" s="108" t="n">
        <f aca="false">IF(SQRT($B$5)*$I4693+SQRT(1-$B$5)*J4693&lt;$C$8,1,0)</f>
        <v>0</v>
      </c>
      <c r="O4693" s="108" t="n">
        <f aca="false">IF(SQRT($B$5)*$I4693+SQRT(1-$B$5)*K4693&lt;$C$9,1,0)</f>
        <v>0</v>
      </c>
      <c r="P4693" s="108" t="n">
        <f aca="false">IF(SQRT($B$5)*$I4693+SQRT(1-$B$5)*L4693&lt;$C$10,1,0)</f>
        <v>0</v>
      </c>
      <c r="Q4693" s="108" t="n">
        <f aca="false">IF(SQRT($B$5)*$I4693+SQRT(1-$B$5)*M4693&lt;$C$11,1,0)</f>
        <v>0</v>
      </c>
      <c r="R4693" s="110" t="n">
        <f aca="false">N4693*$D$8+O4693*$D$9+P4693*$D$10+Q4693*$D$11</f>
        <v>0</v>
      </c>
      <c r="S4693" s="108" t="n">
        <f aca="false">SUM(N4693:Q4693)</f>
        <v>0</v>
      </c>
    </row>
    <row r="4694" customFormat="false" ht="15" hidden="false" customHeight="false" outlineLevel="0" collapsed="false">
      <c r="H4694" s="108" t="n">
        <v>4686</v>
      </c>
      <c r="I4694" s="109" t="n">
        <v>-0.2759</v>
      </c>
      <c r="J4694" s="109" t="n">
        <v>0.4626</v>
      </c>
      <c r="K4694" s="109" t="n">
        <v>-0.8436</v>
      </c>
      <c r="L4694" s="109" t="n">
        <v>-1.1404</v>
      </c>
      <c r="M4694" s="109" t="n">
        <v>-0.0196</v>
      </c>
      <c r="N4694" s="108" t="n">
        <f aca="false">IF(SQRT($B$5)*$I4694+SQRT(1-$B$5)*J4694&lt;$C$8,1,0)</f>
        <v>0</v>
      </c>
      <c r="O4694" s="108" t="n">
        <f aca="false">IF(SQRT($B$5)*$I4694+SQRT(1-$B$5)*K4694&lt;$C$9,1,0)</f>
        <v>0</v>
      </c>
      <c r="P4694" s="108" t="n">
        <f aca="false">IF(SQRT($B$5)*$I4694+SQRT(1-$B$5)*L4694&lt;$C$10,1,0)</f>
        <v>0</v>
      </c>
      <c r="Q4694" s="108" t="n">
        <f aca="false">IF(SQRT($B$5)*$I4694+SQRT(1-$B$5)*M4694&lt;$C$11,1,0)</f>
        <v>0</v>
      </c>
      <c r="R4694" s="110" t="n">
        <f aca="false">N4694*$D$8+O4694*$D$9+P4694*$D$10+Q4694*$D$11</f>
        <v>0</v>
      </c>
      <c r="S4694" s="108" t="n">
        <f aca="false">SUM(N4694:Q4694)</f>
        <v>0</v>
      </c>
    </row>
    <row r="4695" customFormat="false" ht="15" hidden="false" customHeight="false" outlineLevel="0" collapsed="false">
      <c r="H4695" s="108" t="n">
        <v>4687</v>
      </c>
      <c r="I4695" s="109" t="n">
        <v>-0.8589</v>
      </c>
      <c r="J4695" s="109" t="n">
        <v>0.594</v>
      </c>
      <c r="K4695" s="109" t="n">
        <v>-0.0113</v>
      </c>
      <c r="L4695" s="109" t="n">
        <v>-0.3555</v>
      </c>
      <c r="M4695" s="109" t="n">
        <v>1.8977</v>
      </c>
      <c r="N4695" s="108" t="n">
        <f aca="false">IF(SQRT($B$5)*$I4695+SQRT(1-$B$5)*J4695&lt;$C$8,1,0)</f>
        <v>0</v>
      </c>
      <c r="O4695" s="108" t="n">
        <f aca="false">IF(SQRT($B$5)*$I4695+SQRT(1-$B$5)*K4695&lt;$C$9,1,0)</f>
        <v>0</v>
      </c>
      <c r="P4695" s="108" t="n">
        <f aca="false">IF(SQRT($B$5)*$I4695+SQRT(1-$B$5)*L4695&lt;$C$10,1,0)</f>
        <v>0</v>
      </c>
      <c r="Q4695" s="108" t="n">
        <f aca="false">IF(SQRT($B$5)*$I4695+SQRT(1-$B$5)*M4695&lt;$C$11,1,0)</f>
        <v>0</v>
      </c>
      <c r="R4695" s="110" t="n">
        <f aca="false">N4695*$D$8+O4695*$D$9+P4695*$D$10+Q4695*$D$11</f>
        <v>0</v>
      </c>
      <c r="S4695" s="108" t="n">
        <f aca="false">SUM(N4695:Q4695)</f>
        <v>0</v>
      </c>
    </row>
    <row r="4696" customFormat="false" ht="15" hidden="false" customHeight="false" outlineLevel="0" collapsed="false">
      <c r="H4696" s="108" t="n">
        <v>4688</v>
      </c>
      <c r="I4696" s="109" t="n">
        <v>0.6779</v>
      </c>
      <c r="J4696" s="109" t="n">
        <v>-1.7753</v>
      </c>
      <c r="K4696" s="109" t="n">
        <v>-0.5981</v>
      </c>
      <c r="L4696" s="109" t="n">
        <v>0.4433</v>
      </c>
      <c r="M4696" s="109" t="n">
        <v>0.8036</v>
      </c>
      <c r="N4696" s="108" t="n">
        <f aca="false">IF(SQRT($B$5)*$I4696+SQRT(1-$B$5)*J4696&lt;$C$8,1,0)</f>
        <v>0</v>
      </c>
      <c r="O4696" s="108" t="n">
        <f aca="false">IF(SQRT($B$5)*$I4696+SQRT(1-$B$5)*K4696&lt;$C$9,1,0)</f>
        <v>0</v>
      </c>
      <c r="P4696" s="108" t="n">
        <f aca="false">IF(SQRT($B$5)*$I4696+SQRT(1-$B$5)*L4696&lt;$C$10,1,0)</f>
        <v>0</v>
      </c>
      <c r="Q4696" s="108" t="n">
        <f aca="false">IF(SQRT($B$5)*$I4696+SQRT(1-$B$5)*M4696&lt;$C$11,1,0)</f>
        <v>0</v>
      </c>
      <c r="R4696" s="110" t="n">
        <f aca="false">N4696*$D$8+O4696*$D$9+P4696*$D$10+Q4696*$D$11</f>
        <v>0</v>
      </c>
      <c r="S4696" s="108" t="n">
        <f aca="false">SUM(N4696:Q4696)</f>
        <v>0</v>
      </c>
    </row>
    <row r="4697" customFormat="false" ht="15" hidden="false" customHeight="false" outlineLevel="0" collapsed="false">
      <c r="H4697" s="108" t="n">
        <v>4689</v>
      </c>
      <c r="I4697" s="109" t="n">
        <v>0.147</v>
      </c>
      <c r="J4697" s="109" t="n">
        <v>-0.1478</v>
      </c>
      <c r="K4697" s="109" t="n">
        <v>0.2743</v>
      </c>
      <c r="L4697" s="109" t="n">
        <v>1.8726</v>
      </c>
      <c r="M4697" s="109" t="n">
        <v>1.1322</v>
      </c>
      <c r="N4697" s="108" t="n">
        <f aca="false">IF(SQRT($B$5)*$I4697+SQRT(1-$B$5)*J4697&lt;$C$8,1,0)</f>
        <v>0</v>
      </c>
      <c r="O4697" s="108" t="n">
        <f aca="false">IF(SQRT($B$5)*$I4697+SQRT(1-$B$5)*K4697&lt;$C$9,1,0)</f>
        <v>0</v>
      </c>
      <c r="P4697" s="108" t="n">
        <f aca="false">IF(SQRT($B$5)*$I4697+SQRT(1-$B$5)*L4697&lt;$C$10,1,0)</f>
        <v>0</v>
      </c>
      <c r="Q4697" s="108" t="n">
        <f aca="false">IF(SQRT($B$5)*$I4697+SQRT(1-$B$5)*M4697&lt;$C$11,1,0)</f>
        <v>0</v>
      </c>
      <c r="R4697" s="110" t="n">
        <f aca="false">N4697*$D$8+O4697*$D$9+P4697*$D$10+Q4697*$D$11</f>
        <v>0</v>
      </c>
      <c r="S4697" s="108" t="n">
        <f aca="false">SUM(N4697:Q4697)</f>
        <v>0</v>
      </c>
    </row>
    <row r="4698" customFormat="false" ht="15" hidden="false" customHeight="false" outlineLevel="0" collapsed="false">
      <c r="H4698" s="108" t="n">
        <v>4690</v>
      </c>
      <c r="I4698" s="109" t="n">
        <v>0.8679</v>
      </c>
      <c r="J4698" s="109" t="n">
        <v>-0.8842</v>
      </c>
      <c r="K4698" s="109" t="n">
        <v>2.468</v>
      </c>
      <c r="L4698" s="109" t="n">
        <v>1.4513</v>
      </c>
      <c r="M4698" s="109" t="n">
        <v>-1.3056</v>
      </c>
      <c r="N4698" s="108" t="n">
        <f aca="false">IF(SQRT($B$5)*$I4698+SQRT(1-$B$5)*J4698&lt;$C$8,1,0)</f>
        <v>0</v>
      </c>
      <c r="O4698" s="108" t="n">
        <f aca="false">IF(SQRT($B$5)*$I4698+SQRT(1-$B$5)*K4698&lt;$C$9,1,0)</f>
        <v>0</v>
      </c>
      <c r="P4698" s="108" t="n">
        <f aca="false">IF(SQRT($B$5)*$I4698+SQRT(1-$B$5)*L4698&lt;$C$10,1,0)</f>
        <v>0</v>
      </c>
      <c r="Q4698" s="108" t="n">
        <f aca="false">IF(SQRT($B$5)*$I4698+SQRT(1-$B$5)*M4698&lt;$C$11,1,0)</f>
        <v>0</v>
      </c>
      <c r="R4698" s="110" t="n">
        <f aca="false">N4698*$D$8+O4698*$D$9+P4698*$D$10+Q4698*$D$11</f>
        <v>0</v>
      </c>
      <c r="S4698" s="108" t="n">
        <f aca="false">SUM(N4698:Q4698)</f>
        <v>0</v>
      </c>
    </row>
    <row r="4699" customFormat="false" ht="15" hidden="false" customHeight="false" outlineLevel="0" collapsed="false">
      <c r="H4699" s="108" t="n">
        <v>4691</v>
      </c>
      <c r="I4699" s="109" t="n">
        <v>0.6568</v>
      </c>
      <c r="J4699" s="109" t="n">
        <v>1.8516</v>
      </c>
      <c r="K4699" s="109" t="n">
        <v>0.673</v>
      </c>
      <c r="L4699" s="109" t="n">
        <v>-0.6859</v>
      </c>
      <c r="M4699" s="109" t="n">
        <v>-0.9964</v>
      </c>
      <c r="N4699" s="108" t="n">
        <f aca="false">IF(SQRT($B$5)*$I4699+SQRT(1-$B$5)*J4699&lt;$C$8,1,0)</f>
        <v>0</v>
      </c>
      <c r="O4699" s="108" t="n">
        <f aca="false">IF(SQRT($B$5)*$I4699+SQRT(1-$B$5)*K4699&lt;$C$9,1,0)</f>
        <v>0</v>
      </c>
      <c r="P4699" s="108" t="n">
        <f aca="false">IF(SQRT($B$5)*$I4699+SQRT(1-$B$5)*L4699&lt;$C$10,1,0)</f>
        <v>0</v>
      </c>
      <c r="Q4699" s="108" t="n">
        <f aca="false">IF(SQRT($B$5)*$I4699+SQRT(1-$B$5)*M4699&lt;$C$11,1,0)</f>
        <v>0</v>
      </c>
      <c r="R4699" s="110" t="n">
        <f aca="false">N4699*$D$8+O4699*$D$9+P4699*$D$10+Q4699*$D$11</f>
        <v>0</v>
      </c>
      <c r="S4699" s="108" t="n">
        <f aca="false">SUM(N4699:Q4699)</f>
        <v>0</v>
      </c>
    </row>
    <row r="4700" customFormat="false" ht="15" hidden="false" customHeight="false" outlineLevel="0" collapsed="false">
      <c r="H4700" s="108" t="n">
        <v>4692</v>
      </c>
      <c r="I4700" s="109" t="n">
        <v>2.438</v>
      </c>
      <c r="J4700" s="109" t="n">
        <v>0.1753</v>
      </c>
      <c r="K4700" s="109" t="n">
        <v>1.7933</v>
      </c>
      <c r="L4700" s="109" t="n">
        <v>1.0063</v>
      </c>
      <c r="M4700" s="109" t="n">
        <v>0.3001</v>
      </c>
      <c r="N4700" s="108" t="n">
        <f aca="false">IF(SQRT($B$5)*$I4700+SQRT(1-$B$5)*J4700&lt;$C$8,1,0)</f>
        <v>0</v>
      </c>
      <c r="O4700" s="108" t="n">
        <f aca="false">IF(SQRT($B$5)*$I4700+SQRT(1-$B$5)*K4700&lt;$C$9,1,0)</f>
        <v>0</v>
      </c>
      <c r="P4700" s="108" t="n">
        <f aca="false">IF(SQRT($B$5)*$I4700+SQRT(1-$B$5)*L4700&lt;$C$10,1,0)</f>
        <v>0</v>
      </c>
      <c r="Q4700" s="108" t="n">
        <f aca="false">IF(SQRT($B$5)*$I4700+SQRT(1-$B$5)*M4700&lt;$C$11,1,0)</f>
        <v>0</v>
      </c>
      <c r="R4700" s="110" t="n">
        <f aca="false">N4700*$D$8+O4700*$D$9+P4700*$D$10+Q4700*$D$11</f>
        <v>0</v>
      </c>
      <c r="S4700" s="108" t="n">
        <f aca="false">SUM(N4700:Q4700)</f>
        <v>0</v>
      </c>
    </row>
    <row r="4701" customFormat="false" ht="15" hidden="false" customHeight="false" outlineLevel="0" collapsed="false">
      <c r="H4701" s="108" t="n">
        <v>4693</v>
      </c>
      <c r="I4701" s="109" t="n">
        <v>0.8148</v>
      </c>
      <c r="J4701" s="109" t="n">
        <v>1.0267</v>
      </c>
      <c r="K4701" s="109" t="n">
        <v>0.2037</v>
      </c>
      <c r="L4701" s="109" t="n">
        <v>-1.1948</v>
      </c>
      <c r="M4701" s="109" t="n">
        <v>-1.8949</v>
      </c>
      <c r="N4701" s="108" t="n">
        <f aca="false">IF(SQRT($B$5)*$I4701+SQRT(1-$B$5)*J4701&lt;$C$8,1,0)</f>
        <v>0</v>
      </c>
      <c r="O4701" s="108" t="n">
        <f aca="false">IF(SQRT($B$5)*$I4701+SQRT(1-$B$5)*K4701&lt;$C$9,1,0)</f>
        <v>0</v>
      </c>
      <c r="P4701" s="108" t="n">
        <f aca="false">IF(SQRT($B$5)*$I4701+SQRT(1-$B$5)*L4701&lt;$C$10,1,0)</f>
        <v>0</v>
      </c>
      <c r="Q4701" s="108" t="n">
        <f aca="false">IF(SQRT($B$5)*$I4701+SQRT(1-$B$5)*M4701&lt;$C$11,1,0)</f>
        <v>0</v>
      </c>
      <c r="R4701" s="110" t="n">
        <f aca="false">N4701*$D$8+O4701*$D$9+P4701*$D$10+Q4701*$D$11</f>
        <v>0</v>
      </c>
      <c r="S4701" s="108" t="n">
        <f aca="false">SUM(N4701:Q4701)</f>
        <v>0</v>
      </c>
    </row>
    <row r="4702" customFormat="false" ht="15" hidden="false" customHeight="false" outlineLevel="0" collapsed="false">
      <c r="H4702" s="108" t="n">
        <v>4694</v>
      </c>
      <c r="I4702" s="109" t="n">
        <v>1.3677</v>
      </c>
      <c r="J4702" s="109" t="n">
        <v>-1.4518</v>
      </c>
      <c r="K4702" s="109" t="n">
        <v>-0.7278</v>
      </c>
      <c r="L4702" s="109" t="n">
        <v>-1.2406</v>
      </c>
      <c r="M4702" s="109" t="n">
        <v>0.9199</v>
      </c>
      <c r="N4702" s="108" t="n">
        <f aca="false">IF(SQRT($B$5)*$I4702+SQRT(1-$B$5)*J4702&lt;$C$8,1,0)</f>
        <v>0</v>
      </c>
      <c r="O4702" s="108" t="n">
        <f aca="false">IF(SQRT($B$5)*$I4702+SQRT(1-$B$5)*K4702&lt;$C$9,1,0)</f>
        <v>0</v>
      </c>
      <c r="P4702" s="108" t="n">
        <f aca="false">IF(SQRT($B$5)*$I4702+SQRT(1-$B$5)*L4702&lt;$C$10,1,0)</f>
        <v>0</v>
      </c>
      <c r="Q4702" s="108" t="n">
        <f aca="false">IF(SQRT($B$5)*$I4702+SQRT(1-$B$5)*M4702&lt;$C$11,1,0)</f>
        <v>0</v>
      </c>
      <c r="R4702" s="110" t="n">
        <f aca="false">N4702*$D$8+O4702*$D$9+P4702*$D$10+Q4702*$D$11</f>
        <v>0</v>
      </c>
      <c r="S4702" s="108" t="n">
        <f aca="false">SUM(N4702:Q4702)</f>
        <v>0</v>
      </c>
    </row>
    <row r="4703" customFormat="false" ht="15" hidden="false" customHeight="false" outlineLevel="0" collapsed="false">
      <c r="H4703" s="108" t="n">
        <v>4695</v>
      </c>
      <c r="I4703" s="109" t="n">
        <v>0.5541</v>
      </c>
      <c r="J4703" s="109" t="n">
        <v>-0.4697</v>
      </c>
      <c r="K4703" s="109" t="n">
        <v>-1.6394</v>
      </c>
      <c r="L4703" s="109" t="n">
        <v>-1.2815</v>
      </c>
      <c r="M4703" s="109" t="n">
        <v>1.4498</v>
      </c>
      <c r="N4703" s="108" t="n">
        <f aca="false">IF(SQRT($B$5)*$I4703+SQRT(1-$B$5)*J4703&lt;$C$8,1,0)</f>
        <v>0</v>
      </c>
      <c r="O4703" s="108" t="n">
        <f aca="false">IF(SQRT($B$5)*$I4703+SQRT(1-$B$5)*K4703&lt;$C$9,1,0)</f>
        <v>0</v>
      </c>
      <c r="P4703" s="108" t="n">
        <f aca="false">IF(SQRT($B$5)*$I4703+SQRT(1-$B$5)*L4703&lt;$C$10,1,0)</f>
        <v>0</v>
      </c>
      <c r="Q4703" s="108" t="n">
        <f aca="false">IF(SQRT($B$5)*$I4703+SQRT(1-$B$5)*M4703&lt;$C$11,1,0)</f>
        <v>0</v>
      </c>
      <c r="R4703" s="110" t="n">
        <f aca="false">N4703*$D$8+O4703*$D$9+P4703*$D$10+Q4703*$D$11</f>
        <v>0</v>
      </c>
      <c r="S4703" s="108" t="n">
        <f aca="false">SUM(N4703:Q4703)</f>
        <v>0</v>
      </c>
    </row>
    <row r="4704" customFormat="false" ht="15" hidden="false" customHeight="false" outlineLevel="0" collapsed="false">
      <c r="H4704" s="108" t="n">
        <v>4696</v>
      </c>
      <c r="I4704" s="109" t="n">
        <v>0.0329</v>
      </c>
      <c r="J4704" s="109" t="n">
        <v>0.5529</v>
      </c>
      <c r="K4704" s="109" t="n">
        <v>-1.35</v>
      </c>
      <c r="L4704" s="109" t="n">
        <v>0.2325</v>
      </c>
      <c r="M4704" s="109" t="n">
        <v>-1.0213</v>
      </c>
      <c r="N4704" s="108" t="n">
        <f aca="false">IF(SQRT($B$5)*$I4704+SQRT(1-$B$5)*J4704&lt;$C$8,1,0)</f>
        <v>0</v>
      </c>
      <c r="O4704" s="108" t="n">
        <f aca="false">IF(SQRT($B$5)*$I4704+SQRT(1-$B$5)*K4704&lt;$C$9,1,0)</f>
        <v>0</v>
      </c>
      <c r="P4704" s="108" t="n">
        <f aca="false">IF(SQRT($B$5)*$I4704+SQRT(1-$B$5)*L4704&lt;$C$10,1,0)</f>
        <v>0</v>
      </c>
      <c r="Q4704" s="108" t="n">
        <f aca="false">IF(SQRT($B$5)*$I4704+SQRT(1-$B$5)*M4704&lt;$C$11,1,0)</f>
        <v>0</v>
      </c>
      <c r="R4704" s="110" t="n">
        <f aca="false">N4704*$D$8+O4704*$D$9+P4704*$D$10+Q4704*$D$11</f>
        <v>0</v>
      </c>
      <c r="S4704" s="108" t="n">
        <f aca="false">SUM(N4704:Q4704)</f>
        <v>0</v>
      </c>
    </row>
    <row r="4705" customFormat="false" ht="15" hidden="false" customHeight="false" outlineLevel="0" collapsed="false">
      <c r="H4705" s="108" t="n">
        <v>4697</v>
      </c>
      <c r="I4705" s="109" t="n">
        <v>-0.2073</v>
      </c>
      <c r="J4705" s="109" t="n">
        <v>-2.1613</v>
      </c>
      <c r="K4705" s="109" t="n">
        <v>2.1592</v>
      </c>
      <c r="L4705" s="109" t="n">
        <v>-0.2741</v>
      </c>
      <c r="M4705" s="109" t="n">
        <v>0.5865</v>
      </c>
      <c r="N4705" s="108" t="n">
        <f aca="false">IF(SQRT($B$5)*$I4705+SQRT(1-$B$5)*J4705&lt;$C$8,1,0)</f>
        <v>0</v>
      </c>
      <c r="O4705" s="108" t="n">
        <f aca="false">IF(SQRT($B$5)*$I4705+SQRT(1-$B$5)*K4705&lt;$C$9,1,0)</f>
        <v>0</v>
      </c>
      <c r="P4705" s="108" t="n">
        <f aca="false">IF(SQRT($B$5)*$I4705+SQRT(1-$B$5)*L4705&lt;$C$10,1,0)</f>
        <v>0</v>
      </c>
      <c r="Q4705" s="108" t="n">
        <f aca="false">IF(SQRT($B$5)*$I4705+SQRT(1-$B$5)*M4705&lt;$C$11,1,0)</f>
        <v>0</v>
      </c>
      <c r="R4705" s="110" t="n">
        <f aca="false">N4705*$D$8+O4705*$D$9+P4705*$D$10+Q4705*$D$11</f>
        <v>0</v>
      </c>
      <c r="S4705" s="108" t="n">
        <f aca="false">SUM(N4705:Q4705)</f>
        <v>0</v>
      </c>
    </row>
    <row r="4706" customFormat="false" ht="15" hidden="false" customHeight="false" outlineLevel="0" collapsed="false">
      <c r="H4706" s="108" t="n">
        <v>4698</v>
      </c>
      <c r="I4706" s="109" t="n">
        <v>-1.3326</v>
      </c>
      <c r="J4706" s="109" t="n">
        <v>0.2864</v>
      </c>
      <c r="K4706" s="109" t="n">
        <v>1.0492</v>
      </c>
      <c r="L4706" s="109" t="n">
        <v>0.9174</v>
      </c>
      <c r="M4706" s="109" t="n">
        <v>0.7261</v>
      </c>
      <c r="N4706" s="108" t="n">
        <f aca="false">IF(SQRT($B$5)*$I4706+SQRT(1-$B$5)*J4706&lt;$C$8,1,0)</f>
        <v>0</v>
      </c>
      <c r="O4706" s="108" t="n">
        <f aca="false">IF(SQRT($B$5)*$I4706+SQRT(1-$B$5)*K4706&lt;$C$9,1,0)</f>
        <v>0</v>
      </c>
      <c r="P4706" s="108" t="n">
        <f aca="false">IF(SQRT($B$5)*$I4706+SQRT(1-$B$5)*L4706&lt;$C$10,1,0)</f>
        <v>0</v>
      </c>
      <c r="Q4706" s="108" t="n">
        <f aca="false">IF(SQRT($B$5)*$I4706+SQRT(1-$B$5)*M4706&lt;$C$11,1,0)</f>
        <v>0</v>
      </c>
      <c r="R4706" s="110" t="n">
        <f aca="false">N4706*$D$8+O4706*$D$9+P4706*$D$10+Q4706*$D$11</f>
        <v>0</v>
      </c>
      <c r="S4706" s="108" t="n">
        <f aca="false">SUM(N4706:Q4706)</f>
        <v>0</v>
      </c>
    </row>
    <row r="4707" customFormat="false" ht="15" hidden="false" customHeight="false" outlineLevel="0" collapsed="false">
      <c r="H4707" s="108" t="n">
        <v>4699</v>
      </c>
      <c r="I4707" s="109" t="n">
        <v>-0.1609</v>
      </c>
      <c r="J4707" s="109" t="n">
        <v>-0.4687</v>
      </c>
      <c r="K4707" s="109" t="n">
        <v>1.2249</v>
      </c>
      <c r="L4707" s="109" t="n">
        <v>0.7458</v>
      </c>
      <c r="M4707" s="109" t="n">
        <v>0.3432</v>
      </c>
      <c r="N4707" s="108" t="n">
        <f aca="false">IF(SQRT($B$5)*$I4707+SQRT(1-$B$5)*J4707&lt;$C$8,1,0)</f>
        <v>0</v>
      </c>
      <c r="O4707" s="108" t="n">
        <f aca="false">IF(SQRT($B$5)*$I4707+SQRT(1-$B$5)*K4707&lt;$C$9,1,0)</f>
        <v>0</v>
      </c>
      <c r="P4707" s="108" t="n">
        <f aca="false">IF(SQRT($B$5)*$I4707+SQRT(1-$B$5)*L4707&lt;$C$10,1,0)</f>
        <v>0</v>
      </c>
      <c r="Q4707" s="108" t="n">
        <f aca="false">IF(SQRT($B$5)*$I4707+SQRT(1-$B$5)*M4707&lt;$C$11,1,0)</f>
        <v>0</v>
      </c>
      <c r="R4707" s="110" t="n">
        <f aca="false">N4707*$D$8+O4707*$D$9+P4707*$D$10+Q4707*$D$11</f>
        <v>0</v>
      </c>
      <c r="S4707" s="108" t="n">
        <f aca="false">SUM(N4707:Q4707)</f>
        <v>0</v>
      </c>
    </row>
    <row r="4708" customFormat="false" ht="15" hidden="false" customHeight="false" outlineLevel="0" collapsed="false">
      <c r="H4708" s="108" t="n">
        <v>4700</v>
      </c>
      <c r="I4708" s="109" t="n">
        <v>0.3904</v>
      </c>
      <c r="J4708" s="109" t="n">
        <v>-0.8289</v>
      </c>
      <c r="K4708" s="109" t="n">
        <v>-0.3688</v>
      </c>
      <c r="L4708" s="109" t="n">
        <v>-0.7015</v>
      </c>
      <c r="M4708" s="109" t="n">
        <v>-2.2247</v>
      </c>
      <c r="N4708" s="108" t="n">
        <f aca="false">IF(SQRT($B$5)*$I4708+SQRT(1-$B$5)*J4708&lt;$C$8,1,0)</f>
        <v>0</v>
      </c>
      <c r="O4708" s="108" t="n">
        <f aca="false">IF(SQRT($B$5)*$I4708+SQRT(1-$B$5)*K4708&lt;$C$9,1,0)</f>
        <v>0</v>
      </c>
      <c r="P4708" s="108" t="n">
        <f aca="false">IF(SQRT($B$5)*$I4708+SQRT(1-$B$5)*L4708&lt;$C$10,1,0)</f>
        <v>0</v>
      </c>
      <c r="Q4708" s="108" t="n">
        <f aca="false">IF(SQRT($B$5)*$I4708+SQRT(1-$B$5)*M4708&lt;$C$11,1,0)</f>
        <v>0</v>
      </c>
      <c r="R4708" s="110" t="n">
        <f aca="false">N4708*$D$8+O4708*$D$9+P4708*$D$10+Q4708*$D$11</f>
        <v>0</v>
      </c>
      <c r="S4708" s="108" t="n">
        <f aca="false">SUM(N4708:Q4708)</f>
        <v>0</v>
      </c>
    </row>
    <row r="4709" customFormat="false" ht="15" hidden="false" customHeight="false" outlineLevel="0" collapsed="false">
      <c r="H4709" s="108" t="n">
        <v>4701</v>
      </c>
      <c r="I4709" s="109" t="n">
        <v>-1.4747</v>
      </c>
      <c r="J4709" s="109" t="n">
        <v>2.1792</v>
      </c>
      <c r="K4709" s="109" t="n">
        <v>1.2119</v>
      </c>
      <c r="L4709" s="109" t="n">
        <v>1.552</v>
      </c>
      <c r="M4709" s="109" t="n">
        <v>1.0915</v>
      </c>
      <c r="N4709" s="108" t="n">
        <f aca="false">IF(SQRT($B$5)*$I4709+SQRT(1-$B$5)*J4709&lt;$C$8,1,0)</f>
        <v>0</v>
      </c>
      <c r="O4709" s="108" t="n">
        <f aca="false">IF(SQRT($B$5)*$I4709+SQRT(1-$B$5)*K4709&lt;$C$9,1,0)</f>
        <v>0</v>
      </c>
      <c r="P4709" s="108" t="n">
        <f aca="false">IF(SQRT($B$5)*$I4709+SQRT(1-$B$5)*L4709&lt;$C$10,1,0)</f>
        <v>0</v>
      </c>
      <c r="Q4709" s="108" t="n">
        <f aca="false">IF(SQRT($B$5)*$I4709+SQRT(1-$B$5)*M4709&lt;$C$11,1,0)</f>
        <v>0</v>
      </c>
      <c r="R4709" s="110" t="n">
        <f aca="false">N4709*$D$8+O4709*$D$9+P4709*$D$10+Q4709*$D$11</f>
        <v>0</v>
      </c>
      <c r="S4709" s="108" t="n">
        <f aca="false">SUM(N4709:Q4709)</f>
        <v>0</v>
      </c>
    </row>
    <row r="4710" customFormat="false" ht="15" hidden="false" customHeight="false" outlineLevel="0" collapsed="false">
      <c r="H4710" s="108" t="n">
        <v>4702</v>
      </c>
      <c r="I4710" s="109" t="n">
        <v>-0.5707</v>
      </c>
      <c r="J4710" s="109" t="n">
        <v>-0.3253</v>
      </c>
      <c r="K4710" s="109" t="n">
        <v>-1.067</v>
      </c>
      <c r="L4710" s="109" t="n">
        <v>-0.9227</v>
      </c>
      <c r="M4710" s="109" t="n">
        <v>0.6789</v>
      </c>
      <c r="N4710" s="108" t="n">
        <f aca="false">IF(SQRT($B$5)*$I4710+SQRT(1-$B$5)*J4710&lt;$C$8,1,0)</f>
        <v>0</v>
      </c>
      <c r="O4710" s="108" t="n">
        <f aca="false">IF(SQRT($B$5)*$I4710+SQRT(1-$B$5)*K4710&lt;$C$9,1,0)</f>
        <v>0</v>
      </c>
      <c r="P4710" s="108" t="n">
        <f aca="false">IF(SQRT($B$5)*$I4710+SQRT(1-$B$5)*L4710&lt;$C$10,1,0)</f>
        <v>0</v>
      </c>
      <c r="Q4710" s="108" t="n">
        <f aca="false">IF(SQRT($B$5)*$I4710+SQRT(1-$B$5)*M4710&lt;$C$11,1,0)</f>
        <v>0</v>
      </c>
      <c r="R4710" s="110" t="n">
        <f aca="false">N4710*$D$8+O4710*$D$9+P4710*$D$10+Q4710*$D$11</f>
        <v>0</v>
      </c>
      <c r="S4710" s="108" t="n">
        <f aca="false">SUM(N4710:Q4710)</f>
        <v>0</v>
      </c>
    </row>
    <row r="4711" customFormat="false" ht="15" hidden="false" customHeight="false" outlineLevel="0" collapsed="false">
      <c r="H4711" s="108" t="n">
        <v>4703</v>
      </c>
      <c r="I4711" s="109" t="n">
        <v>-0.4075</v>
      </c>
      <c r="J4711" s="109" t="n">
        <v>-0.7756</v>
      </c>
      <c r="K4711" s="109" t="n">
        <v>0.2996</v>
      </c>
      <c r="L4711" s="109" t="n">
        <v>-1.4612</v>
      </c>
      <c r="M4711" s="109" t="n">
        <v>-0.6506</v>
      </c>
      <c r="N4711" s="108" t="n">
        <f aca="false">IF(SQRT($B$5)*$I4711+SQRT(1-$B$5)*J4711&lt;$C$8,1,0)</f>
        <v>0</v>
      </c>
      <c r="O4711" s="108" t="n">
        <f aca="false">IF(SQRT($B$5)*$I4711+SQRT(1-$B$5)*K4711&lt;$C$9,1,0)</f>
        <v>0</v>
      </c>
      <c r="P4711" s="108" t="n">
        <f aca="false">IF(SQRT($B$5)*$I4711+SQRT(1-$B$5)*L4711&lt;$C$10,1,0)</f>
        <v>0</v>
      </c>
      <c r="Q4711" s="108" t="n">
        <f aca="false">IF(SQRT($B$5)*$I4711+SQRT(1-$B$5)*M4711&lt;$C$11,1,0)</f>
        <v>0</v>
      </c>
      <c r="R4711" s="110" t="n">
        <f aca="false">N4711*$D$8+O4711*$D$9+P4711*$D$10+Q4711*$D$11</f>
        <v>0</v>
      </c>
      <c r="S4711" s="108" t="n">
        <f aca="false">SUM(N4711:Q4711)</f>
        <v>0</v>
      </c>
    </row>
    <row r="4712" customFormat="false" ht="15" hidden="false" customHeight="false" outlineLevel="0" collapsed="false">
      <c r="H4712" s="108" t="n">
        <v>4704</v>
      </c>
      <c r="I4712" s="109" t="n">
        <v>-0.033</v>
      </c>
      <c r="J4712" s="109" t="n">
        <v>1.3424</v>
      </c>
      <c r="K4712" s="109" t="n">
        <v>0.458</v>
      </c>
      <c r="L4712" s="109" t="n">
        <v>0.5297</v>
      </c>
      <c r="M4712" s="109" t="n">
        <v>1.2539</v>
      </c>
      <c r="N4712" s="108" t="n">
        <f aca="false">IF(SQRT($B$5)*$I4712+SQRT(1-$B$5)*J4712&lt;$C$8,1,0)</f>
        <v>0</v>
      </c>
      <c r="O4712" s="108" t="n">
        <f aca="false">IF(SQRT($B$5)*$I4712+SQRT(1-$B$5)*K4712&lt;$C$9,1,0)</f>
        <v>0</v>
      </c>
      <c r="P4712" s="108" t="n">
        <f aca="false">IF(SQRT($B$5)*$I4712+SQRT(1-$B$5)*L4712&lt;$C$10,1,0)</f>
        <v>0</v>
      </c>
      <c r="Q4712" s="108" t="n">
        <f aca="false">IF(SQRT($B$5)*$I4712+SQRT(1-$B$5)*M4712&lt;$C$11,1,0)</f>
        <v>0</v>
      </c>
      <c r="R4712" s="110" t="n">
        <f aca="false">N4712*$D$8+O4712*$D$9+P4712*$D$10+Q4712*$D$11</f>
        <v>0</v>
      </c>
      <c r="S4712" s="108" t="n">
        <f aca="false">SUM(N4712:Q4712)</f>
        <v>0</v>
      </c>
    </row>
    <row r="4713" customFormat="false" ht="15" hidden="false" customHeight="false" outlineLevel="0" collapsed="false">
      <c r="H4713" s="108" t="n">
        <v>4705</v>
      </c>
      <c r="I4713" s="109" t="n">
        <v>0.2582</v>
      </c>
      <c r="J4713" s="109" t="n">
        <v>0.1474</v>
      </c>
      <c r="K4713" s="109" t="n">
        <v>-0.7011</v>
      </c>
      <c r="L4713" s="109" t="n">
        <v>0.4246</v>
      </c>
      <c r="M4713" s="109" t="n">
        <v>-0.8188</v>
      </c>
      <c r="N4713" s="108" t="n">
        <f aca="false">IF(SQRT($B$5)*$I4713+SQRT(1-$B$5)*J4713&lt;$C$8,1,0)</f>
        <v>0</v>
      </c>
      <c r="O4713" s="108" t="n">
        <f aca="false">IF(SQRT($B$5)*$I4713+SQRT(1-$B$5)*K4713&lt;$C$9,1,0)</f>
        <v>0</v>
      </c>
      <c r="P4713" s="108" t="n">
        <f aca="false">IF(SQRT($B$5)*$I4713+SQRT(1-$B$5)*L4713&lt;$C$10,1,0)</f>
        <v>0</v>
      </c>
      <c r="Q4713" s="108" t="n">
        <f aca="false">IF(SQRT($B$5)*$I4713+SQRT(1-$B$5)*M4713&lt;$C$11,1,0)</f>
        <v>0</v>
      </c>
      <c r="R4713" s="110" t="n">
        <f aca="false">N4713*$D$8+O4713*$D$9+P4713*$D$10+Q4713*$D$11</f>
        <v>0</v>
      </c>
      <c r="S4713" s="108" t="n">
        <f aca="false">SUM(N4713:Q4713)</f>
        <v>0</v>
      </c>
    </row>
    <row r="4714" customFormat="false" ht="15" hidden="false" customHeight="false" outlineLevel="0" collapsed="false">
      <c r="H4714" s="108" t="n">
        <v>4706</v>
      </c>
      <c r="I4714" s="109" t="n">
        <v>-0.6305</v>
      </c>
      <c r="J4714" s="109" t="n">
        <v>2.2874</v>
      </c>
      <c r="K4714" s="109" t="n">
        <v>-1.1433</v>
      </c>
      <c r="L4714" s="109" t="n">
        <v>1.3335</v>
      </c>
      <c r="M4714" s="109" t="n">
        <v>0.8521</v>
      </c>
      <c r="N4714" s="108" t="n">
        <f aca="false">IF(SQRT($B$5)*$I4714+SQRT(1-$B$5)*J4714&lt;$C$8,1,0)</f>
        <v>0</v>
      </c>
      <c r="O4714" s="108" t="n">
        <f aca="false">IF(SQRT($B$5)*$I4714+SQRT(1-$B$5)*K4714&lt;$C$9,1,0)</f>
        <v>0</v>
      </c>
      <c r="P4714" s="108" t="n">
        <f aca="false">IF(SQRT($B$5)*$I4714+SQRT(1-$B$5)*L4714&lt;$C$10,1,0)</f>
        <v>0</v>
      </c>
      <c r="Q4714" s="108" t="n">
        <f aca="false">IF(SQRT($B$5)*$I4714+SQRT(1-$B$5)*M4714&lt;$C$11,1,0)</f>
        <v>0</v>
      </c>
      <c r="R4714" s="110" t="n">
        <f aca="false">N4714*$D$8+O4714*$D$9+P4714*$D$10+Q4714*$D$11</f>
        <v>0</v>
      </c>
      <c r="S4714" s="108" t="n">
        <f aca="false">SUM(N4714:Q4714)</f>
        <v>0</v>
      </c>
    </row>
    <row r="4715" customFormat="false" ht="15" hidden="false" customHeight="false" outlineLevel="0" collapsed="false">
      <c r="H4715" s="108" t="n">
        <v>4707</v>
      </c>
      <c r="I4715" s="109" t="n">
        <v>2.0351</v>
      </c>
      <c r="J4715" s="109" t="n">
        <v>-0.2191</v>
      </c>
      <c r="K4715" s="109" t="n">
        <v>0.8791</v>
      </c>
      <c r="L4715" s="109" t="n">
        <v>-0.0169</v>
      </c>
      <c r="M4715" s="109" t="n">
        <v>-0.2219</v>
      </c>
      <c r="N4715" s="108" t="n">
        <f aca="false">IF(SQRT($B$5)*$I4715+SQRT(1-$B$5)*J4715&lt;$C$8,1,0)</f>
        <v>0</v>
      </c>
      <c r="O4715" s="108" t="n">
        <f aca="false">IF(SQRT($B$5)*$I4715+SQRT(1-$B$5)*K4715&lt;$C$9,1,0)</f>
        <v>0</v>
      </c>
      <c r="P4715" s="108" t="n">
        <f aca="false">IF(SQRT($B$5)*$I4715+SQRT(1-$B$5)*L4715&lt;$C$10,1,0)</f>
        <v>0</v>
      </c>
      <c r="Q4715" s="108" t="n">
        <f aca="false">IF(SQRT($B$5)*$I4715+SQRT(1-$B$5)*M4715&lt;$C$11,1,0)</f>
        <v>0</v>
      </c>
      <c r="R4715" s="110" t="n">
        <f aca="false">N4715*$D$8+O4715*$D$9+P4715*$D$10+Q4715*$D$11</f>
        <v>0</v>
      </c>
      <c r="S4715" s="108" t="n">
        <f aca="false">SUM(N4715:Q4715)</f>
        <v>0</v>
      </c>
    </row>
    <row r="4716" customFormat="false" ht="15" hidden="false" customHeight="false" outlineLevel="0" collapsed="false">
      <c r="H4716" s="108" t="n">
        <v>4708</v>
      </c>
      <c r="I4716" s="109" t="n">
        <v>2.4283</v>
      </c>
      <c r="J4716" s="109" t="n">
        <v>-0.1664</v>
      </c>
      <c r="K4716" s="109" t="n">
        <v>1.3768</v>
      </c>
      <c r="L4716" s="109" t="n">
        <v>0.3246</v>
      </c>
      <c r="M4716" s="109" t="n">
        <v>0.447</v>
      </c>
      <c r="N4716" s="108" t="n">
        <f aca="false">IF(SQRT($B$5)*$I4716+SQRT(1-$B$5)*J4716&lt;$C$8,1,0)</f>
        <v>0</v>
      </c>
      <c r="O4716" s="108" t="n">
        <f aca="false">IF(SQRT($B$5)*$I4716+SQRT(1-$B$5)*K4716&lt;$C$9,1,0)</f>
        <v>0</v>
      </c>
      <c r="P4716" s="108" t="n">
        <f aca="false">IF(SQRT($B$5)*$I4716+SQRT(1-$B$5)*L4716&lt;$C$10,1,0)</f>
        <v>0</v>
      </c>
      <c r="Q4716" s="108" t="n">
        <f aca="false">IF(SQRT($B$5)*$I4716+SQRT(1-$B$5)*M4716&lt;$C$11,1,0)</f>
        <v>0</v>
      </c>
      <c r="R4716" s="110" t="n">
        <f aca="false">N4716*$D$8+O4716*$D$9+P4716*$D$10+Q4716*$D$11</f>
        <v>0</v>
      </c>
      <c r="S4716" s="108" t="n">
        <f aca="false">SUM(N4716:Q4716)</f>
        <v>0</v>
      </c>
    </row>
    <row r="4717" customFormat="false" ht="15" hidden="false" customHeight="false" outlineLevel="0" collapsed="false">
      <c r="H4717" s="108" t="n">
        <v>4709</v>
      </c>
      <c r="I4717" s="109" t="n">
        <v>-0.0254</v>
      </c>
      <c r="J4717" s="109" t="n">
        <v>-0.7159</v>
      </c>
      <c r="K4717" s="109" t="n">
        <v>-0.3961</v>
      </c>
      <c r="L4717" s="109" t="n">
        <v>-0.4227</v>
      </c>
      <c r="M4717" s="109" t="n">
        <v>1.0341</v>
      </c>
      <c r="N4717" s="108" t="n">
        <f aca="false">IF(SQRT($B$5)*$I4717+SQRT(1-$B$5)*J4717&lt;$C$8,1,0)</f>
        <v>0</v>
      </c>
      <c r="O4717" s="108" t="n">
        <f aca="false">IF(SQRT($B$5)*$I4717+SQRT(1-$B$5)*K4717&lt;$C$9,1,0)</f>
        <v>0</v>
      </c>
      <c r="P4717" s="108" t="n">
        <f aca="false">IF(SQRT($B$5)*$I4717+SQRT(1-$B$5)*L4717&lt;$C$10,1,0)</f>
        <v>0</v>
      </c>
      <c r="Q4717" s="108" t="n">
        <f aca="false">IF(SQRT($B$5)*$I4717+SQRT(1-$B$5)*M4717&lt;$C$11,1,0)</f>
        <v>0</v>
      </c>
      <c r="R4717" s="110" t="n">
        <f aca="false">N4717*$D$8+O4717*$D$9+P4717*$D$10+Q4717*$D$11</f>
        <v>0</v>
      </c>
      <c r="S4717" s="108" t="n">
        <f aca="false">SUM(N4717:Q4717)</f>
        <v>0</v>
      </c>
    </row>
    <row r="4718" customFormat="false" ht="15" hidden="false" customHeight="false" outlineLevel="0" collapsed="false">
      <c r="H4718" s="108" t="n">
        <v>4710</v>
      </c>
      <c r="I4718" s="109" t="n">
        <v>0.0328</v>
      </c>
      <c r="J4718" s="109" t="n">
        <v>-1.884</v>
      </c>
      <c r="K4718" s="109" t="n">
        <v>-1.137</v>
      </c>
      <c r="L4718" s="109" t="n">
        <v>-0.8934</v>
      </c>
      <c r="M4718" s="109" t="n">
        <v>0.9622</v>
      </c>
      <c r="N4718" s="108" t="n">
        <f aca="false">IF(SQRT($B$5)*$I4718+SQRT(1-$B$5)*J4718&lt;$C$8,1,0)</f>
        <v>0</v>
      </c>
      <c r="O4718" s="108" t="n">
        <f aca="false">IF(SQRT($B$5)*$I4718+SQRT(1-$B$5)*K4718&lt;$C$9,1,0)</f>
        <v>0</v>
      </c>
      <c r="P4718" s="108" t="n">
        <f aca="false">IF(SQRT($B$5)*$I4718+SQRT(1-$B$5)*L4718&lt;$C$10,1,0)</f>
        <v>0</v>
      </c>
      <c r="Q4718" s="108" t="n">
        <f aca="false">IF(SQRT($B$5)*$I4718+SQRT(1-$B$5)*M4718&lt;$C$11,1,0)</f>
        <v>0</v>
      </c>
      <c r="R4718" s="110" t="n">
        <f aca="false">N4718*$D$8+O4718*$D$9+P4718*$D$10+Q4718*$D$11</f>
        <v>0</v>
      </c>
      <c r="S4718" s="108" t="n">
        <f aca="false">SUM(N4718:Q4718)</f>
        <v>0</v>
      </c>
    </row>
    <row r="4719" customFormat="false" ht="15" hidden="false" customHeight="false" outlineLevel="0" collapsed="false">
      <c r="H4719" s="108" t="n">
        <v>4711</v>
      </c>
      <c r="I4719" s="109" t="n">
        <v>-0.7994</v>
      </c>
      <c r="J4719" s="109" t="n">
        <v>0.6692</v>
      </c>
      <c r="K4719" s="109" t="n">
        <v>-0.8449</v>
      </c>
      <c r="L4719" s="109" t="n">
        <v>-0.1115</v>
      </c>
      <c r="M4719" s="109" t="n">
        <v>0.6348</v>
      </c>
      <c r="N4719" s="108" t="n">
        <f aca="false">IF(SQRT($B$5)*$I4719+SQRT(1-$B$5)*J4719&lt;$C$8,1,0)</f>
        <v>0</v>
      </c>
      <c r="O4719" s="108" t="n">
        <f aca="false">IF(SQRT($B$5)*$I4719+SQRT(1-$B$5)*K4719&lt;$C$9,1,0)</f>
        <v>0</v>
      </c>
      <c r="P4719" s="108" t="n">
        <f aca="false">IF(SQRT($B$5)*$I4719+SQRT(1-$B$5)*L4719&lt;$C$10,1,0)</f>
        <v>0</v>
      </c>
      <c r="Q4719" s="108" t="n">
        <f aca="false">IF(SQRT($B$5)*$I4719+SQRT(1-$B$5)*M4719&lt;$C$11,1,0)</f>
        <v>0</v>
      </c>
      <c r="R4719" s="110" t="n">
        <f aca="false">N4719*$D$8+O4719*$D$9+P4719*$D$10+Q4719*$D$11</f>
        <v>0</v>
      </c>
      <c r="S4719" s="108" t="n">
        <f aca="false">SUM(N4719:Q4719)</f>
        <v>0</v>
      </c>
    </row>
    <row r="4720" customFormat="false" ht="15" hidden="false" customHeight="false" outlineLevel="0" collapsed="false">
      <c r="H4720" s="108" t="n">
        <v>4712</v>
      </c>
      <c r="I4720" s="109" t="n">
        <v>0.3397</v>
      </c>
      <c r="J4720" s="109" t="n">
        <v>0.1967</v>
      </c>
      <c r="K4720" s="109" t="n">
        <v>-1.1193</v>
      </c>
      <c r="L4720" s="109" t="n">
        <v>-1.0356</v>
      </c>
      <c r="M4720" s="109" t="n">
        <v>-1.5222</v>
      </c>
      <c r="N4720" s="108" t="n">
        <f aca="false">IF(SQRT($B$5)*$I4720+SQRT(1-$B$5)*J4720&lt;$C$8,1,0)</f>
        <v>0</v>
      </c>
      <c r="O4720" s="108" t="n">
        <f aca="false">IF(SQRT($B$5)*$I4720+SQRT(1-$B$5)*K4720&lt;$C$9,1,0)</f>
        <v>0</v>
      </c>
      <c r="P4720" s="108" t="n">
        <f aca="false">IF(SQRT($B$5)*$I4720+SQRT(1-$B$5)*L4720&lt;$C$10,1,0)</f>
        <v>0</v>
      </c>
      <c r="Q4720" s="108" t="n">
        <f aca="false">IF(SQRT($B$5)*$I4720+SQRT(1-$B$5)*M4720&lt;$C$11,1,0)</f>
        <v>0</v>
      </c>
      <c r="R4720" s="110" t="n">
        <f aca="false">N4720*$D$8+O4720*$D$9+P4720*$D$10+Q4720*$D$11</f>
        <v>0</v>
      </c>
      <c r="S4720" s="108" t="n">
        <f aca="false">SUM(N4720:Q4720)</f>
        <v>0</v>
      </c>
    </row>
    <row r="4721" customFormat="false" ht="15" hidden="false" customHeight="false" outlineLevel="0" collapsed="false">
      <c r="H4721" s="108" t="n">
        <v>4713</v>
      </c>
      <c r="I4721" s="109" t="n">
        <v>-0.2903</v>
      </c>
      <c r="J4721" s="109" t="n">
        <v>-0.1098</v>
      </c>
      <c r="K4721" s="109" t="n">
        <v>1.0864</v>
      </c>
      <c r="L4721" s="109" t="n">
        <v>0.9035</v>
      </c>
      <c r="M4721" s="109" t="n">
        <v>0.0439</v>
      </c>
      <c r="N4721" s="108" t="n">
        <f aca="false">IF(SQRT($B$5)*$I4721+SQRT(1-$B$5)*J4721&lt;$C$8,1,0)</f>
        <v>0</v>
      </c>
      <c r="O4721" s="108" t="n">
        <f aca="false">IF(SQRT($B$5)*$I4721+SQRT(1-$B$5)*K4721&lt;$C$9,1,0)</f>
        <v>0</v>
      </c>
      <c r="P4721" s="108" t="n">
        <f aca="false">IF(SQRT($B$5)*$I4721+SQRT(1-$B$5)*L4721&lt;$C$10,1,0)</f>
        <v>0</v>
      </c>
      <c r="Q4721" s="108" t="n">
        <f aca="false">IF(SQRT($B$5)*$I4721+SQRT(1-$B$5)*M4721&lt;$C$11,1,0)</f>
        <v>0</v>
      </c>
      <c r="R4721" s="110" t="n">
        <f aca="false">N4721*$D$8+O4721*$D$9+P4721*$D$10+Q4721*$D$11</f>
        <v>0</v>
      </c>
      <c r="S4721" s="108" t="n">
        <f aca="false">SUM(N4721:Q4721)</f>
        <v>0</v>
      </c>
    </row>
    <row r="4722" customFormat="false" ht="15" hidden="false" customHeight="false" outlineLevel="0" collapsed="false">
      <c r="H4722" s="108" t="n">
        <v>4714</v>
      </c>
      <c r="I4722" s="109" t="n">
        <v>0.4294</v>
      </c>
      <c r="J4722" s="109" t="n">
        <v>-0.8382</v>
      </c>
      <c r="K4722" s="109" t="n">
        <v>0.5681</v>
      </c>
      <c r="L4722" s="109" t="n">
        <v>0.1853</v>
      </c>
      <c r="M4722" s="109" t="n">
        <v>0.0248</v>
      </c>
      <c r="N4722" s="108" t="n">
        <f aca="false">IF(SQRT($B$5)*$I4722+SQRT(1-$B$5)*J4722&lt;$C$8,1,0)</f>
        <v>0</v>
      </c>
      <c r="O4722" s="108" t="n">
        <f aca="false">IF(SQRT($B$5)*$I4722+SQRT(1-$B$5)*K4722&lt;$C$9,1,0)</f>
        <v>0</v>
      </c>
      <c r="P4722" s="108" t="n">
        <f aca="false">IF(SQRT($B$5)*$I4722+SQRT(1-$B$5)*L4722&lt;$C$10,1,0)</f>
        <v>0</v>
      </c>
      <c r="Q4722" s="108" t="n">
        <f aca="false">IF(SQRT($B$5)*$I4722+SQRT(1-$B$5)*M4722&lt;$C$11,1,0)</f>
        <v>0</v>
      </c>
      <c r="R4722" s="110" t="n">
        <f aca="false">N4722*$D$8+O4722*$D$9+P4722*$D$10+Q4722*$D$11</f>
        <v>0</v>
      </c>
      <c r="S4722" s="108" t="n">
        <f aca="false">SUM(N4722:Q4722)</f>
        <v>0</v>
      </c>
    </row>
    <row r="4723" customFormat="false" ht="15" hidden="false" customHeight="false" outlineLevel="0" collapsed="false">
      <c r="H4723" s="108" t="n">
        <v>4715</v>
      </c>
      <c r="I4723" s="109" t="n">
        <v>-0.7223</v>
      </c>
      <c r="J4723" s="109" t="n">
        <v>0.8137</v>
      </c>
      <c r="K4723" s="109" t="n">
        <v>0.4338</v>
      </c>
      <c r="L4723" s="109" t="n">
        <v>0.5686</v>
      </c>
      <c r="M4723" s="109" t="n">
        <v>-1.2372</v>
      </c>
      <c r="N4723" s="108" t="n">
        <f aca="false">IF(SQRT($B$5)*$I4723+SQRT(1-$B$5)*J4723&lt;$C$8,1,0)</f>
        <v>0</v>
      </c>
      <c r="O4723" s="108" t="n">
        <f aca="false">IF(SQRT($B$5)*$I4723+SQRT(1-$B$5)*K4723&lt;$C$9,1,0)</f>
        <v>0</v>
      </c>
      <c r="P4723" s="108" t="n">
        <f aca="false">IF(SQRT($B$5)*$I4723+SQRT(1-$B$5)*L4723&lt;$C$10,1,0)</f>
        <v>0</v>
      </c>
      <c r="Q4723" s="108" t="n">
        <f aca="false">IF(SQRT($B$5)*$I4723+SQRT(1-$B$5)*M4723&lt;$C$11,1,0)</f>
        <v>0</v>
      </c>
      <c r="R4723" s="110" t="n">
        <f aca="false">N4723*$D$8+O4723*$D$9+P4723*$D$10+Q4723*$D$11</f>
        <v>0</v>
      </c>
      <c r="S4723" s="108" t="n">
        <f aca="false">SUM(N4723:Q4723)</f>
        <v>0</v>
      </c>
    </row>
    <row r="4724" customFormat="false" ht="15" hidden="false" customHeight="false" outlineLevel="0" collapsed="false">
      <c r="H4724" s="108" t="n">
        <v>4716</v>
      </c>
      <c r="I4724" s="109" t="n">
        <v>1.3206</v>
      </c>
      <c r="J4724" s="109" t="n">
        <v>-1.5214</v>
      </c>
      <c r="K4724" s="109" t="n">
        <v>-0.0403</v>
      </c>
      <c r="L4724" s="109" t="n">
        <v>0.3219</v>
      </c>
      <c r="M4724" s="109" t="n">
        <v>0.2685</v>
      </c>
      <c r="N4724" s="108" t="n">
        <f aca="false">IF(SQRT($B$5)*$I4724+SQRT(1-$B$5)*J4724&lt;$C$8,1,0)</f>
        <v>0</v>
      </c>
      <c r="O4724" s="108" t="n">
        <f aca="false">IF(SQRT($B$5)*$I4724+SQRT(1-$B$5)*K4724&lt;$C$9,1,0)</f>
        <v>0</v>
      </c>
      <c r="P4724" s="108" t="n">
        <f aca="false">IF(SQRT($B$5)*$I4724+SQRT(1-$B$5)*L4724&lt;$C$10,1,0)</f>
        <v>0</v>
      </c>
      <c r="Q4724" s="108" t="n">
        <f aca="false">IF(SQRT($B$5)*$I4724+SQRT(1-$B$5)*M4724&lt;$C$11,1,0)</f>
        <v>0</v>
      </c>
      <c r="R4724" s="110" t="n">
        <f aca="false">N4724*$D$8+O4724*$D$9+P4724*$D$10+Q4724*$D$11</f>
        <v>0</v>
      </c>
      <c r="S4724" s="108" t="n">
        <f aca="false">SUM(N4724:Q4724)</f>
        <v>0</v>
      </c>
    </row>
    <row r="4725" customFormat="false" ht="15" hidden="false" customHeight="false" outlineLevel="0" collapsed="false">
      <c r="H4725" s="108" t="n">
        <v>4717</v>
      </c>
      <c r="I4725" s="109" t="n">
        <v>-0.5384</v>
      </c>
      <c r="J4725" s="109" t="n">
        <v>0.8019</v>
      </c>
      <c r="K4725" s="109" t="n">
        <v>1.6497</v>
      </c>
      <c r="L4725" s="109" t="n">
        <v>-0.1821</v>
      </c>
      <c r="M4725" s="109" t="n">
        <v>-0.1264</v>
      </c>
      <c r="N4725" s="108" t="n">
        <f aca="false">IF(SQRT($B$5)*$I4725+SQRT(1-$B$5)*J4725&lt;$C$8,1,0)</f>
        <v>0</v>
      </c>
      <c r="O4725" s="108" t="n">
        <f aca="false">IF(SQRT($B$5)*$I4725+SQRT(1-$B$5)*K4725&lt;$C$9,1,0)</f>
        <v>0</v>
      </c>
      <c r="P4725" s="108" t="n">
        <f aca="false">IF(SQRT($B$5)*$I4725+SQRT(1-$B$5)*L4725&lt;$C$10,1,0)</f>
        <v>0</v>
      </c>
      <c r="Q4725" s="108" t="n">
        <f aca="false">IF(SQRT($B$5)*$I4725+SQRT(1-$B$5)*M4725&lt;$C$11,1,0)</f>
        <v>0</v>
      </c>
      <c r="R4725" s="110" t="n">
        <f aca="false">N4725*$D$8+O4725*$D$9+P4725*$D$10+Q4725*$D$11</f>
        <v>0</v>
      </c>
      <c r="S4725" s="108" t="n">
        <f aca="false">SUM(N4725:Q4725)</f>
        <v>0</v>
      </c>
    </row>
    <row r="4726" customFormat="false" ht="15" hidden="false" customHeight="false" outlineLevel="0" collapsed="false">
      <c r="H4726" s="108" t="n">
        <v>4718</v>
      </c>
      <c r="I4726" s="109" t="n">
        <v>1.8825</v>
      </c>
      <c r="J4726" s="109" t="n">
        <v>0.3833</v>
      </c>
      <c r="K4726" s="109" t="n">
        <v>-0.699</v>
      </c>
      <c r="L4726" s="109" t="n">
        <v>-0.9468</v>
      </c>
      <c r="M4726" s="109" t="n">
        <v>0.1359</v>
      </c>
      <c r="N4726" s="108" t="n">
        <f aca="false">IF(SQRT($B$5)*$I4726+SQRT(1-$B$5)*J4726&lt;$C$8,1,0)</f>
        <v>0</v>
      </c>
      <c r="O4726" s="108" t="n">
        <f aca="false">IF(SQRT($B$5)*$I4726+SQRT(1-$B$5)*K4726&lt;$C$9,1,0)</f>
        <v>0</v>
      </c>
      <c r="P4726" s="108" t="n">
        <f aca="false">IF(SQRT($B$5)*$I4726+SQRT(1-$B$5)*L4726&lt;$C$10,1,0)</f>
        <v>0</v>
      </c>
      <c r="Q4726" s="108" t="n">
        <f aca="false">IF(SQRT($B$5)*$I4726+SQRT(1-$B$5)*M4726&lt;$C$11,1,0)</f>
        <v>0</v>
      </c>
      <c r="R4726" s="110" t="n">
        <f aca="false">N4726*$D$8+O4726*$D$9+P4726*$D$10+Q4726*$D$11</f>
        <v>0</v>
      </c>
      <c r="S4726" s="108" t="n">
        <f aca="false">SUM(N4726:Q4726)</f>
        <v>0</v>
      </c>
    </row>
    <row r="4727" customFormat="false" ht="15" hidden="false" customHeight="false" outlineLevel="0" collapsed="false">
      <c r="H4727" s="108" t="n">
        <v>4719</v>
      </c>
      <c r="I4727" s="109" t="n">
        <v>-1.4165</v>
      </c>
      <c r="J4727" s="109" t="n">
        <v>-0.3559</v>
      </c>
      <c r="K4727" s="109" t="n">
        <v>0.1879</v>
      </c>
      <c r="L4727" s="109" t="n">
        <v>-0.4282</v>
      </c>
      <c r="M4727" s="109" t="n">
        <v>0.4386</v>
      </c>
      <c r="N4727" s="108" t="n">
        <f aca="false">IF(SQRT($B$5)*$I4727+SQRT(1-$B$5)*J4727&lt;$C$8,1,0)</f>
        <v>0</v>
      </c>
      <c r="O4727" s="108" t="n">
        <f aca="false">IF(SQRT($B$5)*$I4727+SQRT(1-$B$5)*K4727&lt;$C$9,1,0)</f>
        <v>0</v>
      </c>
      <c r="P4727" s="108" t="n">
        <f aca="false">IF(SQRT($B$5)*$I4727+SQRT(1-$B$5)*L4727&lt;$C$10,1,0)</f>
        <v>0</v>
      </c>
      <c r="Q4727" s="108" t="n">
        <f aca="false">IF(SQRT($B$5)*$I4727+SQRT(1-$B$5)*M4727&lt;$C$11,1,0)</f>
        <v>0</v>
      </c>
      <c r="R4727" s="110" t="n">
        <f aca="false">N4727*$D$8+O4727*$D$9+P4727*$D$10+Q4727*$D$11</f>
        <v>0</v>
      </c>
      <c r="S4727" s="108" t="n">
        <f aca="false">SUM(N4727:Q4727)</f>
        <v>0</v>
      </c>
    </row>
    <row r="4728" customFormat="false" ht="15" hidden="false" customHeight="false" outlineLevel="0" collapsed="false">
      <c r="H4728" s="108" t="n">
        <v>4720</v>
      </c>
      <c r="I4728" s="109" t="n">
        <v>-0.6976</v>
      </c>
      <c r="J4728" s="109" t="n">
        <v>0.0105</v>
      </c>
      <c r="K4728" s="109" t="n">
        <v>-0.1867</v>
      </c>
      <c r="L4728" s="109" t="n">
        <v>-1.0319</v>
      </c>
      <c r="M4728" s="109" t="n">
        <v>-0.6823</v>
      </c>
      <c r="N4728" s="108" t="n">
        <f aca="false">IF(SQRT($B$5)*$I4728+SQRT(1-$B$5)*J4728&lt;$C$8,1,0)</f>
        <v>0</v>
      </c>
      <c r="O4728" s="108" t="n">
        <f aca="false">IF(SQRT($B$5)*$I4728+SQRT(1-$B$5)*K4728&lt;$C$9,1,0)</f>
        <v>0</v>
      </c>
      <c r="P4728" s="108" t="n">
        <f aca="false">IF(SQRT($B$5)*$I4728+SQRT(1-$B$5)*L4728&lt;$C$10,1,0)</f>
        <v>0</v>
      </c>
      <c r="Q4728" s="108" t="n">
        <f aca="false">IF(SQRT($B$5)*$I4728+SQRT(1-$B$5)*M4728&lt;$C$11,1,0)</f>
        <v>0</v>
      </c>
      <c r="R4728" s="110" t="n">
        <f aca="false">N4728*$D$8+O4728*$D$9+P4728*$D$10+Q4728*$D$11</f>
        <v>0</v>
      </c>
      <c r="S4728" s="108" t="n">
        <f aca="false">SUM(N4728:Q4728)</f>
        <v>0</v>
      </c>
    </row>
    <row r="4729" customFormat="false" ht="15" hidden="false" customHeight="false" outlineLevel="0" collapsed="false">
      <c r="H4729" s="108" t="n">
        <v>4721</v>
      </c>
      <c r="I4729" s="109" t="n">
        <v>0.8864</v>
      </c>
      <c r="J4729" s="109" t="n">
        <v>-0.4705</v>
      </c>
      <c r="K4729" s="109" t="n">
        <v>-0.9642</v>
      </c>
      <c r="L4729" s="109" t="n">
        <v>-0.1651</v>
      </c>
      <c r="M4729" s="109" t="n">
        <v>1.464</v>
      </c>
      <c r="N4729" s="108" t="n">
        <f aca="false">IF(SQRT($B$5)*$I4729+SQRT(1-$B$5)*J4729&lt;$C$8,1,0)</f>
        <v>0</v>
      </c>
      <c r="O4729" s="108" t="n">
        <f aca="false">IF(SQRT($B$5)*$I4729+SQRT(1-$B$5)*K4729&lt;$C$9,1,0)</f>
        <v>0</v>
      </c>
      <c r="P4729" s="108" t="n">
        <f aca="false">IF(SQRT($B$5)*$I4729+SQRT(1-$B$5)*L4729&lt;$C$10,1,0)</f>
        <v>0</v>
      </c>
      <c r="Q4729" s="108" t="n">
        <f aca="false">IF(SQRT($B$5)*$I4729+SQRT(1-$B$5)*M4729&lt;$C$11,1,0)</f>
        <v>0</v>
      </c>
      <c r="R4729" s="110" t="n">
        <f aca="false">N4729*$D$8+O4729*$D$9+P4729*$D$10+Q4729*$D$11</f>
        <v>0</v>
      </c>
      <c r="S4729" s="108" t="n">
        <f aca="false">SUM(N4729:Q4729)</f>
        <v>0</v>
      </c>
    </row>
    <row r="4730" customFormat="false" ht="15" hidden="false" customHeight="false" outlineLevel="0" collapsed="false">
      <c r="H4730" s="108" t="n">
        <v>4722</v>
      </c>
      <c r="I4730" s="109" t="n">
        <v>0.2914</v>
      </c>
      <c r="J4730" s="109" t="n">
        <v>-1.6067</v>
      </c>
      <c r="K4730" s="109" t="n">
        <v>1.4608</v>
      </c>
      <c r="L4730" s="109" t="n">
        <v>0.0902</v>
      </c>
      <c r="M4730" s="109" t="n">
        <v>-0.1586</v>
      </c>
      <c r="N4730" s="108" t="n">
        <f aca="false">IF(SQRT($B$5)*$I4730+SQRT(1-$B$5)*J4730&lt;$C$8,1,0)</f>
        <v>0</v>
      </c>
      <c r="O4730" s="108" t="n">
        <f aca="false">IF(SQRT($B$5)*$I4730+SQRT(1-$B$5)*K4730&lt;$C$9,1,0)</f>
        <v>0</v>
      </c>
      <c r="P4730" s="108" t="n">
        <f aca="false">IF(SQRT($B$5)*$I4730+SQRT(1-$B$5)*L4730&lt;$C$10,1,0)</f>
        <v>0</v>
      </c>
      <c r="Q4730" s="108" t="n">
        <f aca="false">IF(SQRT($B$5)*$I4730+SQRT(1-$B$5)*M4730&lt;$C$11,1,0)</f>
        <v>0</v>
      </c>
      <c r="R4730" s="110" t="n">
        <f aca="false">N4730*$D$8+O4730*$D$9+P4730*$D$10+Q4730*$D$11</f>
        <v>0</v>
      </c>
      <c r="S4730" s="108" t="n">
        <f aca="false">SUM(N4730:Q4730)</f>
        <v>0</v>
      </c>
    </row>
    <row r="4731" customFormat="false" ht="15" hidden="false" customHeight="false" outlineLevel="0" collapsed="false">
      <c r="H4731" s="108" t="n">
        <v>4723</v>
      </c>
      <c r="I4731" s="109" t="n">
        <v>1.7657</v>
      </c>
      <c r="J4731" s="109" t="n">
        <v>0.687</v>
      </c>
      <c r="K4731" s="109" t="n">
        <v>-0.2103</v>
      </c>
      <c r="L4731" s="109" t="n">
        <v>-0.7814</v>
      </c>
      <c r="M4731" s="109" t="n">
        <v>-1.3671</v>
      </c>
      <c r="N4731" s="108" t="n">
        <f aca="false">IF(SQRT($B$5)*$I4731+SQRT(1-$B$5)*J4731&lt;$C$8,1,0)</f>
        <v>0</v>
      </c>
      <c r="O4731" s="108" t="n">
        <f aca="false">IF(SQRT($B$5)*$I4731+SQRT(1-$B$5)*K4731&lt;$C$9,1,0)</f>
        <v>0</v>
      </c>
      <c r="P4731" s="108" t="n">
        <f aca="false">IF(SQRT($B$5)*$I4731+SQRT(1-$B$5)*L4731&lt;$C$10,1,0)</f>
        <v>0</v>
      </c>
      <c r="Q4731" s="108" t="n">
        <f aca="false">IF(SQRT($B$5)*$I4731+SQRT(1-$B$5)*M4731&lt;$C$11,1,0)</f>
        <v>0</v>
      </c>
      <c r="R4731" s="110" t="n">
        <f aca="false">N4731*$D$8+O4731*$D$9+P4731*$D$10+Q4731*$D$11</f>
        <v>0</v>
      </c>
      <c r="S4731" s="108" t="n">
        <f aca="false">SUM(N4731:Q4731)</f>
        <v>0</v>
      </c>
    </row>
    <row r="4732" customFormat="false" ht="15" hidden="false" customHeight="false" outlineLevel="0" collapsed="false">
      <c r="H4732" s="108" t="n">
        <v>4724</v>
      </c>
      <c r="I4732" s="109" t="n">
        <v>0.2455</v>
      </c>
      <c r="J4732" s="109" t="n">
        <v>0.1563</v>
      </c>
      <c r="K4732" s="109" t="n">
        <v>-0.6864</v>
      </c>
      <c r="L4732" s="109" t="n">
        <v>-1.3913</v>
      </c>
      <c r="M4732" s="109" t="n">
        <v>0.9733</v>
      </c>
      <c r="N4732" s="108" t="n">
        <f aca="false">IF(SQRT($B$5)*$I4732+SQRT(1-$B$5)*J4732&lt;$C$8,1,0)</f>
        <v>0</v>
      </c>
      <c r="O4732" s="108" t="n">
        <f aca="false">IF(SQRT($B$5)*$I4732+SQRT(1-$B$5)*K4732&lt;$C$9,1,0)</f>
        <v>0</v>
      </c>
      <c r="P4732" s="108" t="n">
        <f aca="false">IF(SQRT($B$5)*$I4732+SQRT(1-$B$5)*L4732&lt;$C$10,1,0)</f>
        <v>0</v>
      </c>
      <c r="Q4732" s="108" t="n">
        <f aca="false">IF(SQRT($B$5)*$I4732+SQRT(1-$B$5)*M4732&lt;$C$11,1,0)</f>
        <v>0</v>
      </c>
      <c r="R4732" s="110" t="n">
        <f aca="false">N4732*$D$8+O4732*$D$9+P4732*$D$10+Q4732*$D$11</f>
        <v>0</v>
      </c>
      <c r="S4732" s="108" t="n">
        <f aca="false">SUM(N4732:Q4732)</f>
        <v>0</v>
      </c>
    </row>
    <row r="4733" customFormat="false" ht="15" hidden="false" customHeight="false" outlineLevel="0" collapsed="false">
      <c r="H4733" s="108" t="n">
        <v>4725</v>
      </c>
      <c r="I4733" s="109" t="n">
        <v>0.6838</v>
      </c>
      <c r="J4733" s="109" t="n">
        <v>-0.8293</v>
      </c>
      <c r="K4733" s="109" t="n">
        <v>1.522</v>
      </c>
      <c r="L4733" s="109" t="n">
        <v>-0.3924</v>
      </c>
      <c r="M4733" s="109" t="n">
        <v>0.7447</v>
      </c>
      <c r="N4733" s="108" t="n">
        <f aca="false">IF(SQRT($B$5)*$I4733+SQRT(1-$B$5)*J4733&lt;$C$8,1,0)</f>
        <v>0</v>
      </c>
      <c r="O4733" s="108" t="n">
        <f aca="false">IF(SQRT($B$5)*$I4733+SQRT(1-$B$5)*K4733&lt;$C$9,1,0)</f>
        <v>0</v>
      </c>
      <c r="P4733" s="108" t="n">
        <f aca="false">IF(SQRT($B$5)*$I4733+SQRT(1-$B$5)*L4733&lt;$C$10,1,0)</f>
        <v>0</v>
      </c>
      <c r="Q4733" s="108" t="n">
        <f aca="false">IF(SQRT($B$5)*$I4733+SQRT(1-$B$5)*M4733&lt;$C$11,1,0)</f>
        <v>0</v>
      </c>
      <c r="R4733" s="110" t="n">
        <f aca="false">N4733*$D$8+O4733*$D$9+P4733*$D$10+Q4733*$D$11</f>
        <v>0</v>
      </c>
      <c r="S4733" s="108" t="n">
        <f aca="false">SUM(N4733:Q4733)</f>
        <v>0</v>
      </c>
    </row>
    <row r="4734" customFormat="false" ht="15" hidden="false" customHeight="false" outlineLevel="0" collapsed="false">
      <c r="H4734" s="108" t="n">
        <v>4726</v>
      </c>
      <c r="I4734" s="109" t="n">
        <v>-0.8686</v>
      </c>
      <c r="J4734" s="109" t="n">
        <v>-0.2973</v>
      </c>
      <c r="K4734" s="109" t="n">
        <v>-0.9303</v>
      </c>
      <c r="L4734" s="109" t="n">
        <v>1.8091</v>
      </c>
      <c r="M4734" s="109" t="n">
        <v>0.4653</v>
      </c>
      <c r="N4734" s="108" t="n">
        <f aca="false">IF(SQRT($B$5)*$I4734+SQRT(1-$B$5)*J4734&lt;$C$8,1,0)</f>
        <v>0</v>
      </c>
      <c r="O4734" s="108" t="n">
        <f aca="false">IF(SQRT($B$5)*$I4734+SQRT(1-$B$5)*K4734&lt;$C$9,1,0)</f>
        <v>0</v>
      </c>
      <c r="P4734" s="108" t="n">
        <f aca="false">IF(SQRT($B$5)*$I4734+SQRT(1-$B$5)*L4734&lt;$C$10,1,0)</f>
        <v>0</v>
      </c>
      <c r="Q4734" s="108" t="n">
        <f aca="false">IF(SQRT($B$5)*$I4734+SQRT(1-$B$5)*M4734&lt;$C$11,1,0)</f>
        <v>0</v>
      </c>
      <c r="R4734" s="110" t="n">
        <f aca="false">N4734*$D$8+O4734*$D$9+P4734*$D$10+Q4734*$D$11</f>
        <v>0</v>
      </c>
      <c r="S4734" s="108" t="n">
        <f aca="false">SUM(N4734:Q4734)</f>
        <v>0</v>
      </c>
    </row>
    <row r="4735" customFormat="false" ht="15" hidden="false" customHeight="false" outlineLevel="0" collapsed="false">
      <c r="H4735" s="108" t="n">
        <v>4727</v>
      </c>
      <c r="I4735" s="109" t="n">
        <v>-0.2126</v>
      </c>
      <c r="J4735" s="109" t="n">
        <v>-0.1678</v>
      </c>
      <c r="K4735" s="109" t="n">
        <v>-0.1233</v>
      </c>
      <c r="L4735" s="109" t="n">
        <v>-1.3863</v>
      </c>
      <c r="M4735" s="109" t="n">
        <v>0.1425</v>
      </c>
      <c r="N4735" s="108" t="n">
        <f aca="false">IF(SQRT($B$5)*$I4735+SQRT(1-$B$5)*J4735&lt;$C$8,1,0)</f>
        <v>0</v>
      </c>
      <c r="O4735" s="108" t="n">
        <f aca="false">IF(SQRT($B$5)*$I4735+SQRT(1-$B$5)*K4735&lt;$C$9,1,0)</f>
        <v>0</v>
      </c>
      <c r="P4735" s="108" t="n">
        <f aca="false">IF(SQRT($B$5)*$I4735+SQRT(1-$B$5)*L4735&lt;$C$10,1,0)</f>
        <v>0</v>
      </c>
      <c r="Q4735" s="108" t="n">
        <f aca="false">IF(SQRT($B$5)*$I4735+SQRT(1-$B$5)*M4735&lt;$C$11,1,0)</f>
        <v>0</v>
      </c>
      <c r="R4735" s="110" t="n">
        <f aca="false">N4735*$D$8+O4735*$D$9+P4735*$D$10+Q4735*$D$11</f>
        <v>0</v>
      </c>
      <c r="S4735" s="108" t="n">
        <f aca="false">SUM(N4735:Q4735)</f>
        <v>0</v>
      </c>
    </row>
    <row r="4736" customFormat="false" ht="15" hidden="false" customHeight="false" outlineLevel="0" collapsed="false">
      <c r="H4736" s="108" t="n">
        <v>4728</v>
      </c>
      <c r="I4736" s="109" t="n">
        <v>0.545</v>
      </c>
      <c r="J4736" s="109" t="n">
        <v>-1.2976</v>
      </c>
      <c r="K4736" s="109" t="n">
        <v>0.3567</v>
      </c>
      <c r="L4736" s="109" t="n">
        <v>-0.7505</v>
      </c>
      <c r="M4736" s="109" t="n">
        <v>1.3209</v>
      </c>
      <c r="N4736" s="108" t="n">
        <f aca="false">IF(SQRT($B$5)*$I4736+SQRT(1-$B$5)*J4736&lt;$C$8,1,0)</f>
        <v>0</v>
      </c>
      <c r="O4736" s="108" t="n">
        <f aca="false">IF(SQRT($B$5)*$I4736+SQRT(1-$B$5)*K4736&lt;$C$9,1,0)</f>
        <v>0</v>
      </c>
      <c r="P4736" s="108" t="n">
        <f aca="false">IF(SQRT($B$5)*$I4736+SQRT(1-$B$5)*L4736&lt;$C$10,1,0)</f>
        <v>0</v>
      </c>
      <c r="Q4736" s="108" t="n">
        <f aca="false">IF(SQRT($B$5)*$I4736+SQRT(1-$B$5)*M4736&lt;$C$11,1,0)</f>
        <v>0</v>
      </c>
      <c r="R4736" s="110" t="n">
        <f aca="false">N4736*$D$8+O4736*$D$9+P4736*$D$10+Q4736*$D$11</f>
        <v>0</v>
      </c>
      <c r="S4736" s="108" t="n">
        <f aca="false">SUM(N4736:Q4736)</f>
        <v>0</v>
      </c>
    </row>
    <row r="4737" customFormat="false" ht="15" hidden="false" customHeight="false" outlineLevel="0" collapsed="false">
      <c r="H4737" s="108" t="n">
        <v>4729</v>
      </c>
      <c r="I4737" s="109" t="n">
        <v>0.0117</v>
      </c>
      <c r="J4737" s="109" t="n">
        <v>1.715</v>
      </c>
      <c r="K4737" s="109" t="n">
        <v>0.2673</v>
      </c>
      <c r="L4737" s="109" t="n">
        <v>0.6533</v>
      </c>
      <c r="M4737" s="109" t="n">
        <v>-0.3078</v>
      </c>
      <c r="N4737" s="108" t="n">
        <f aca="false">IF(SQRT($B$5)*$I4737+SQRT(1-$B$5)*J4737&lt;$C$8,1,0)</f>
        <v>0</v>
      </c>
      <c r="O4737" s="108" t="n">
        <f aca="false">IF(SQRT($B$5)*$I4737+SQRT(1-$B$5)*K4737&lt;$C$9,1,0)</f>
        <v>0</v>
      </c>
      <c r="P4737" s="108" t="n">
        <f aca="false">IF(SQRT($B$5)*$I4737+SQRT(1-$B$5)*L4737&lt;$C$10,1,0)</f>
        <v>0</v>
      </c>
      <c r="Q4737" s="108" t="n">
        <f aca="false">IF(SQRT($B$5)*$I4737+SQRT(1-$B$5)*M4737&lt;$C$11,1,0)</f>
        <v>0</v>
      </c>
      <c r="R4737" s="110" t="n">
        <f aca="false">N4737*$D$8+O4737*$D$9+P4737*$D$10+Q4737*$D$11</f>
        <v>0</v>
      </c>
      <c r="S4737" s="108" t="n">
        <f aca="false">SUM(N4737:Q4737)</f>
        <v>0</v>
      </c>
    </row>
    <row r="4738" customFormat="false" ht="15" hidden="false" customHeight="false" outlineLevel="0" collapsed="false">
      <c r="H4738" s="108" t="n">
        <v>4730</v>
      </c>
      <c r="I4738" s="109" t="n">
        <v>0.4848</v>
      </c>
      <c r="J4738" s="109" t="n">
        <v>0.5891</v>
      </c>
      <c r="K4738" s="109" t="n">
        <v>0.8095</v>
      </c>
      <c r="L4738" s="109" t="n">
        <v>1.0998</v>
      </c>
      <c r="M4738" s="109" t="n">
        <v>0.1799</v>
      </c>
      <c r="N4738" s="108" t="n">
        <f aca="false">IF(SQRT($B$5)*$I4738+SQRT(1-$B$5)*J4738&lt;$C$8,1,0)</f>
        <v>0</v>
      </c>
      <c r="O4738" s="108" t="n">
        <f aca="false">IF(SQRT($B$5)*$I4738+SQRT(1-$B$5)*K4738&lt;$C$9,1,0)</f>
        <v>0</v>
      </c>
      <c r="P4738" s="108" t="n">
        <f aca="false">IF(SQRT($B$5)*$I4738+SQRT(1-$B$5)*L4738&lt;$C$10,1,0)</f>
        <v>0</v>
      </c>
      <c r="Q4738" s="108" t="n">
        <f aca="false">IF(SQRT($B$5)*$I4738+SQRT(1-$B$5)*M4738&lt;$C$11,1,0)</f>
        <v>0</v>
      </c>
      <c r="R4738" s="110" t="n">
        <f aca="false">N4738*$D$8+O4738*$D$9+P4738*$D$10+Q4738*$D$11</f>
        <v>0</v>
      </c>
      <c r="S4738" s="108" t="n">
        <f aca="false">SUM(N4738:Q4738)</f>
        <v>0</v>
      </c>
    </row>
    <row r="4739" customFormat="false" ht="15" hidden="false" customHeight="false" outlineLevel="0" collapsed="false">
      <c r="H4739" s="108" t="n">
        <v>4731</v>
      </c>
      <c r="I4739" s="109" t="n">
        <v>-0.9908</v>
      </c>
      <c r="J4739" s="109" t="n">
        <v>0.7833</v>
      </c>
      <c r="K4739" s="109" t="n">
        <v>0.8195</v>
      </c>
      <c r="L4739" s="109" t="n">
        <v>-0.3435</v>
      </c>
      <c r="M4739" s="109" t="n">
        <v>-1.0438</v>
      </c>
      <c r="N4739" s="108" t="n">
        <f aca="false">IF(SQRT($B$5)*$I4739+SQRT(1-$B$5)*J4739&lt;$C$8,1,0)</f>
        <v>0</v>
      </c>
      <c r="O4739" s="108" t="n">
        <f aca="false">IF(SQRT($B$5)*$I4739+SQRT(1-$B$5)*K4739&lt;$C$9,1,0)</f>
        <v>0</v>
      </c>
      <c r="P4739" s="108" t="n">
        <f aca="false">IF(SQRT($B$5)*$I4739+SQRT(1-$B$5)*L4739&lt;$C$10,1,0)</f>
        <v>0</v>
      </c>
      <c r="Q4739" s="108" t="n">
        <f aca="false">IF(SQRT($B$5)*$I4739+SQRT(1-$B$5)*M4739&lt;$C$11,1,0)</f>
        <v>0</v>
      </c>
      <c r="R4739" s="110" t="n">
        <f aca="false">N4739*$D$8+O4739*$D$9+P4739*$D$10+Q4739*$D$11</f>
        <v>0</v>
      </c>
      <c r="S4739" s="108" t="n">
        <f aca="false">SUM(N4739:Q4739)</f>
        <v>0</v>
      </c>
    </row>
    <row r="4740" customFormat="false" ht="15" hidden="false" customHeight="false" outlineLevel="0" collapsed="false">
      <c r="H4740" s="108" t="n">
        <v>4732</v>
      </c>
      <c r="I4740" s="109" t="n">
        <v>1.0212</v>
      </c>
      <c r="J4740" s="109" t="n">
        <v>0.8266</v>
      </c>
      <c r="K4740" s="109" t="n">
        <v>-0.1844</v>
      </c>
      <c r="L4740" s="109" t="n">
        <v>2.0083</v>
      </c>
      <c r="M4740" s="109" t="n">
        <v>-0.7783</v>
      </c>
      <c r="N4740" s="108" t="n">
        <f aca="false">IF(SQRT($B$5)*$I4740+SQRT(1-$B$5)*J4740&lt;$C$8,1,0)</f>
        <v>0</v>
      </c>
      <c r="O4740" s="108" t="n">
        <f aca="false">IF(SQRT($B$5)*$I4740+SQRT(1-$B$5)*K4740&lt;$C$9,1,0)</f>
        <v>0</v>
      </c>
      <c r="P4740" s="108" t="n">
        <f aca="false">IF(SQRT($B$5)*$I4740+SQRT(1-$B$5)*L4740&lt;$C$10,1,0)</f>
        <v>0</v>
      </c>
      <c r="Q4740" s="108" t="n">
        <f aca="false">IF(SQRT($B$5)*$I4740+SQRT(1-$B$5)*M4740&lt;$C$11,1,0)</f>
        <v>0</v>
      </c>
      <c r="R4740" s="110" t="n">
        <f aca="false">N4740*$D$8+O4740*$D$9+P4740*$D$10+Q4740*$D$11</f>
        <v>0</v>
      </c>
      <c r="S4740" s="108" t="n">
        <f aca="false">SUM(N4740:Q4740)</f>
        <v>0</v>
      </c>
    </row>
    <row r="4741" customFormat="false" ht="15" hidden="false" customHeight="false" outlineLevel="0" collapsed="false">
      <c r="H4741" s="108" t="n">
        <v>4733</v>
      </c>
      <c r="I4741" s="109" t="n">
        <v>0.1631</v>
      </c>
      <c r="J4741" s="109" t="n">
        <v>0.0185</v>
      </c>
      <c r="K4741" s="109" t="n">
        <v>-0.397</v>
      </c>
      <c r="L4741" s="109" t="n">
        <v>0.7119</v>
      </c>
      <c r="M4741" s="109" t="n">
        <v>1.3038</v>
      </c>
      <c r="N4741" s="108" t="n">
        <f aca="false">IF(SQRT($B$5)*$I4741+SQRT(1-$B$5)*J4741&lt;$C$8,1,0)</f>
        <v>0</v>
      </c>
      <c r="O4741" s="108" t="n">
        <f aca="false">IF(SQRT($B$5)*$I4741+SQRT(1-$B$5)*K4741&lt;$C$9,1,0)</f>
        <v>0</v>
      </c>
      <c r="P4741" s="108" t="n">
        <f aca="false">IF(SQRT($B$5)*$I4741+SQRT(1-$B$5)*L4741&lt;$C$10,1,0)</f>
        <v>0</v>
      </c>
      <c r="Q4741" s="108" t="n">
        <f aca="false">IF(SQRT($B$5)*$I4741+SQRT(1-$B$5)*M4741&lt;$C$11,1,0)</f>
        <v>0</v>
      </c>
      <c r="R4741" s="110" t="n">
        <f aca="false">N4741*$D$8+O4741*$D$9+P4741*$D$10+Q4741*$D$11</f>
        <v>0</v>
      </c>
      <c r="S4741" s="108" t="n">
        <f aca="false">SUM(N4741:Q4741)</f>
        <v>0</v>
      </c>
    </row>
    <row r="4742" customFormat="false" ht="15" hidden="false" customHeight="false" outlineLevel="0" collapsed="false">
      <c r="H4742" s="108" t="n">
        <v>4734</v>
      </c>
      <c r="I4742" s="109" t="n">
        <v>1.5739</v>
      </c>
      <c r="J4742" s="109" t="n">
        <v>0.529</v>
      </c>
      <c r="K4742" s="109" t="n">
        <v>1.4768</v>
      </c>
      <c r="L4742" s="109" t="n">
        <v>-1.2379</v>
      </c>
      <c r="M4742" s="109" t="n">
        <v>1.3734</v>
      </c>
      <c r="N4742" s="108" t="n">
        <f aca="false">IF(SQRT($B$5)*$I4742+SQRT(1-$B$5)*J4742&lt;$C$8,1,0)</f>
        <v>0</v>
      </c>
      <c r="O4742" s="108" t="n">
        <f aca="false">IF(SQRT($B$5)*$I4742+SQRT(1-$B$5)*K4742&lt;$C$9,1,0)</f>
        <v>0</v>
      </c>
      <c r="P4742" s="108" t="n">
        <f aca="false">IF(SQRT($B$5)*$I4742+SQRT(1-$B$5)*L4742&lt;$C$10,1,0)</f>
        <v>0</v>
      </c>
      <c r="Q4742" s="108" t="n">
        <f aca="false">IF(SQRT($B$5)*$I4742+SQRT(1-$B$5)*M4742&lt;$C$11,1,0)</f>
        <v>0</v>
      </c>
      <c r="R4742" s="110" t="n">
        <f aca="false">N4742*$D$8+O4742*$D$9+P4742*$D$10+Q4742*$D$11</f>
        <v>0</v>
      </c>
      <c r="S4742" s="108" t="n">
        <f aca="false">SUM(N4742:Q4742)</f>
        <v>0</v>
      </c>
    </row>
    <row r="4743" customFormat="false" ht="15" hidden="false" customHeight="false" outlineLevel="0" collapsed="false">
      <c r="H4743" s="108" t="n">
        <v>4735</v>
      </c>
      <c r="I4743" s="109" t="n">
        <v>-0.6741</v>
      </c>
      <c r="J4743" s="109" t="n">
        <v>1.9896</v>
      </c>
      <c r="K4743" s="109" t="n">
        <v>1.6435</v>
      </c>
      <c r="L4743" s="109" t="n">
        <v>0.2983</v>
      </c>
      <c r="M4743" s="109" t="n">
        <v>-0.0568</v>
      </c>
      <c r="N4743" s="108" t="n">
        <f aca="false">IF(SQRT($B$5)*$I4743+SQRT(1-$B$5)*J4743&lt;$C$8,1,0)</f>
        <v>0</v>
      </c>
      <c r="O4743" s="108" t="n">
        <f aca="false">IF(SQRT($B$5)*$I4743+SQRT(1-$B$5)*K4743&lt;$C$9,1,0)</f>
        <v>0</v>
      </c>
      <c r="P4743" s="108" t="n">
        <f aca="false">IF(SQRT($B$5)*$I4743+SQRT(1-$B$5)*L4743&lt;$C$10,1,0)</f>
        <v>0</v>
      </c>
      <c r="Q4743" s="108" t="n">
        <f aca="false">IF(SQRT($B$5)*$I4743+SQRT(1-$B$5)*M4743&lt;$C$11,1,0)</f>
        <v>0</v>
      </c>
      <c r="R4743" s="110" t="n">
        <f aca="false">N4743*$D$8+O4743*$D$9+P4743*$D$10+Q4743*$D$11</f>
        <v>0</v>
      </c>
      <c r="S4743" s="108" t="n">
        <f aca="false">SUM(N4743:Q4743)</f>
        <v>0</v>
      </c>
    </row>
    <row r="4744" customFormat="false" ht="15" hidden="false" customHeight="false" outlineLevel="0" collapsed="false">
      <c r="H4744" s="108" t="n">
        <v>4736</v>
      </c>
      <c r="I4744" s="109" t="n">
        <v>0.5793</v>
      </c>
      <c r="J4744" s="109" t="n">
        <v>-0.2909</v>
      </c>
      <c r="K4744" s="109" t="n">
        <v>0.7337</v>
      </c>
      <c r="L4744" s="109" t="n">
        <v>-0.5806</v>
      </c>
      <c r="M4744" s="109" t="n">
        <v>0.2398</v>
      </c>
      <c r="N4744" s="108" t="n">
        <f aca="false">IF(SQRT($B$5)*$I4744+SQRT(1-$B$5)*J4744&lt;$C$8,1,0)</f>
        <v>0</v>
      </c>
      <c r="O4744" s="108" t="n">
        <f aca="false">IF(SQRT($B$5)*$I4744+SQRT(1-$B$5)*K4744&lt;$C$9,1,0)</f>
        <v>0</v>
      </c>
      <c r="P4744" s="108" t="n">
        <f aca="false">IF(SQRT($B$5)*$I4744+SQRT(1-$B$5)*L4744&lt;$C$10,1,0)</f>
        <v>0</v>
      </c>
      <c r="Q4744" s="108" t="n">
        <f aca="false">IF(SQRT($B$5)*$I4744+SQRT(1-$B$5)*M4744&lt;$C$11,1,0)</f>
        <v>0</v>
      </c>
      <c r="R4744" s="110" t="n">
        <f aca="false">N4744*$D$8+O4744*$D$9+P4744*$D$10+Q4744*$D$11</f>
        <v>0</v>
      </c>
      <c r="S4744" s="108" t="n">
        <f aca="false">SUM(N4744:Q4744)</f>
        <v>0</v>
      </c>
    </row>
    <row r="4745" customFormat="false" ht="15" hidden="false" customHeight="false" outlineLevel="0" collapsed="false">
      <c r="H4745" s="108" t="n">
        <v>4737</v>
      </c>
      <c r="I4745" s="109" t="n">
        <v>0.0089</v>
      </c>
      <c r="J4745" s="109" t="n">
        <v>-0.3219</v>
      </c>
      <c r="K4745" s="109" t="n">
        <v>1.4446</v>
      </c>
      <c r="L4745" s="109" t="n">
        <v>0.3533</v>
      </c>
      <c r="M4745" s="109" t="n">
        <v>-1.0523</v>
      </c>
      <c r="N4745" s="108" t="n">
        <f aca="false">IF(SQRT($B$5)*$I4745+SQRT(1-$B$5)*J4745&lt;$C$8,1,0)</f>
        <v>0</v>
      </c>
      <c r="O4745" s="108" t="n">
        <f aca="false">IF(SQRT($B$5)*$I4745+SQRT(1-$B$5)*K4745&lt;$C$9,1,0)</f>
        <v>0</v>
      </c>
      <c r="P4745" s="108" t="n">
        <f aca="false">IF(SQRT($B$5)*$I4745+SQRT(1-$B$5)*L4745&lt;$C$10,1,0)</f>
        <v>0</v>
      </c>
      <c r="Q4745" s="108" t="n">
        <f aca="false">IF(SQRT($B$5)*$I4745+SQRT(1-$B$5)*M4745&lt;$C$11,1,0)</f>
        <v>0</v>
      </c>
      <c r="R4745" s="110" t="n">
        <f aca="false">N4745*$D$8+O4745*$D$9+P4745*$D$10+Q4745*$D$11</f>
        <v>0</v>
      </c>
      <c r="S4745" s="108" t="n">
        <f aca="false">SUM(N4745:Q4745)</f>
        <v>0</v>
      </c>
    </row>
    <row r="4746" customFormat="false" ht="15" hidden="false" customHeight="false" outlineLevel="0" collapsed="false">
      <c r="H4746" s="108" t="n">
        <v>4738</v>
      </c>
      <c r="I4746" s="109" t="n">
        <v>1.3088</v>
      </c>
      <c r="J4746" s="109" t="n">
        <v>0.8675</v>
      </c>
      <c r="K4746" s="109" t="n">
        <v>0.3911</v>
      </c>
      <c r="L4746" s="109" t="n">
        <v>1.1657</v>
      </c>
      <c r="M4746" s="109" t="n">
        <v>-0.4964</v>
      </c>
      <c r="N4746" s="108" t="n">
        <f aca="false">IF(SQRT($B$5)*$I4746+SQRT(1-$B$5)*J4746&lt;$C$8,1,0)</f>
        <v>0</v>
      </c>
      <c r="O4746" s="108" t="n">
        <f aca="false">IF(SQRT($B$5)*$I4746+SQRT(1-$B$5)*K4746&lt;$C$9,1,0)</f>
        <v>0</v>
      </c>
      <c r="P4746" s="108" t="n">
        <f aca="false">IF(SQRT($B$5)*$I4746+SQRT(1-$B$5)*L4746&lt;$C$10,1,0)</f>
        <v>0</v>
      </c>
      <c r="Q4746" s="108" t="n">
        <f aca="false">IF(SQRT($B$5)*$I4746+SQRT(1-$B$5)*M4746&lt;$C$11,1,0)</f>
        <v>0</v>
      </c>
      <c r="R4746" s="110" t="n">
        <f aca="false">N4746*$D$8+O4746*$D$9+P4746*$D$10+Q4746*$D$11</f>
        <v>0</v>
      </c>
      <c r="S4746" s="108" t="n">
        <f aca="false">SUM(N4746:Q4746)</f>
        <v>0</v>
      </c>
    </row>
    <row r="4747" customFormat="false" ht="15" hidden="false" customHeight="false" outlineLevel="0" collapsed="false">
      <c r="H4747" s="108" t="n">
        <v>4739</v>
      </c>
      <c r="I4747" s="109" t="n">
        <v>-1.0104</v>
      </c>
      <c r="J4747" s="109" t="n">
        <v>1.4007</v>
      </c>
      <c r="K4747" s="109" t="n">
        <v>-0.0005</v>
      </c>
      <c r="L4747" s="109" t="n">
        <v>1.5182</v>
      </c>
      <c r="M4747" s="109" t="n">
        <v>0.5874</v>
      </c>
      <c r="N4747" s="108" t="n">
        <f aca="false">IF(SQRT($B$5)*$I4747+SQRT(1-$B$5)*J4747&lt;$C$8,1,0)</f>
        <v>0</v>
      </c>
      <c r="O4747" s="108" t="n">
        <f aca="false">IF(SQRT($B$5)*$I4747+SQRT(1-$B$5)*K4747&lt;$C$9,1,0)</f>
        <v>0</v>
      </c>
      <c r="P4747" s="108" t="n">
        <f aca="false">IF(SQRT($B$5)*$I4747+SQRT(1-$B$5)*L4747&lt;$C$10,1,0)</f>
        <v>0</v>
      </c>
      <c r="Q4747" s="108" t="n">
        <f aca="false">IF(SQRT($B$5)*$I4747+SQRT(1-$B$5)*M4747&lt;$C$11,1,0)</f>
        <v>0</v>
      </c>
      <c r="R4747" s="110" t="n">
        <f aca="false">N4747*$D$8+O4747*$D$9+P4747*$D$10+Q4747*$D$11</f>
        <v>0</v>
      </c>
      <c r="S4747" s="108" t="n">
        <f aca="false">SUM(N4747:Q4747)</f>
        <v>0</v>
      </c>
    </row>
    <row r="4748" customFormat="false" ht="15" hidden="false" customHeight="false" outlineLevel="0" collapsed="false">
      <c r="H4748" s="108" t="n">
        <v>4740</v>
      </c>
      <c r="I4748" s="109" t="n">
        <v>1.2961</v>
      </c>
      <c r="J4748" s="109" t="n">
        <v>0.4222</v>
      </c>
      <c r="K4748" s="109" t="n">
        <v>0.8581</v>
      </c>
      <c r="L4748" s="109" t="n">
        <v>0.0178</v>
      </c>
      <c r="M4748" s="109" t="n">
        <v>-0.9316</v>
      </c>
      <c r="N4748" s="108" t="n">
        <f aca="false">IF(SQRT($B$5)*$I4748+SQRT(1-$B$5)*J4748&lt;$C$8,1,0)</f>
        <v>0</v>
      </c>
      <c r="O4748" s="108" t="n">
        <f aca="false">IF(SQRT($B$5)*$I4748+SQRT(1-$B$5)*K4748&lt;$C$9,1,0)</f>
        <v>0</v>
      </c>
      <c r="P4748" s="108" t="n">
        <f aca="false">IF(SQRT($B$5)*$I4748+SQRT(1-$B$5)*L4748&lt;$C$10,1,0)</f>
        <v>0</v>
      </c>
      <c r="Q4748" s="108" t="n">
        <f aca="false">IF(SQRT($B$5)*$I4748+SQRT(1-$B$5)*M4748&lt;$C$11,1,0)</f>
        <v>0</v>
      </c>
      <c r="R4748" s="110" t="n">
        <f aca="false">N4748*$D$8+O4748*$D$9+P4748*$D$10+Q4748*$D$11</f>
        <v>0</v>
      </c>
      <c r="S4748" s="108" t="n">
        <f aca="false">SUM(N4748:Q4748)</f>
        <v>0</v>
      </c>
    </row>
    <row r="4749" customFormat="false" ht="15" hidden="false" customHeight="false" outlineLevel="0" collapsed="false">
      <c r="H4749" s="108" t="n">
        <v>4741</v>
      </c>
      <c r="I4749" s="109" t="n">
        <v>-2.4378</v>
      </c>
      <c r="J4749" s="109" t="n">
        <v>-0.3411</v>
      </c>
      <c r="K4749" s="109" t="n">
        <v>0.6484</v>
      </c>
      <c r="L4749" s="109" t="n">
        <v>1.3276</v>
      </c>
      <c r="M4749" s="109" t="n">
        <v>-1.7569</v>
      </c>
      <c r="N4749" s="108" t="n">
        <f aca="false">IF(SQRT($B$5)*$I4749+SQRT(1-$B$5)*J4749&lt;$C$8,1,0)</f>
        <v>0</v>
      </c>
      <c r="O4749" s="108" t="n">
        <f aca="false">IF(SQRT($B$5)*$I4749+SQRT(1-$B$5)*K4749&lt;$C$9,1,0)</f>
        <v>0</v>
      </c>
      <c r="P4749" s="108" t="n">
        <f aca="false">IF(SQRT($B$5)*$I4749+SQRT(1-$B$5)*L4749&lt;$C$10,1,0)</f>
        <v>0</v>
      </c>
      <c r="Q4749" s="108" t="n">
        <f aca="false">IF(SQRT($B$5)*$I4749+SQRT(1-$B$5)*M4749&lt;$C$11,1,0)</f>
        <v>1</v>
      </c>
      <c r="R4749" s="110" t="n">
        <f aca="false">N4749*$D$8+O4749*$D$9+P4749*$D$10+Q4749*$D$11</f>
        <v>17.5</v>
      </c>
      <c r="S4749" s="108" t="n">
        <f aca="false">SUM(N4749:Q4749)</f>
        <v>1</v>
      </c>
    </row>
    <row r="4750" customFormat="false" ht="15" hidden="false" customHeight="false" outlineLevel="0" collapsed="false">
      <c r="H4750" s="108" t="n">
        <v>4742</v>
      </c>
      <c r="I4750" s="109" t="n">
        <v>-0.0265</v>
      </c>
      <c r="J4750" s="109" t="n">
        <v>-0.775</v>
      </c>
      <c r="K4750" s="109" t="n">
        <v>1.2052</v>
      </c>
      <c r="L4750" s="109" t="n">
        <v>2.756</v>
      </c>
      <c r="M4750" s="109" t="n">
        <v>-1.0239</v>
      </c>
      <c r="N4750" s="108" t="n">
        <f aca="false">IF(SQRT($B$5)*$I4750+SQRT(1-$B$5)*J4750&lt;$C$8,1,0)</f>
        <v>0</v>
      </c>
      <c r="O4750" s="108" t="n">
        <f aca="false">IF(SQRT($B$5)*$I4750+SQRT(1-$B$5)*K4750&lt;$C$9,1,0)</f>
        <v>0</v>
      </c>
      <c r="P4750" s="108" t="n">
        <f aca="false">IF(SQRT($B$5)*$I4750+SQRT(1-$B$5)*L4750&lt;$C$10,1,0)</f>
        <v>0</v>
      </c>
      <c r="Q4750" s="108" t="n">
        <f aca="false">IF(SQRT($B$5)*$I4750+SQRT(1-$B$5)*M4750&lt;$C$11,1,0)</f>
        <v>0</v>
      </c>
      <c r="R4750" s="110" t="n">
        <f aca="false">N4750*$D$8+O4750*$D$9+P4750*$D$10+Q4750*$D$11</f>
        <v>0</v>
      </c>
      <c r="S4750" s="108" t="n">
        <f aca="false">SUM(N4750:Q4750)</f>
        <v>0</v>
      </c>
    </row>
    <row r="4751" customFormat="false" ht="15" hidden="false" customHeight="false" outlineLevel="0" collapsed="false">
      <c r="H4751" s="108" t="n">
        <v>4743</v>
      </c>
      <c r="I4751" s="109" t="n">
        <v>0.1993</v>
      </c>
      <c r="J4751" s="109" t="n">
        <v>0.3276</v>
      </c>
      <c r="K4751" s="109" t="n">
        <v>-0.6834</v>
      </c>
      <c r="L4751" s="109" t="n">
        <v>0.9509</v>
      </c>
      <c r="M4751" s="109" t="n">
        <v>-0.1668</v>
      </c>
      <c r="N4751" s="108" t="n">
        <f aca="false">IF(SQRT($B$5)*$I4751+SQRT(1-$B$5)*J4751&lt;$C$8,1,0)</f>
        <v>0</v>
      </c>
      <c r="O4751" s="108" t="n">
        <f aca="false">IF(SQRT($B$5)*$I4751+SQRT(1-$B$5)*K4751&lt;$C$9,1,0)</f>
        <v>0</v>
      </c>
      <c r="P4751" s="108" t="n">
        <f aca="false">IF(SQRT($B$5)*$I4751+SQRT(1-$B$5)*L4751&lt;$C$10,1,0)</f>
        <v>0</v>
      </c>
      <c r="Q4751" s="108" t="n">
        <f aca="false">IF(SQRT($B$5)*$I4751+SQRT(1-$B$5)*M4751&lt;$C$11,1,0)</f>
        <v>0</v>
      </c>
      <c r="R4751" s="110" t="n">
        <f aca="false">N4751*$D$8+O4751*$D$9+P4751*$D$10+Q4751*$D$11</f>
        <v>0</v>
      </c>
      <c r="S4751" s="108" t="n">
        <f aca="false">SUM(N4751:Q4751)</f>
        <v>0</v>
      </c>
    </row>
    <row r="4752" customFormat="false" ht="15" hidden="false" customHeight="false" outlineLevel="0" collapsed="false">
      <c r="H4752" s="108" t="n">
        <v>4744</v>
      </c>
      <c r="I4752" s="109" t="n">
        <v>-0.9311</v>
      </c>
      <c r="J4752" s="109" t="n">
        <v>-0.8263</v>
      </c>
      <c r="K4752" s="109" t="n">
        <v>1.8068</v>
      </c>
      <c r="L4752" s="109" t="n">
        <v>0.8217</v>
      </c>
      <c r="M4752" s="109" t="n">
        <v>1.7578</v>
      </c>
      <c r="N4752" s="108" t="n">
        <f aca="false">IF(SQRT($B$5)*$I4752+SQRT(1-$B$5)*J4752&lt;$C$8,1,0)</f>
        <v>0</v>
      </c>
      <c r="O4752" s="108" t="n">
        <f aca="false">IF(SQRT($B$5)*$I4752+SQRT(1-$B$5)*K4752&lt;$C$9,1,0)</f>
        <v>0</v>
      </c>
      <c r="P4752" s="108" t="n">
        <f aca="false">IF(SQRT($B$5)*$I4752+SQRT(1-$B$5)*L4752&lt;$C$10,1,0)</f>
        <v>0</v>
      </c>
      <c r="Q4752" s="108" t="n">
        <f aca="false">IF(SQRT($B$5)*$I4752+SQRT(1-$B$5)*M4752&lt;$C$11,1,0)</f>
        <v>0</v>
      </c>
      <c r="R4752" s="110" t="n">
        <f aca="false">N4752*$D$8+O4752*$D$9+P4752*$D$10+Q4752*$D$11</f>
        <v>0</v>
      </c>
      <c r="S4752" s="108" t="n">
        <f aca="false">SUM(N4752:Q4752)</f>
        <v>0</v>
      </c>
    </row>
    <row r="4753" customFormat="false" ht="15" hidden="false" customHeight="false" outlineLevel="0" collapsed="false">
      <c r="H4753" s="108" t="n">
        <v>4745</v>
      </c>
      <c r="I4753" s="109" t="n">
        <v>2.4217</v>
      </c>
      <c r="J4753" s="109" t="n">
        <v>-0.7924</v>
      </c>
      <c r="K4753" s="109" t="n">
        <v>0.4799</v>
      </c>
      <c r="L4753" s="109" t="n">
        <v>1.1637</v>
      </c>
      <c r="M4753" s="109" t="n">
        <v>0.4593</v>
      </c>
      <c r="N4753" s="108" t="n">
        <f aca="false">IF(SQRT($B$5)*$I4753+SQRT(1-$B$5)*J4753&lt;$C$8,1,0)</f>
        <v>0</v>
      </c>
      <c r="O4753" s="108" t="n">
        <f aca="false">IF(SQRT($B$5)*$I4753+SQRT(1-$B$5)*K4753&lt;$C$9,1,0)</f>
        <v>0</v>
      </c>
      <c r="P4753" s="108" t="n">
        <f aca="false">IF(SQRT($B$5)*$I4753+SQRT(1-$B$5)*L4753&lt;$C$10,1,0)</f>
        <v>0</v>
      </c>
      <c r="Q4753" s="108" t="n">
        <f aca="false">IF(SQRT($B$5)*$I4753+SQRT(1-$B$5)*M4753&lt;$C$11,1,0)</f>
        <v>0</v>
      </c>
      <c r="R4753" s="110" t="n">
        <f aca="false">N4753*$D$8+O4753*$D$9+P4753*$D$10+Q4753*$D$11</f>
        <v>0</v>
      </c>
      <c r="S4753" s="108" t="n">
        <f aca="false">SUM(N4753:Q4753)</f>
        <v>0</v>
      </c>
    </row>
    <row r="4754" customFormat="false" ht="15" hidden="false" customHeight="false" outlineLevel="0" collapsed="false">
      <c r="H4754" s="108" t="n">
        <v>4746</v>
      </c>
      <c r="I4754" s="109" t="n">
        <v>-0.5062</v>
      </c>
      <c r="J4754" s="109" t="n">
        <v>0.7307</v>
      </c>
      <c r="K4754" s="109" t="n">
        <v>0.1957</v>
      </c>
      <c r="L4754" s="109" t="n">
        <v>-0.8354</v>
      </c>
      <c r="M4754" s="109" t="n">
        <v>0.734</v>
      </c>
      <c r="N4754" s="108" t="n">
        <f aca="false">IF(SQRT($B$5)*$I4754+SQRT(1-$B$5)*J4754&lt;$C$8,1,0)</f>
        <v>0</v>
      </c>
      <c r="O4754" s="108" t="n">
        <f aca="false">IF(SQRT($B$5)*$I4754+SQRT(1-$B$5)*K4754&lt;$C$9,1,0)</f>
        <v>0</v>
      </c>
      <c r="P4754" s="108" t="n">
        <f aca="false">IF(SQRT($B$5)*$I4754+SQRT(1-$B$5)*L4754&lt;$C$10,1,0)</f>
        <v>0</v>
      </c>
      <c r="Q4754" s="108" t="n">
        <f aca="false">IF(SQRT($B$5)*$I4754+SQRT(1-$B$5)*M4754&lt;$C$11,1,0)</f>
        <v>0</v>
      </c>
      <c r="R4754" s="110" t="n">
        <f aca="false">N4754*$D$8+O4754*$D$9+P4754*$D$10+Q4754*$D$11</f>
        <v>0</v>
      </c>
      <c r="S4754" s="108" t="n">
        <f aca="false">SUM(N4754:Q4754)</f>
        <v>0</v>
      </c>
    </row>
    <row r="4755" customFormat="false" ht="15" hidden="false" customHeight="false" outlineLevel="0" collapsed="false">
      <c r="H4755" s="108" t="n">
        <v>4747</v>
      </c>
      <c r="I4755" s="109" t="n">
        <v>0.3273</v>
      </c>
      <c r="J4755" s="109" t="n">
        <v>1.0283</v>
      </c>
      <c r="K4755" s="109" t="n">
        <v>1.2592</v>
      </c>
      <c r="L4755" s="109" t="n">
        <v>-0.1438</v>
      </c>
      <c r="M4755" s="109" t="n">
        <v>0.7643</v>
      </c>
      <c r="N4755" s="108" t="n">
        <f aca="false">IF(SQRT($B$5)*$I4755+SQRT(1-$B$5)*J4755&lt;$C$8,1,0)</f>
        <v>0</v>
      </c>
      <c r="O4755" s="108" t="n">
        <f aca="false">IF(SQRT($B$5)*$I4755+SQRT(1-$B$5)*K4755&lt;$C$9,1,0)</f>
        <v>0</v>
      </c>
      <c r="P4755" s="108" t="n">
        <f aca="false">IF(SQRT($B$5)*$I4755+SQRT(1-$B$5)*L4755&lt;$C$10,1,0)</f>
        <v>0</v>
      </c>
      <c r="Q4755" s="108" t="n">
        <f aca="false">IF(SQRT($B$5)*$I4755+SQRT(1-$B$5)*M4755&lt;$C$11,1,0)</f>
        <v>0</v>
      </c>
      <c r="R4755" s="110" t="n">
        <f aca="false">N4755*$D$8+O4755*$D$9+P4755*$D$10+Q4755*$D$11</f>
        <v>0</v>
      </c>
      <c r="S4755" s="108" t="n">
        <f aca="false">SUM(N4755:Q4755)</f>
        <v>0</v>
      </c>
    </row>
    <row r="4756" customFormat="false" ht="15" hidden="false" customHeight="false" outlineLevel="0" collapsed="false">
      <c r="H4756" s="108" t="n">
        <v>4748</v>
      </c>
      <c r="I4756" s="109" t="n">
        <v>-1.5254</v>
      </c>
      <c r="J4756" s="109" t="n">
        <v>-0.056</v>
      </c>
      <c r="K4756" s="109" t="n">
        <v>-1.3806</v>
      </c>
      <c r="L4756" s="109" t="n">
        <v>1.1502</v>
      </c>
      <c r="M4756" s="109" t="n">
        <v>0.3855</v>
      </c>
      <c r="N4756" s="108" t="n">
        <f aca="false">IF(SQRT($B$5)*$I4756+SQRT(1-$B$5)*J4756&lt;$C$8,1,0)</f>
        <v>0</v>
      </c>
      <c r="O4756" s="108" t="n">
        <f aca="false">IF(SQRT($B$5)*$I4756+SQRT(1-$B$5)*K4756&lt;$C$9,1,0)</f>
        <v>0</v>
      </c>
      <c r="P4756" s="108" t="n">
        <f aca="false">IF(SQRT($B$5)*$I4756+SQRT(1-$B$5)*L4756&lt;$C$10,1,0)</f>
        <v>0</v>
      </c>
      <c r="Q4756" s="108" t="n">
        <f aca="false">IF(SQRT($B$5)*$I4756+SQRT(1-$B$5)*M4756&lt;$C$11,1,0)</f>
        <v>0</v>
      </c>
      <c r="R4756" s="110" t="n">
        <f aca="false">N4756*$D$8+O4756*$D$9+P4756*$D$10+Q4756*$D$11</f>
        <v>0</v>
      </c>
      <c r="S4756" s="108" t="n">
        <f aca="false">SUM(N4756:Q4756)</f>
        <v>0</v>
      </c>
    </row>
    <row r="4757" customFormat="false" ht="15" hidden="false" customHeight="false" outlineLevel="0" collapsed="false">
      <c r="H4757" s="108" t="n">
        <v>4749</v>
      </c>
      <c r="I4757" s="109" t="n">
        <v>1.7087</v>
      </c>
      <c r="J4757" s="109" t="n">
        <v>0.6951</v>
      </c>
      <c r="K4757" s="109" t="n">
        <v>-0.6764</v>
      </c>
      <c r="L4757" s="109" t="n">
        <v>-0.2129</v>
      </c>
      <c r="M4757" s="109" t="n">
        <v>0.1123</v>
      </c>
      <c r="N4757" s="108" t="n">
        <f aca="false">IF(SQRT($B$5)*$I4757+SQRT(1-$B$5)*J4757&lt;$C$8,1,0)</f>
        <v>0</v>
      </c>
      <c r="O4757" s="108" t="n">
        <f aca="false">IF(SQRT($B$5)*$I4757+SQRT(1-$B$5)*K4757&lt;$C$9,1,0)</f>
        <v>0</v>
      </c>
      <c r="P4757" s="108" t="n">
        <f aca="false">IF(SQRT($B$5)*$I4757+SQRT(1-$B$5)*L4757&lt;$C$10,1,0)</f>
        <v>0</v>
      </c>
      <c r="Q4757" s="108" t="n">
        <f aca="false">IF(SQRT($B$5)*$I4757+SQRT(1-$B$5)*M4757&lt;$C$11,1,0)</f>
        <v>0</v>
      </c>
      <c r="R4757" s="110" t="n">
        <f aca="false">N4757*$D$8+O4757*$D$9+P4757*$D$10+Q4757*$D$11</f>
        <v>0</v>
      </c>
      <c r="S4757" s="108" t="n">
        <f aca="false">SUM(N4757:Q4757)</f>
        <v>0</v>
      </c>
    </row>
    <row r="4758" customFormat="false" ht="15" hidden="false" customHeight="false" outlineLevel="0" collapsed="false">
      <c r="H4758" s="108" t="n">
        <v>4750</v>
      </c>
      <c r="I4758" s="109" t="n">
        <v>0.6647</v>
      </c>
      <c r="J4758" s="109" t="n">
        <v>0.6958</v>
      </c>
      <c r="K4758" s="109" t="n">
        <v>-0.8128</v>
      </c>
      <c r="L4758" s="109" t="n">
        <v>1.0435</v>
      </c>
      <c r="M4758" s="109" t="n">
        <v>0.0663</v>
      </c>
      <c r="N4758" s="108" t="n">
        <f aca="false">IF(SQRT($B$5)*$I4758+SQRT(1-$B$5)*J4758&lt;$C$8,1,0)</f>
        <v>0</v>
      </c>
      <c r="O4758" s="108" t="n">
        <f aca="false">IF(SQRT($B$5)*$I4758+SQRT(1-$B$5)*K4758&lt;$C$9,1,0)</f>
        <v>0</v>
      </c>
      <c r="P4758" s="108" t="n">
        <f aca="false">IF(SQRT($B$5)*$I4758+SQRT(1-$B$5)*L4758&lt;$C$10,1,0)</f>
        <v>0</v>
      </c>
      <c r="Q4758" s="108" t="n">
        <f aca="false">IF(SQRT($B$5)*$I4758+SQRT(1-$B$5)*M4758&lt;$C$11,1,0)</f>
        <v>0</v>
      </c>
      <c r="R4758" s="110" t="n">
        <f aca="false">N4758*$D$8+O4758*$D$9+P4758*$D$10+Q4758*$D$11</f>
        <v>0</v>
      </c>
      <c r="S4758" s="108" t="n">
        <f aca="false">SUM(N4758:Q4758)</f>
        <v>0</v>
      </c>
    </row>
    <row r="4759" customFormat="false" ht="15" hidden="false" customHeight="false" outlineLevel="0" collapsed="false">
      <c r="H4759" s="108" t="n">
        <v>4751</v>
      </c>
      <c r="I4759" s="109" t="n">
        <v>0.73</v>
      </c>
      <c r="J4759" s="109" t="n">
        <v>-0.0783</v>
      </c>
      <c r="K4759" s="109" t="n">
        <v>-1.8917</v>
      </c>
      <c r="L4759" s="109" t="n">
        <v>-0.2866</v>
      </c>
      <c r="M4759" s="109" t="n">
        <v>-1.1601</v>
      </c>
      <c r="N4759" s="108" t="n">
        <f aca="false">IF(SQRT($B$5)*$I4759+SQRT(1-$B$5)*J4759&lt;$C$8,1,0)</f>
        <v>0</v>
      </c>
      <c r="O4759" s="108" t="n">
        <f aca="false">IF(SQRT($B$5)*$I4759+SQRT(1-$B$5)*K4759&lt;$C$9,1,0)</f>
        <v>0</v>
      </c>
      <c r="P4759" s="108" t="n">
        <f aca="false">IF(SQRT($B$5)*$I4759+SQRT(1-$B$5)*L4759&lt;$C$10,1,0)</f>
        <v>0</v>
      </c>
      <c r="Q4759" s="108" t="n">
        <f aca="false">IF(SQRT($B$5)*$I4759+SQRT(1-$B$5)*M4759&lt;$C$11,1,0)</f>
        <v>0</v>
      </c>
      <c r="R4759" s="110" t="n">
        <f aca="false">N4759*$D$8+O4759*$D$9+P4759*$D$10+Q4759*$D$11</f>
        <v>0</v>
      </c>
      <c r="S4759" s="108" t="n">
        <f aca="false">SUM(N4759:Q4759)</f>
        <v>0</v>
      </c>
    </row>
    <row r="4760" customFormat="false" ht="15" hidden="false" customHeight="false" outlineLevel="0" collapsed="false">
      <c r="H4760" s="108" t="n">
        <v>4752</v>
      </c>
      <c r="I4760" s="109" t="n">
        <v>-0.397</v>
      </c>
      <c r="J4760" s="109" t="n">
        <v>0.2147</v>
      </c>
      <c r="K4760" s="109" t="n">
        <v>-0.5161</v>
      </c>
      <c r="L4760" s="109" t="n">
        <v>-0.5925</v>
      </c>
      <c r="M4760" s="109" t="n">
        <v>0.0769</v>
      </c>
      <c r="N4760" s="108" t="n">
        <f aca="false">IF(SQRT($B$5)*$I4760+SQRT(1-$B$5)*J4760&lt;$C$8,1,0)</f>
        <v>0</v>
      </c>
      <c r="O4760" s="108" t="n">
        <f aca="false">IF(SQRT($B$5)*$I4760+SQRT(1-$B$5)*K4760&lt;$C$9,1,0)</f>
        <v>0</v>
      </c>
      <c r="P4760" s="108" t="n">
        <f aca="false">IF(SQRT($B$5)*$I4760+SQRT(1-$B$5)*L4760&lt;$C$10,1,0)</f>
        <v>0</v>
      </c>
      <c r="Q4760" s="108" t="n">
        <f aca="false">IF(SQRT($B$5)*$I4760+SQRT(1-$B$5)*M4760&lt;$C$11,1,0)</f>
        <v>0</v>
      </c>
      <c r="R4760" s="110" t="n">
        <f aca="false">N4760*$D$8+O4760*$D$9+P4760*$D$10+Q4760*$D$11</f>
        <v>0</v>
      </c>
      <c r="S4760" s="108" t="n">
        <f aca="false">SUM(N4760:Q4760)</f>
        <v>0</v>
      </c>
    </row>
    <row r="4761" customFormat="false" ht="15" hidden="false" customHeight="false" outlineLevel="0" collapsed="false">
      <c r="H4761" s="108" t="n">
        <v>4753</v>
      </c>
      <c r="I4761" s="109" t="n">
        <v>1.0005</v>
      </c>
      <c r="J4761" s="109" t="n">
        <v>0.8035</v>
      </c>
      <c r="K4761" s="109" t="n">
        <v>0.0245</v>
      </c>
      <c r="L4761" s="109" t="n">
        <v>0.3334</v>
      </c>
      <c r="M4761" s="109" t="n">
        <v>0.5165</v>
      </c>
      <c r="N4761" s="108" t="n">
        <f aca="false">IF(SQRT($B$5)*$I4761+SQRT(1-$B$5)*J4761&lt;$C$8,1,0)</f>
        <v>0</v>
      </c>
      <c r="O4761" s="108" t="n">
        <f aca="false">IF(SQRT($B$5)*$I4761+SQRT(1-$B$5)*K4761&lt;$C$9,1,0)</f>
        <v>0</v>
      </c>
      <c r="P4761" s="108" t="n">
        <f aca="false">IF(SQRT($B$5)*$I4761+SQRT(1-$B$5)*L4761&lt;$C$10,1,0)</f>
        <v>0</v>
      </c>
      <c r="Q4761" s="108" t="n">
        <f aca="false">IF(SQRT($B$5)*$I4761+SQRT(1-$B$5)*M4761&lt;$C$11,1,0)</f>
        <v>0</v>
      </c>
      <c r="R4761" s="110" t="n">
        <f aca="false">N4761*$D$8+O4761*$D$9+P4761*$D$10+Q4761*$D$11</f>
        <v>0</v>
      </c>
      <c r="S4761" s="108" t="n">
        <f aca="false">SUM(N4761:Q4761)</f>
        <v>0</v>
      </c>
    </row>
    <row r="4762" customFormat="false" ht="15" hidden="false" customHeight="false" outlineLevel="0" collapsed="false">
      <c r="H4762" s="108" t="n">
        <v>4754</v>
      </c>
      <c r="I4762" s="109" t="n">
        <v>1.7297</v>
      </c>
      <c r="J4762" s="109" t="n">
        <v>-1.1612</v>
      </c>
      <c r="K4762" s="109" t="n">
        <v>0.143</v>
      </c>
      <c r="L4762" s="109" t="n">
        <v>1.4585</v>
      </c>
      <c r="M4762" s="109" t="n">
        <v>1.2462</v>
      </c>
      <c r="N4762" s="108" t="n">
        <f aca="false">IF(SQRT($B$5)*$I4762+SQRT(1-$B$5)*J4762&lt;$C$8,1,0)</f>
        <v>0</v>
      </c>
      <c r="O4762" s="108" t="n">
        <f aca="false">IF(SQRT($B$5)*$I4762+SQRT(1-$B$5)*K4762&lt;$C$9,1,0)</f>
        <v>0</v>
      </c>
      <c r="P4762" s="108" t="n">
        <f aca="false">IF(SQRT($B$5)*$I4762+SQRT(1-$B$5)*L4762&lt;$C$10,1,0)</f>
        <v>0</v>
      </c>
      <c r="Q4762" s="108" t="n">
        <f aca="false">IF(SQRT($B$5)*$I4762+SQRT(1-$B$5)*M4762&lt;$C$11,1,0)</f>
        <v>0</v>
      </c>
      <c r="R4762" s="110" t="n">
        <f aca="false">N4762*$D$8+O4762*$D$9+P4762*$D$10+Q4762*$D$11</f>
        <v>0</v>
      </c>
      <c r="S4762" s="108" t="n">
        <f aca="false">SUM(N4762:Q4762)</f>
        <v>0</v>
      </c>
    </row>
    <row r="4763" customFormat="false" ht="15" hidden="false" customHeight="false" outlineLevel="0" collapsed="false">
      <c r="H4763" s="108" t="n">
        <v>4755</v>
      </c>
      <c r="I4763" s="109" t="n">
        <v>-1.0393</v>
      </c>
      <c r="J4763" s="109" t="n">
        <v>0.6701</v>
      </c>
      <c r="K4763" s="109" t="n">
        <v>-0.0568</v>
      </c>
      <c r="L4763" s="109" t="n">
        <v>-2.1049</v>
      </c>
      <c r="M4763" s="109" t="n">
        <v>-0.489</v>
      </c>
      <c r="N4763" s="108" t="n">
        <f aca="false">IF(SQRT($B$5)*$I4763+SQRT(1-$B$5)*J4763&lt;$C$8,1,0)</f>
        <v>0</v>
      </c>
      <c r="O4763" s="108" t="n">
        <f aca="false">IF(SQRT($B$5)*$I4763+SQRT(1-$B$5)*K4763&lt;$C$9,1,0)</f>
        <v>0</v>
      </c>
      <c r="P4763" s="108" t="n">
        <f aca="false">IF(SQRT($B$5)*$I4763+SQRT(1-$B$5)*L4763&lt;$C$10,1,0)</f>
        <v>1</v>
      </c>
      <c r="Q4763" s="108" t="n">
        <f aca="false">IF(SQRT($B$5)*$I4763+SQRT(1-$B$5)*M4763&lt;$C$11,1,0)</f>
        <v>0</v>
      </c>
      <c r="R4763" s="110" t="n">
        <f aca="false">N4763*$D$8+O4763*$D$9+P4763*$D$10+Q4763*$D$11</f>
        <v>14</v>
      </c>
      <c r="S4763" s="108" t="n">
        <f aca="false">SUM(N4763:Q4763)</f>
        <v>1</v>
      </c>
    </row>
    <row r="4764" customFormat="false" ht="15" hidden="false" customHeight="false" outlineLevel="0" collapsed="false">
      <c r="H4764" s="108" t="n">
        <v>4756</v>
      </c>
      <c r="I4764" s="109" t="n">
        <v>-2.2608</v>
      </c>
      <c r="J4764" s="109" t="n">
        <v>1.4096</v>
      </c>
      <c r="K4764" s="109" t="n">
        <v>-0.4989</v>
      </c>
      <c r="L4764" s="109" t="n">
        <v>0.5367</v>
      </c>
      <c r="M4764" s="109" t="n">
        <v>0.5606</v>
      </c>
      <c r="N4764" s="108" t="n">
        <f aca="false">IF(SQRT($B$5)*$I4764+SQRT(1-$B$5)*J4764&lt;$C$8,1,0)</f>
        <v>0</v>
      </c>
      <c r="O4764" s="108" t="n">
        <f aca="false">IF(SQRT($B$5)*$I4764+SQRT(1-$B$5)*K4764&lt;$C$9,1,0)</f>
        <v>0</v>
      </c>
      <c r="P4764" s="108" t="n">
        <f aca="false">IF(SQRT($B$5)*$I4764+SQRT(1-$B$5)*L4764&lt;$C$10,1,0)</f>
        <v>0</v>
      </c>
      <c r="Q4764" s="108" t="n">
        <f aca="false">IF(SQRT($B$5)*$I4764+SQRT(1-$B$5)*M4764&lt;$C$11,1,0)</f>
        <v>0</v>
      </c>
      <c r="R4764" s="110" t="n">
        <f aca="false">N4764*$D$8+O4764*$D$9+P4764*$D$10+Q4764*$D$11</f>
        <v>0</v>
      </c>
      <c r="S4764" s="108" t="n">
        <f aca="false">SUM(N4764:Q4764)</f>
        <v>0</v>
      </c>
    </row>
    <row r="4765" customFormat="false" ht="15" hidden="false" customHeight="false" outlineLevel="0" collapsed="false">
      <c r="H4765" s="108" t="n">
        <v>4757</v>
      </c>
      <c r="I4765" s="109" t="n">
        <v>1.5939</v>
      </c>
      <c r="J4765" s="109" t="n">
        <v>0.8249</v>
      </c>
      <c r="K4765" s="109" t="n">
        <v>-0.5032</v>
      </c>
      <c r="L4765" s="109" t="n">
        <v>0.3381</v>
      </c>
      <c r="M4765" s="109" t="n">
        <v>1.3914</v>
      </c>
      <c r="N4765" s="108" t="n">
        <f aca="false">IF(SQRT($B$5)*$I4765+SQRT(1-$B$5)*J4765&lt;$C$8,1,0)</f>
        <v>0</v>
      </c>
      <c r="O4765" s="108" t="n">
        <f aca="false">IF(SQRT($B$5)*$I4765+SQRT(1-$B$5)*K4765&lt;$C$9,1,0)</f>
        <v>0</v>
      </c>
      <c r="P4765" s="108" t="n">
        <f aca="false">IF(SQRT($B$5)*$I4765+SQRT(1-$B$5)*L4765&lt;$C$10,1,0)</f>
        <v>0</v>
      </c>
      <c r="Q4765" s="108" t="n">
        <f aca="false">IF(SQRT($B$5)*$I4765+SQRT(1-$B$5)*M4765&lt;$C$11,1,0)</f>
        <v>0</v>
      </c>
      <c r="R4765" s="110" t="n">
        <f aca="false">N4765*$D$8+O4765*$D$9+P4765*$D$10+Q4765*$D$11</f>
        <v>0</v>
      </c>
      <c r="S4765" s="108" t="n">
        <f aca="false">SUM(N4765:Q4765)</f>
        <v>0</v>
      </c>
    </row>
    <row r="4766" customFormat="false" ht="15" hidden="false" customHeight="false" outlineLevel="0" collapsed="false">
      <c r="H4766" s="108" t="n">
        <v>4758</v>
      </c>
      <c r="I4766" s="109" t="n">
        <v>0.7205</v>
      </c>
      <c r="J4766" s="109" t="n">
        <v>-0.0953</v>
      </c>
      <c r="K4766" s="109" t="n">
        <v>0.3093</v>
      </c>
      <c r="L4766" s="109" t="n">
        <v>-1.523</v>
      </c>
      <c r="M4766" s="109" t="n">
        <v>1.478</v>
      </c>
      <c r="N4766" s="108" t="n">
        <f aca="false">IF(SQRT($B$5)*$I4766+SQRT(1-$B$5)*J4766&lt;$C$8,1,0)</f>
        <v>0</v>
      </c>
      <c r="O4766" s="108" t="n">
        <f aca="false">IF(SQRT($B$5)*$I4766+SQRT(1-$B$5)*K4766&lt;$C$9,1,0)</f>
        <v>0</v>
      </c>
      <c r="P4766" s="108" t="n">
        <f aca="false">IF(SQRT($B$5)*$I4766+SQRT(1-$B$5)*L4766&lt;$C$10,1,0)</f>
        <v>0</v>
      </c>
      <c r="Q4766" s="108" t="n">
        <f aca="false">IF(SQRT($B$5)*$I4766+SQRT(1-$B$5)*M4766&lt;$C$11,1,0)</f>
        <v>0</v>
      </c>
      <c r="R4766" s="110" t="n">
        <f aca="false">N4766*$D$8+O4766*$D$9+P4766*$D$10+Q4766*$D$11</f>
        <v>0</v>
      </c>
      <c r="S4766" s="108" t="n">
        <f aca="false">SUM(N4766:Q4766)</f>
        <v>0</v>
      </c>
    </row>
    <row r="4767" customFormat="false" ht="15" hidden="false" customHeight="false" outlineLevel="0" collapsed="false">
      <c r="H4767" s="108" t="n">
        <v>4759</v>
      </c>
      <c r="I4767" s="109" t="n">
        <v>0.229</v>
      </c>
      <c r="J4767" s="109" t="n">
        <v>0.526</v>
      </c>
      <c r="K4767" s="109" t="n">
        <v>-1.3308</v>
      </c>
      <c r="L4767" s="109" t="n">
        <v>-1.7217</v>
      </c>
      <c r="M4767" s="109" t="n">
        <v>0.3107</v>
      </c>
      <c r="N4767" s="108" t="n">
        <f aca="false">IF(SQRT($B$5)*$I4767+SQRT(1-$B$5)*J4767&lt;$C$8,1,0)</f>
        <v>0</v>
      </c>
      <c r="O4767" s="108" t="n">
        <f aca="false">IF(SQRT($B$5)*$I4767+SQRT(1-$B$5)*K4767&lt;$C$9,1,0)</f>
        <v>0</v>
      </c>
      <c r="P4767" s="108" t="n">
        <f aca="false">IF(SQRT($B$5)*$I4767+SQRT(1-$B$5)*L4767&lt;$C$10,1,0)</f>
        <v>0</v>
      </c>
      <c r="Q4767" s="108" t="n">
        <f aca="false">IF(SQRT($B$5)*$I4767+SQRT(1-$B$5)*M4767&lt;$C$11,1,0)</f>
        <v>0</v>
      </c>
      <c r="R4767" s="110" t="n">
        <f aca="false">N4767*$D$8+O4767*$D$9+P4767*$D$10+Q4767*$D$11</f>
        <v>0</v>
      </c>
      <c r="S4767" s="108" t="n">
        <f aca="false">SUM(N4767:Q4767)</f>
        <v>0</v>
      </c>
    </row>
    <row r="4768" customFormat="false" ht="15" hidden="false" customHeight="false" outlineLevel="0" collapsed="false">
      <c r="H4768" s="108" t="n">
        <v>4760</v>
      </c>
      <c r="I4768" s="109" t="n">
        <v>1.0111</v>
      </c>
      <c r="J4768" s="109" t="n">
        <v>1.0784</v>
      </c>
      <c r="K4768" s="109" t="n">
        <v>0.9657</v>
      </c>
      <c r="L4768" s="109" t="n">
        <v>-0.5132</v>
      </c>
      <c r="M4768" s="109" t="n">
        <v>0.1743</v>
      </c>
      <c r="N4768" s="108" t="n">
        <f aca="false">IF(SQRT($B$5)*$I4768+SQRT(1-$B$5)*J4768&lt;$C$8,1,0)</f>
        <v>0</v>
      </c>
      <c r="O4768" s="108" t="n">
        <f aca="false">IF(SQRT($B$5)*$I4768+SQRT(1-$B$5)*K4768&lt;$C$9,1,0)</f>
        <v>0</v>
      </c>
      <c r="P4768" s="108" t="n">
        <f aca="false">IF(SQRT($B$5)*$I4768+SQRT(1-$B$5)*L4768&lt;$C$10,1,0)</f>
        <v>0</v>
      </c>
      <c r="Q4768" s="108" t="n">
        <f aca="false">IF(SQRT($B$5)*$I4768+SQRT(1-$B$5)*M4768&lt;$C$11,1,0)</f>
        <v>0</v>
      </c>
      <c r="R4768" s="110" t="n">
        <f aca="false">N4768*$D$8+O4768*$D$9+P4768*$D$10+Q4768*$D$11</f>
        <v>0</v>
      </c>
      <c r="S4768" s="108" t="n">
        <f aca="false">SUM(N4768:Q4768)</f>
        <v>0</v>
      </c>
    </row>
    <row r="4769" customFormat="false" ht="15" hidden="false" customHeight="false" outlineLevel="0" collapsed="false">
      <c r="H4769" s="108" t="n">
        <v>4761</v>
      </c>
      <c r="I4769" s="109" t="n">
        <v>0.8777</v>
      </c>
      <c r="J4769" s="109" t="n">
        <v>-0.0645</v>
      </c>
      <c r="K4769" s="109" t="n">
        <v>-0.1709</v>
      </c>
      <c r="L4769" s="109" t="n">
        <v>1.9494</v>
      </c>
      <c r="M4769" s="109" t="n">
        <v>0.5872</v>
      </c>
      <c r="N4769" s="108" t="n">
        <f aca="false">IF(SQRT($B$5)*$I4769+SQRT(1-$B$5)*J4769&lt;$C$8,1,0)</f>
        <v>0</v>
      </c>
      <c r="O4769" s="108" t="n">
        <f aca="false">IF(SQRT($B$5)*$I4769+SQRT(1-$B$5)*K4769&lt;$C$9,1,0)</f>
        <v>0</v>
      </c>
      <c r="P4769" s="108" t="n">
        <f aca="false">IF(SQRT($B$5)*$I4769+SQRT(1-$B$5)*L4769&lt;$C$10,1,0)</f>
        <v>0</v>
      </c>
      <c r="Q4769" s="108" t="n">
        <f aca="false">IF(SQRT($B$5)*$I4769+SQRT(1-$B$5)*M4769&lt;$C$11,1,0)</f>
        <v>0</v>
      </c>
      <c r="R4769" s="110" t="n">
        <f aca="false">N4769*$D$8+O4769*$D$9+P4769*$D$10+Q4769*$D$11</f>
        <v>0</v>
      </c>
      <c r="S4769" s="108" t="n">
        <f aca="false">SUM(N4769:Q4769)</f>
        <v>0</v>
      </c>
    </row>
    <row r="4770" customFormat="false" ht="15" hidden="false" customHeight="false" outlineLevel="0" collapsed="false">
      <c r="H4770" s="108" t="n">
        <v>4762</v>
      </c>
      <c r="I4770" s="109" t="n">
        <v>-0.0661</v>
      </c>
      <c r="J4770" s="109" t="n">
        <v>0.8593</v>
      </c>
      <c r="K4770" s="109" t="n">
        <v>-1.4147</v>
      </c>
      <c r="L4770" s="109" t="n">
        <v>-0.3657</v>
      </c>
      <c r="M4770" s="109" t="n">
        <v>-2.9191</v>
      </c>
      <c r="N4770" s="108" t="n">
        <f aca="false">IF(SQRT($B$5)*$I4770+SQRT(1-$B$5)*J4770&lt;$C$8,1,0)</f>
        <v>0</v>
      </c>
      <c r="O4770" s="108" t="n">
        <f aca="false">IF(SQRT($B$5)*$I4770+SQRT(1-$B$5)*K4770&lt;$C$9,1,0)</f>
        <v>0</v>
      </c>
      <c r="P4770" s="108" t="n">
        <f aca="false">IF(SQRT($B$5)*$I4770+SQRT(1-$B$5)*L4770&lt;$C$10,1,0)</f>
        <v>0</v>
      </c>
      <c r="Q4770" s="108" t="n">
        <f aca="false">IF(SQRT($B$5)*$I4770+SQRT(1-$B$5)*M4770&lt;$C$11,1,0)</f>
        <v>1</v>
      </c>
      <c r="R4770" s="110" t="n">
        <f aca="false">N4770*$D$8+O4770*$D$9+P4770*$D$10+Q4770*$D$11</f>
        <v>17.5</v>
      </c>
      <c r="S4770" s="108" t="n">
        <f aca="false">SUM(N4770:Q4770)</f>
        <v>1</v>
      </c>
    </row>
    <row r="4771" customFormat="false" ht="15" hidden="false" customHeight="false" outlineLevel="0" collapsed="false">
      <c r="H4771" s="108" t="n">
        <v>4763</v>
      </c>
      <c r="I4771" s="109" t="n">
        <v>-3.5033</v>
      </c>
      <c r="J4771" s="109" t="n">
        <v>-0.2069</v>
      </c>
      <c r="K4771" s="109" t="n">
        <v>0.2497</v>
      </c>
      <c r="L4771" s="109" t="n">
        <v>-0.6953</v>
      </c>
      <c r="M4771" s="109" t="n">
        <v>-0.0875</v>
      </c>
      <c r="N4771" s="108" t="n">
        <f aca="false">IF(SQRT($B$5)*$I4771+SQRT(1-$B$5)*J4771&lt;$C$8,1,0)</f>
        <v>0</v>
      </c>
      <c r="O4771" s="108" t="n">
        <f aca="false">IF(SQRT($B$5)*$I4771+SQRT(1-$B$5)*K4771&lt;$C$9,1,0)</f>
        <v>0</v>
      </c>
      <c r="P4771" s="108" t="n">
        <f aca="false">IF(SQRT($B$5)*$I4771+SQRT(1-$B$5)*L4771&lt;$C$10,1,0)</f>
        <v>1</v>
      </c>
      <c r="Q4771" s="108" t="n">
        <f aca="false">IF(SQRT($B$5)*$I4771+SQRT(1-$B$5)*M4771&lt;$C$11,1,0)</f>
        <v>0</v>
      </c>
      <c r="R4771" s="110" t="n">
        <f aca="false">N4771*$D$8+O4771*$D$9+P4771*$D$10+Q4771*$D$11</f>
        <v>14</v>
      </c>
      <c r="S4771" s="108" t="n">
        <f aca="false">SUM(N4771:Q4771)</f>
        <v>1</v>
      </c>
    </row>
    <row r="4772" customFormat="false" ht="15" hidden="false" customHeight="false" outlineLevel="0" collapsed="false">
      <c r="H4772" s="108" t="n">
        <v>4764</v>
      </c>
      <c r="I4772" s="109" t="n">
        <v>-0.0708</v>
      </c>
      <c r="J4772" s="109" t="n">
        <v>0.8982</v>
      </c>
      <c r="K4772" s="109" t="n">
        <v>-1.0606</v>
      </c>
      <c r="L4772" s="109" t="n">
        <v>-0.339</v>
      </c>
      <c r="M4772" s="109" t="n">
        <v>-0.296</v>
      </c>
      <c r="N4772" s="108" t="n">
        <f aca="false">IF(SQRT($B$5)*$I4772+SQRT(1-$B$5)*J4772&lt;$C$8,1,0)</f>
        <v>0</v>
      </c>
      <c r="O4772" s="108" t="n">
        <f aca="false">IF(SQRT($B$5)*$I4772+SQRT(1-$B$5)*K4772&lt;$C$9,1,0)</f>
        <v>0</v>
      </c>
      <c r="P4772" s="108" t="n">
        <f aca="false">IF(SQRT($B$5)*$I4772+SQRT(1-$B$5)*L4772&lt;$C$10,1,0)</f>
        <v>0</v>
      </c>
      <c r="Q4772" s="108" t="n">
        <f aca="false">IF(SQRT($B$5)*$I4772+SQRT(1-$B$5)*M4772&lt;$C$11,1,0)</f>
        <v>0</v>
      </c>
      <c r="R4772" s="110" t="n">
        <f aca="false">N4772*$D$8+O4772*$D$9+P4772*$D$10+Q4772*$D$11</f>
        <v>0</v>
      </c>
      <c r="S4772" s="108" t="n">
        <f aca="false">SUM(N4772:Q4772)</f>
        <v>0</v>
      </c>
    </row>
    <row r="4773" customFormat="false" ht="15" hidden="false" customHeight="false" outlineLevel="0" collapsed="false">
      <c r="H4773" s="108" t="n">
        <v>4765</v>
      </c>
      <c r="I4773" s="109" t="n">
        <v>-0.5034</v>
      </c>
      <c r="J4773" s="109" t="n">
        <v>0.2975</v>
      </c>
      <c r="K4773" s="109" t="n">
        <v>1.9117</v>
      </c>
      <c r="L4773" s="109" t="n">
        <v>-0.0673</v>
      </c>
      <c r="M4773" s="109" t="n">
        <v>1.3307</v>
      </c>
      <c r="N4773" s="108" t="n">
        <f aca="false">IF(SQRT($B$5)*$I4773+SQRT(1-$B$5)*J4773&lt;$C$8,1,0)</f>
        <v>0</v>
      </c>
      <c r="O4773" s="108" t="n">
        <f aca="false">IF(SQRT($B$5)*$I4773+SQRT(1-$B$5)*K4773&lt;$C$9,1,0)</f>
        <v>0</v>
      </c>
      <c r="P4773" s="108" t="n">
        <f aca="false">IF(SQRT($B$5)*$I4773+SQRT(1-$B$5)*L4773&lt;$C$10,1,0)</f>
        <v>0</v>
      </c>
      <c r="Q4773" s="108" t="n">
        <f aca="false">IF(SQRT($B$5)*$I4773+SQRT(1-$B$5)*M4773&lt;$C$11,1,0)</f>
        <v>0</v>
      </c>
      <c r="R4773" s="110" t="n">
        <f aca="false">N4773*$D$8+O4773*$D$9+P4773*$D$10+Q4773*$D$11</f>
        <v>0</v>
      </c>
      <c r="S4773" s="108" t="n">
        <f aca="false">SUM(N4773:Q4773)</f>
        <v>0</v>
      </c>
    </row>
    <row r="4774" customFormat="false" ht="15" hidden="false" customHeight="false" outlineLevel="0" collapsed="false">
      <c r="H4774" s="108" t="n">
        <v>4766</v>
      </c>
      <c r="I4774" s="109" t="n">
        <v>0.4697</v>
      </c>
      <c r="J4774" s="109" t="n">
        <v>-0.2441</v>
      </c>
      <c r="K4774" s="109" t="n">
        <v>0.603</v>
      </c>
      <c r="L4774" s="109" t="n">
        <v>-1.0833</v>
      </c>
      <c r="M4774" s="109" t="n">
        <v>-0.8075</v>
      </c>
      <c r="N4774" s="108" t="n">
        <f aca="false">IF(SQRT($B$5)*$I4774+SQRT(1-$B$5)*J4774&lt;$C$8,1,0)</f>
        <v>0</v>
      </c>
      <c r="O4774" s="108" t="n">
        <f aca="false">IF(SQRT($B$5)*$I4774+SQRT(1-$B$5)*K4774&lt;$C$9,1,0)</f>
        <v>0</v>
      </c>
      <c r="P4774" s="108" t="n">
        <f aca="false">IF(SQRT($B$5)*$I4774+SQRT(1-$B$5)*L4774&lt;$C$10,1,0)</f>
        <v>0</v>
      </c>
      <c r="Q4774" s="108" t="n">
        <f aca="false">IF(SQRT($B$5)*$I4774+SQRT(1-$B$5)*M4774&lt;$C$11,1,0)</f>
        <v>0</v>
      </c>
      <c r="R4774" s="110" t="n">
        <f aca="false">N4774*$D$8+O4774*$D$9+P4774*$D$10+Q4774*$D$11</f>
        <v>0</v>
      </c>
      <c r="S4774" s="108" t="n">
        <f aca="false">SUM(N4774:Q4774)</f>
        <v>0</v>
      </c>
    </row>
    <row r="4775" customFormat="false" ht="15" hidden="false" customHeight="false" outlineLevel="0" collapsed="false">
      <c r="H4775" s="108" t="n">
        <v>4767</v>
      </c>
      <c r="I4775" s="109" t="n">
        <v>-0.504</v>
      </c>
      <c r="J4775" s="109" t="n">
        <v>-0.425</v>
      </c>
      <c r="K4775" s="109" t="n">
        <v>-1.1754</v>
      </c>
      <c r="L4775" s="109" t="n">
        <v>1.7901</v>
      </c>
      <c r="M4775" s="109" t="n">
        <v>0.0208</v>
      </c>
      <c r="N4775" s="108" t="n">
        <f aca="false">IF(SQRT($B$5)*$I4775+SQRT(1-$B$5)*J4775&lt;$C$8,1,0)</f>
        <v>0</v>
      </c>
      <c r="O4775" s="108" t="n">
        <f aca="false">IF(SQRT($B$5)*$I4775+SQRT(1-$B$5)*K4775&lt;$C$9,1,0)</f>
        <v>0</v>
      </c>
      <c r="P4775" s="108" t="n">
        <f aca="false">IF(SQRT($B$5)*$I4775+SQRT(1-$B$5)*L4775&lt;$C$10,1,0)</f>
        <v>0</v>
      </c>
      <c r="Q4775" s="108" t="n">
        <f aca="false">IF(SQRT($B$5)*$I4775+SQRT(1-$B$5)*M4775&lt;$C$11,1,0)</f>
        <v>0</v>
      </c>
      <c r="R4775" s="110" t="n">
        <f aca="false">N4775*$D$8+O4775*$D$9+P4775*$D$10+Q4775*$D$11</f>
        <v>0</v>
      </c>
      <c r="S4775" s="108" t="n">
        <f aca="false">SUM(N4775:Q4775)</f>
        <v>0</v>
      </c>
    </row>
    <row r="4776" customFormat="false" ht="15" hidden="false" customHeight="false" outlineLevel="0" collapsed="false">
      <c r="H4776" s="108" t="n">
        <v>4768</v>
      </c>
      <c r="I4776" s="109" t="n">
        <v>0.7184</v>
      </c>
      <c r="J4776" s="109" t="n">
        <v>0.0333</v>
      </c>
      <c r="K4776" s="109" t="n">
        <v>0.1314</v>
      </c>
      <c r="L4776" s="109" t="n">
        <v>0.5756</v>
      </c>
      <c r="M4776" s="109" t="n">
        <v>-0.735</v>
      </c>
      <c r="N4776" s="108" t="n">
        <f aca="false">IF(SQRT($B$5)*$I4776+SQRT(1-$B$5)*J4776&lt;$C$8,1,0)</f>
        <v>0</v>
      </c>
      <c r="O4776" s="108" t="n">
        <f aca="false">IF(SQRT($B$5)*$I4776+SQRT(1-$B$5)*K4776&lt;$C$9,1,0)</f>
        <v>0</v>
      </c>
      <c r="P4776" s="108" t="n">
        <f aca="false">IF(SQRT($B$5)*$I4776+SQRT(1-$B$5)*L4776&lt;$C$10,1,0)</f>
        <v>0</v>
      </c>
      <c r="Q4776" s="108" t="n">
        <f aca="false">IF(SQRT($B$5)*$I4776+SQRT(1-$B$5)*M4776&lt;$C$11,1,0)</f>
        <v>0</v>
      </c>
      <c r="R4776" s="110" t="n">
        <f aca="false">N4776*$D$8+O4776*$D$9+P4776*$D$10+Q4776*$D$11</f>
        <v>0</v>
      </c>
      <c r="S4776" s="108" t="n">
        <f aca="false">SUM(N4776:Q4776)</f>
        <v>0</v>
      </c>
    </row>
    <row r="4777" customFormat="false" ht="15" hidden="false" customHeight="false" outlineLevel="0" collapsed="false">
      <c r="H4777" s="108" t="n">
        <v>4769</v>
      </c>
      <c r="I4777" s="109" t="n">
        <v>1.0319</v>
      </c>
      <c r="J4777" s="109" t="n">
        <v>-0.7858</v>
      </c>
      <c r="K4777" s="109" t="n">
        <v>0.6114</v>
      </c>
      <c r="L4777" s="109" t="n">
        <v>1.335</v>
      </c>
      <c r="M4777" s="109" t="n">
        <v>1.2999</v>
      </c>
      <c r="N4777" s="108" t="n">
        <f aca="false">IF(SQRT($B$5)*$I4777+SQRT(1-$B$5)*J4777&lt;$C$8,1,0)</f>
        <v>0</v>
      </c>
      <c r="O4777" s="108" t="n">
        <f aca="false">IF(SQRT($B$5)*$I4777+SQRT(1-$B$5)*K4777&lt;$C$9,1,0)</f>
        <v>0</v>
      </c>
      <c r="P4777" s="108" t="n">
        <f aca="false">IF(SQRT($B$5)*$I4777+SQRT(1-$B$5)*L4777&lt;$C$10,1,0)</f>
        <v>0</v>
      </c>
      <c r="Q4777" s="108" t="n">
        <f aca="false">IF(SQRT($B$5)*$I4777+SQRT(1-$B$5)*M4777&lt;$C$11,1,0)</f>
        <v>0</v>
      </c>
      <c r="R4777" s="110" t="n">
        <f aca="false">N4777*$D$8+O4777*$D$9+P4777*$D$10+Q4777*$D$11</f>
        <v>0</v>
      </c>
      <c r="S4777" s="108" t="n">
        <f aca="false">SUM(N4777:Q4777)</f>
        <v>0</v>
      </c>
    </row>
    <row r="4778" customFormat="false" ht="15" hidden="false" customHeight="false" outlineLevel="0" collapsed="false">
      <c r="H4778" s="108" t="n">
        <v>4770</v>
      </c>
      <c r="I4778" s="109" t="n">
        <v>1.0282</v>
      </c>
      <c r="J4778" s="109" t="n">
        <v>0.3857</v>
      </c>
      <c r="K4778" s="109" t="n">
        <v>-1.1858</v>
      </c>
      <c r="L4778" s="109" t="n">
        <v>0.1169</v>
      </c>
      <c r="M4778" s="109" t="n">
        <v>2.2077</v>
      </c>
      <c r="N4778" s="108" t="n">
        <f aca="false">IF(SQRT($B$5)*$I4778+SQRT(1-$B$5)*J4778&lt;$C$8,1,0)</f>
        <v>0</v>
      </c>
      <c r="O4778" s="108" t="n">
        <f aca="false">IF(SQRT($B$5)*$I4778+SQRT(1-$B$5)*K4778&lt;$C$9,1,0)</f>
        <v>0</v>
      </c>
      <c r="P4778" s="108" t="n">
        <f aca="false">IF(SQRT($B$5)*$I4778+SQRT(1-$B$5)*L4778&lt;$C$10,1,0)</f>
        <v>0</v>
      </c>
      <c r="Q4778" s="108" t="n">
        <f aca="false">IF(SQRT($B$5)*$I4778+SQRT(1-$B$5)*M4778&lt;$C$11,1,0)</f>
        <v>0</v>
      </c>
      <c r="R4778" s="110" t="n">
        <f aca="false">N4778*$D$8+O4778*$D$9+P4778*$D$10+Q4778*$D$11</f>
        <v>0</v>
      </c>
      <c r="S4778" s="108" t="n">
        <f aca="false">SUM(N4778:Q4778)</f>
        <v>0</v>
      </c>
    </row>
    <row r="4779" customFormat="false" ht="15" hidden="false" customHeight="false" outlineLevel="0" collapsed="false">
      <c r="H4779" s="108" t="n">
        <v>4771</v>
      </c>
      <c r="I4779" s="109" t="n">
        <v>-0.8801</v>
      </c>
      <c r="J4779" s="109" t="n">
        <v>-1.3343</v>
      </c>
      <c r="K4779" s="109" t="n">
        <v>-0.9269</v>
      </c>
      <c r="L4779" s="109" t="n">
        <v>0.7318</v>
      </c>
      <c r="M4779" s="109" t="n">
        <v>-1.4805</v>
      </c>
      <c r="N4779" s="108" t="n">
        <f aca="false">IF(SQRT($B$5)*$I4779+SQRT(1-$B$5)*J4779&lt;$C$8,1,0)</f>
        <v>0</v>
      </c>
      <c r="O4779" s="108" t="n">
        <f aca="false">IF(SQRT($B$5)*$I4779+SQRT(1-$B$5)*K4779&lt;$C$9,1,0)</f>
        <v>0</v>
      </c>
      <c r="P4779" s="108" t="n">
        <f aca="false">IF(SQRT($B$5)*$I4779+SQRT(1-$B$5)*L4779&lt;$C$10,1,0)</f>
        <v>0</v>
      </c>
      <c r="Q4779" s="108" t="n">
        <f aca="false">IF(SQRT($B$5)*$I4779+SQRT(1-$B$5)*M4779&lt;$C$11,1,0)</f>
        <v>0</v>
      </c>
      <c r="R4779" s="110" t="n">
        <f aca="false">N4779*$D$8+O4779*$D$9+P4779*$D$10+Q4779*$D$11</f>
        <v>0</v>
      </c>
      <c r="S4779" s="108" t="n">
        <f aca="false">SUM(N4779:Q4779)</f>
        <v>0</v>
      </c>
    </row>
    <row r="4780" customFormat="false" ht="15" hidden="false" customHeight="false" outlineLevel="0" collapsed="false">
      <c r="H4780" s="108" t="n">
        <v>4772</v>
      </c>
      <c r="I4780" s="109" t="n">
        <v>0.5215</v>
      </c>
      <c r="J4780" s="109" t="n">
        <v>-0.9022</v>
      </c>
      <c r="K4780" s="109" t="n">
        <v>1.4525</v>
      </c>
      <c r="L4780" s="109" t="n">
        <v>0.1614</v>
      </c>
      <c r="M4780" s="109" t="n">
        <v>-1.6433</v>
      </c>
      <c r="N4780" s="108" t="n">
        <f aca="false">IF(SQRT($B$5)*$I4780+SQRT(1-$B$5)*J4780&lt;$C$8,1,0)</f>
        <v>0</v>
      </c>
      <c r="O4780" s="108" t="n">
        <f aca="false">IF(SQRT($B$5)*$I4780+SQRT(1-$B$5)*K4780&lt;$C$9,1,0)</f>
        <v>0</v>
      </c>
      <c r="P4780" s="108" t="n">
        <f aca="false">IF(SQRT($B$5)*$I4780+SQRT(1-$B$5)*L4780&lt;$C$10,1,0)</f>
        <v>0</v>
      </c>
      <c r="Q4780" s="108" t="n">
        <f aca="false">IF(SQRT($B$5)*$I4780+SQRT(1-$B$5)*M4780&lt;$C$11,1,0)</f>
        <v>0</v>
      </c>
      <c r="R4780" s="110" t="n">
        <f aca="false">N4780*$D$8+O4780*$D$9+P4780*$D$10+Q4780*$D$11</f>
        <v>0</v>
      </c>
      <c r="S4780" s="108" t="n">
        <f aca="false">SUM(N4780:Q4780)</f>
        <v>0</v>
      </c>
    </row>
    <row r="4781" customFormat="false" ht="15" hidden="false" customHeight="false" outlineLevel="0" collapsed="false">
      <c r="H4781" s="108" t="n">
        <v>4773</v>
      </c>
      <c r="I4781" s="109" t="n">
        <v>-0.5828</v>
      </c>
      <c r="J4781" s="109" t="n">
        <v>-0.3295</v>
      </c>
      <c r="K4781" s="109" t="n">
        <v>-0.2667</v>
      </c>
      <c r="L4781" s="109" t="n">
        <v>0.7239</v>
      </c>
      <c r="M4781" s="109" t="n">
        <v>-1.7867</v>
      </c>
      <c r="N4781" s="108" t="n">
        <f aca="false">IF(SQRT($B$5)*$I4781+SQRT(1-$B$5)*J4781&lt;$C$8,1,0)</f>
        <v>0</v>
      </c>
      <c r="O4781" s="108" t="n">
        <f aca="false">IF(SQRT($B$5)*$I4781+SQRT(1-$B$5)*K4781&lt;$C$9,1,0)</f>
        <v>0</v>
      </c>
      <c r="P4781" s="108" t="n">
        <f aca="false">IF(SQRT($B$5)*$I4781+SQRT(1-$B$5)*L4781&lt;$C$10,1,0)</f>
        <v>0</v>
      </c>
      <c r="Q4781" s="108" t="n">
        <f aca="false">IF(SQRT($B$5)*$I4781+SQRT(1-$B$5)*M4781&lt;$C$11,1,0)</f>
        <v>0</v>
      </c>
      <c r="R4781" s="110" t="n">
        <f aca="false">N4781*$D$8+O4781*$D$9+P4781*$D$10+Q4781*$D$11</f>
        <v>0</v>
      </c>
      <c r="S4781" s="108" t="n">
        <f aca="false">SUM(N4781:Q4781)</f>
        <v>0</v>
      </c>
    </row>
    <row r="4782" customFormat="false" ht="15" hidden="false" customHeight="false" outlineLevel="0" collapsed="false">
      <c r="H4782" s="108" t="n">
        <v>4774</v>
      </c>
      <c r="I4782" s="109" t="n">
        <v>1.0305</v>
      </c>
      <c r="J4782" s="109" t="n">
        <v>-1.0551</v>
      </c>
      <c r="K4782" s="109" t="n">
        <v>0.0835</v>
      </c>
      <c r="L4782" s="109" t="n">
        <v>0.913</v>
      </c>
      <c r="M4782" s="109" t="n">
        <v>1.1999</v>
      </c>
      <c r="N4782" s="108" t="n">
        <f aca="false">IF(SQRT($B$5)*$I4782+SQRT(1-$B$5)*J4782&lt;$C$8,1,0)</f>
        <v>0</v>
      </c>
      <c r="O4782" s="108" t="n">
        <f aca="false">IF(SQRT($B$5)*$I4782+SQRT(1-$B$5)*K4782&lt;$C$9,1,0)</f>
        <v>0</v>
      </c>
      <c r="P4782" s="108" t="n">
        <f aca="false">IF(SQRT($B$5)*$I4782+SQRT(1-$B$5)*L4782&lt;$C$10,1,0)</f>
        <v>0</v>
      </c>
      <c r="Q4782" s="108" t="n">
        <f aca="false">IF(SQRT($B$5)*$I4782+SQRT(1-$B$5)*M4782&lt;$C$11,1,0)</f>
        <v>0</v>
      </c>
      <c r="R4782" s="110" t="n">
        <f aca="false">N4782*$D$8+O4782*$D$9+P4782*$D$10+Q4782*$D$11</f>
        <v>0</v>
      </c>
      <c r="S4782" s="108" t="n">
        <f aca="false">SUM(N4782:Q4782)</f>
        <v>0</v>
      </c>
    </row>
    <row r="4783" customFormat="false" ht="15" hidden="false" customHeight="false" outlineLevel="0" collapsed="false">
      <c r="H4783" s="108" t="n">
        <v>4775</v>
      </c>
      <c r="I4783" s="109" t="n">
        <v>0.5917</v>
      </c>
      <c r="J4783" s="109" t="n">
        <v>-0.5952</v>
      </c>
      <c r="K4783" s="109" t="n">
        <v>-0.5935</v>
      </c>
      <c r="L4783" s="109" t="n">
        <v>0.6042</v>
      </c>
      <c r="M4783" s="109" t="n">
        <v>1.4276</v>
      </c>
      <c r="N4783" s="108" t="n">
        <f aca="false">IF(SQRT($B$5)*$I4783+SQRT(1-$B$5)*J4783&lt;$C$8,1,0)</f>
        <v>0</v>
      </c>
      <c r="O4783" s="108" t="n">
        <f aca="false">IF(SQRT($B$5)*$I4783+SQRT(1-$B$5)*K4783&lt;$C$9,1,0)</f>
        <v>0</v>
      </c>
      <c r="P4783" s="108" t="n">
        <f aca="false">IF(SQRT($B$5)*$I4783+SQRT(1-$B$5)*L4783&lt;$C$10,1,0)</f>
        <v>0</v>
      </c>
      <c r="Q4783" s="108" t="n">
        <f aca="false">IF(SQRT($B$5)*$I4783+SQRT(1-$B$5)*M4783&lt;$C$11,1,0)</f>
        <v>0</v>
      </c>
      <c r="R4783" s="110" t="n">
        <f aca="false">N4783*$D$8+O4783*$D$9+P4783*$D$10+Q4783*$D$11</f>
        <v>0</v>
      </c>
      <c r="S4783" s="108" t="n">
        <f aca="false">SUM(N4783:Q4783)</f>
        <v>0</v>
      </c>
    </row>
    <row r="4784" customFormat="false" ht="15" hidden="false" customHeight="false" outlineLevel="0" collapsed="false">
      <c r="H4784" s="108" t="n">
        <v>4776</v>
      </c>
      <c r="I4784" s="109" t="n">
        <v>-0.3612</v>
      </c>
      <c r="J4784" s="109" t="n">
        <v>0.7098</v>
      </c>
      <c r="K4784" s="109" t="n">
        <v>-0.2899</v>
      </c>
      <c r="L4784" s="109" t="n">
        <v>0.0366</v>
      </c>
      <c r="M4784" s="109" t="n">
        <v>1.1145</v>
      </c>
      <c r="N4784" s="108" t="n">
        <f aca="false">IF(SQRT($B$5)*$I4784+SQRT(1-$B$5)*J4784&lt;$C$8,1,0)</f>
        <v>0</v>
      </c>
      <c r="O4784" s="108" t="n">
        <f aca="false">IF(SQRT($B$5)*$I4784+SQRT(1-$B$5)*K4784&lt;$C$9,1,0)</f>
        <v>0</v>
      </c>
      <c r="P4784" s="108" t="n">
        <f aca="false">IF(SQRT($B$5)*$I4784+SQRT(1-$B$5)*L4784&lt;$C$10,1,0)</f>
        <v>0</v>
      </c>
      <c r="Q4784" s="108" t="n">
        <f aca="false">IF(SQRT($B$5)*$I4784+SQRT(1-$B$5)*M4784&lt;$C$11,1,0)</f>
        <v>0</v>
      </c>
      <c r="R4784" s="110" t="n">
        <f aca="false">N4784*$D$8+O4784*$D$9+P4784*$D$10+Q4784*$D$11</f>
        <v>0</v>
      </c>
      <c r="S4784" s="108" t="n">
        <f aca="false">SUM(N4784:Q4784)</f>
        <v>0</v>
      </c>
    </row>
    <row r="4785" customFormat="false" ht="15" hidden="false" customHeight="false" outlineLevel="0" collapsed="false">
      <c r="H4785" s="108" t="n">
        <v>4777</v>
      </c>
      <c r="I4785" s="109" t="n">
        <v>0.412</v>
      </c>
      <c r="J4785" s="109" t="n">
        <v>1.6419</v>
      </c>
      <c r="K4785" s="109" t="n">
        <v>0.9713</v>
      </c>
      <c r="L4785" s="109" t="n">
        <v>0.9033</v>
      </c>
      <c r="M4785" s="109" t="n">
        <v>-0.6045</v>
      </c>
      <c r="N4785" s="108" t="n">
        <f aca="false">IF(SQRT($B$5)*$I4785+SQRT(1-$B$5)*J4785&lt;$C$8,1,0)</f>
        <v>0</v>
      </c>
      <c r="O4785" s="108" t="n">
        <f aca="false">IF(SQRT($B$5)*$I4785+SQRT(1-$B$5)*K4785&lt;$C$9,1,0)</f>
        <v>0</v>
      </c>
      <c r="P4785" s="108" t="n">
        <f aca="false">IF(SQRT($B$5)*$I4785+SQRT(1-$B$5)*L4785&lt;$C$10,1,0)</f>
        <v>0</v>
      </c>
      <c r="Q4785" s="108" t="n">
        <f aca="false">IF(SQRT($B$5)*$I4785+SQRT(1-$B$5)*M4785&lt;$C$11,1,0)</f>
        <v>0</v>
      </c>
      <c r="R4785" s="110" t="n">
        <f aca="false">N4785*$D$8+O4785*$D$9+P4785*$D$10+Q4785*$D$11</f>
        <v>0</v>
      </c>
      <c r="S4785" s="108" t="n">
        <f aca="false">SUM(N4785:Q4785)</f>
        <v>0</v>
      </c>
    </row>
    <row r="4786" customFormat="false" ht="15" hidden="false" customHeight="false" outlineLevel="0" collapsed="false">
      <c r="H4786" s="108" t="n">
        <v>4778</v>
      </c>
      <c r="I4786" s="109" t="n">
        <v>-1.2871</v>
      </c>
      <c r="J4786" s="109" t="n">
        <v>0.6421</v>
      </c>
      <c r="K4786" s="109" t="n">
        <v>1.9971</v>
      </c>
      <c r="L4786" s="109" t="n">
        <v>1.2362</v>
      </c>
      <c r="M4786" s="109" t="n">
        <v>0.6719</v>
      </c>
      <c r="N4786" s="108" t="n">
        <f aca="false">IF(SQRT($B$5)*$I4786+SQRT(1-$B$5)*J4786&lt;$C$8,1,0)</f>
        <v>0</v>
      </c>
      <c r="O4786" s="108" t="n">
        <f aca="false">IF(SQRT($B$5)*$I4786+SQRT(1-$B$5)*K4786&lt;$C$9,1,0)</f>
        <v>0</v>
      </c>
      <c r="P4786" s="108" t="n">
        <f aca="false">IF(SQRT($B$5)*$I4786+SQRT(1-$B$5)*L4786&lt;$C$10,1,0)</f>
        <v>0</v>
      </c>
      <c r="Q4786" s="108" t="n">
        <f aca="false">IF(SQRT($B$5)*$I4786+SQRT(1-$B$5)*M4786&lt;$C$11,1,0)</f>
        <v>0</v>
      </c>
      <c r="R4786" s="110" t="n">
        <f aca="false">N4786*$D$8+O4786*$D$9+P4786*$D$10+Q4786*$D$11</f>
        <v>0</v>
      </c>
      <c r="S4786" s="108" t="n">
        <f aca="false">SUM(N4786:Q4786)</f>
        <v>0</v>
      </c>
    </row>
    <row r="4787" customFormat="false" ht="15" hidden="false" customHeight="false" outlineLevel="0" collapsed="false">
      <c r="H4787" s="108" t="n">
        <v>4779</v>
      </c>
      <c r="I4787" s="109" t="n">
        <v>1.6007</v>
      </c>
      <c r="J4787" s="109" t="n">
        <v>1.5233</v>
      </c>
      <c r="K4787" s="109" t="n">
        <v>-0.5754</v>
      </c>
      <c r="L4787" s="109" t="n">
        <v>0.0405</v>
      </c>
      <c r="M4787" s="109" t="n">
        <v>-1.6725</v>
      </c>
      <c r="N4787" s="108" t="n">
        <f aca="false">IF(SQRT($B$5)*$I4787+SQRT(1-$B$5)*J4787&lt;$C$8,1,0)</f>
        <v>0</v>
      </c>
      <c r="O4787" s="108" t="n">
        <f aca="false">IF(SQRT($B$5)*$I4787+SQRT(1-$B$5)*K4787&lt;$C$9,1,0)</f>
        <v>0</v>
      </c>
      <c r="P4787" s="108" t="n">
        <f aca="false">IF(SQRT($B$5)*$I4787+SQRT(1-$B$5)*L4787&lt;$C$10,1,0)</f>
        <v>0</v>
      </c>
      <c r="Q4787" s="108" t="n">
        <f aca="false">IF(SQRT($B$5)*$I4787+SQRT(1-$B$5)*M4787&lt;$C$11,1,0)</f>
        <v>0</v>
      </c>
      <c r="R4787" s="110" t="n">
        <f aca="false">N4787*$D$8+O4787*$D$9+P4787*$D$10+Q4787*$D$11</f>
        <v>0</v>
      </c>
      <c r="S4787" s="108" t="n">
        <f aca="false">SUM(N4787:Q4787)</f>
        <v>0</v>
      </c>
    </row>
    <row r="4788" customFormat="false" ht="15" hidden="false" customHeight="false" outlineLevel="0" collapsed="false">
      <c r="H4788" s="108" t="n">
        <v>4780</v>
      </c>
      <c r="I4788" s="109" t="n">
        <v>1.6782</v>
      </c>
      <c r="J4788" s="109" t="n">
        <v>-1.01</v>
      </c>
      <c r="K4788" s="109" t="n">
        <v>-0.4697</v>
      </c>
      <c r="L4788" s="109" t="n">
        <v>1.3394</v>
      </c>
      <c r="M4788" s="109" t="n">
        <v>-1.2234</v>
      </c>
      <c r="N4788" s="108" t="n">
        <f aca="false">IF(SQRT($B$5)*$I4788+SQRT(1-$B$5)*J4788&lt;$C$8,1,0)</f>
        <v>0</v>
      </c>
      <c r="O4788" s="108" t="n">
        <f aca="false">IF(SQRT($B$5)*$I4788+SQRT(1-$B$5)*K4788&lt;$C$9,1,0)</f>
        <v>0</v>
      </c>
      <c r="P4788" s="108" t="n">
        <f aca="false">IF(SQRT($B$5)*$I4788+SQRT(1-$B$5)*L4788&lt;$C$10,1,0)</f>
        <v>0</v>
      </c>
      <c r="Q4788" s="108" t="n">
        <f aca="false">IF(SQRT($B$5)*$I4788+SQRT(1-$B$5)*M4788&lt;$C$11,1,0)</f>
        <v>0</v>
      </c>
      <c r="R4788" s="110" t="n">
        <f aca="false">N4788*$D$8+O4788*$D$9+P4788*$D$10+Q4788*$D$11</f>
        <v>0</v>
      </c>
      <c r="S4788" s="108" t="n">
        <f aca="false">SUM(N4788:Q4788)</f>
        <v>0</v>
      </c>
    </row>
    <row r="4789" customFormat="false" ht="15" hidden="false" customHeight="false" outlineLevel="0" collapsed="false">
      <c r="H4789" s="108" t="n">
        <v>4781</v>
      </c>
      <c r="I4789" s="109" t="n">
        <v>-0.3385</v>
      </c>
      <c r="J4789" s="109" t="n">
        <v>-0.0686</v>
      </c>
      <c r="K4789" s="109" t="n">
        <v>0.9937</v>
      </c>
      <c r="L4789" s="109" t="n">
        <v>0.0135</v>
      </c>
      <c r="M4789" s="109" t="n">
        <v>0.6034</v>
      </c>
      <c r="N4789" s="108" t="n">
        <f aca="false">IF(SQRT($B$5)*$I4789+SQRT(1-$B$5)*J4789&lt;$C$8,1,0)</f>
        <v>0</v>
      </c>
      <c r="O4789" s="108" t="n">
        <f aca="false">IF(SQRT($B$5)*$I4789+SQRT(1-$B$5)*K4789&lt;$C$9,1,0)</f>
        <v>0</v>
      </c>
      <c r="P4789" s="108" t="n">
        <f aca="false">IF(SQRT($B$5)*$I4789+SQRT(1-$B$5)*L4789&lt;$C$10,1,0)</f>
        <v>0</v>
      </c>
      <c r="Q4789" s="108" t="n">
        <f aca="false">IF(SQRT($B$5)*$I4789+SQRT(1-$B$5)*M4789&lt;$C$11,1,0)</f>
        <v>0</v>
      </c>
      <c r="R4789" s="110" t="n">
        <f aca="false">N4789*$D$8+O4789*$D$9+P4789*$D$10+Q4789*$D$11</f>
        <v>0</v>
      </c>
      <c r="S4789" s="108" t="n">
        <f aca="false">SUM(N4789:Q4789)</f>
        <v>0</v>
      </c>
    </row>
    <row r="4790" customFormat="false" ht="15" hidden="false" customHeight="false" outlineLevel="0" collapsed="false">
      <c r="H4790" s="108" t="n">
        <v>4782</v>
      </c>
      <c r="I4790" s="109" t="n">
        <v>0.346</v>
      </c>
      <c r="J4790" s="109" t="n">
        <v>-0.5325</v>
      </c>
      <c r="K4790" s="109" t="n">
        <v>1.5465</v>
      </c>
      <c r="L4790" s="109" t="n">
        <v>-0.3179</v>
      </c>
      <c r="M4790" s="109" t="n">
        <v>-0.0318</v>
      </c>
      <c r="N4790" s="108" t="n">
        <f aca="false">IF(SQRT($B$5)*$I4790+SQRT(1-$B$5)*J4790&lt;$C$8,1,0)</f>
        <v>0</v>
      </c>
      <c r="O4790" s="108" t="n">
        <f aca="false">IF(SQRT($B$5)*$I4790+SQRT(1-$B$5)*K4790&lt;$C$9,1,0)</f>
        <v>0</v>
      </c>
      <c r="P4790" s="108" t="n">
        <f aca="false">IF(SQRT($B$5)*$I4790+SQRT(1-$B$5)*L4790&lt;$C$10,1,0)</f>
        <v>0</v>
      </c>
      <c r="Q4790" s="108" t="n">
        <f aca="false">IF(SQRT($B$5)*$I4790+SQRT(1-$B$5)*M4790&lt;$C$11,1,0)</f>
        <v>0</v>
      </c>
      <c r="R4790" s="110" t="n">
        <f aca="false">N4790*$D$8+O4790*$D$9+P4790*$D$10+Q4790*$D$11</f>
        <v>0</v>
      </c>
      <c r="S4790" s="108" t="n">
        <f aca="false">SUM(N4790:Q4790)</f>
        <v>0</v>
      </c>
    </row>
    <row r="4791" customFormat="false" ht="15" hidden="false" customHeight="false" outlineLevel="0" collapsed="false">
      <c r="H4791" s="108" t="n">
        <v>4783</v>
      </c>
      <c r="I4791" s="109" t="n">
        <v>-0.0558</v>
      </c>
      <c r="J4791" s="109" t="n">
        <v>0.2201</v>
      </c>
      <c r="K4791" s="109" t="n">
        <v>-0.0025</v>
      </c>
      <c r="L4791" s="109" t="n">
        <v>-0.6295</v>
      </c>
      <c r="M4791" s="109" t="n">
        <v>0.0937</v>
      </c>
      <c r="N4791" s="108" t="n">
        <f aca="false">IF(SQRT($B$5)*$I4791+SQRT(1-$B$5)*J4791&lt;$C$8,1,0)</f>
        <v>0</v>
      </c>
      <c r="O4791" s="108" t="n">
        <f aca="false">IF(SQRT($B$5)*$I4791+SQRT(1-$B$5)*K4791&lt;$C$9,1,0)</f>
        <v>0</v>
      </c>
      <c r="P4791" s="108" t="n">
        <f aca="false">IF(SQRT($B$5)*$I4791+SQRT(1-$B$5)*L4791&lt;$C$10,1,0)</f>
        <v>0</v>
      </c>
      <c r="Q4791" s="108" t="n">
        <f aca="false">IF(SQRT($B$5)*$I4791+SQRT(1-$B$5)*M4791&lt;$C$11,1,0)</f>
        <v>0</v>
      </c>
      <c r="R4791" s="110" t="n">
        <f aca="false">N4791*$D$8+O4791*$D$9+P4791*$D$10+Q4791*$D$11</f>
        <v>0</v>
      </c>
      <c r="S4791" s="108" t="n">
        <f aca="false">SUM(N4791:Q4791)</f>
        <v>0</v>
      </c>
    </row>
    <row r="4792" customFormat="false" ht="15" hidden="false" customHeight="false" outlineLevel="0" collapsed="false">
      <c r="H4792" s="108" t="n">
        <v>4784</v>
      </c>
      <c r="I4792" s="109" t="n">
        <v>-0.2209</v>
      </c>
      <c r="J4792" s="109" t="n">
        <v>-0.888</v>
      </c>
      <c r="K4792" s="109" t="n">
        <v>0.0477</v>
      </c>
      <c r="L4792" s="109" t="n">
        <v>0.4215</v>
      </c>
      <c r="M4792" s="109" t="n">
        <v>-0.8231</v>
      </c>
      <c r="N4792" s="108" t="n">
        <f aca="false">IF(SQRT($B$5)*$I4792+SQRT(1-$B$5)*J4792&lt;$C$8,1,0)</f>
        <v>0</v>
      </c>
      <c r="O4792" s="108" t="n">
        <f aca="false">IF(SQRT($B$5)*$I4792+SQRT(1-$B$5)*K4792&lt;$C$9,1,0)</f>
        <v>0</v>
      </c>
      <c r="P4792" s="108" t="n">
        <f aca="false">IF(SQRT($B$5)*$I4792+SQRT(1-$B$5)*L4792&lt;$C$10,1,0)</f>
        <v>0</v>
      </c>
      <c r="Q4792" s="108" t="n">
        <f aca="false">IF(SQRT($B$5)*$I4792+SQRT(1-$B$5)*M4792&lt;$C$11,1,0)</f>
        <v>0</v>
      </c>
      <c r="R4792" s="110" t="n">
        <f aca="false">N4792*$D$8+O4792*$D$9+P4792*$D$10+Q4792*$D$11</f>
        <v>0</v>
      </c>
      <c r="S4792" s="108" t="n">
        <f aca="false">SUM(N4792:Q4792)</f>
        <v>0</v>
      </c>
    </row>
    <row r="4793" customFormat="false" ht="15" hidden="false" customHeight="false" outlineLevel="0" collapsed="false">
      <c r="H4793" s="108" t="n">
        <v>4785</v>
      </c>
      <c r="I4793" s="109" t="n">
        <v>-1.5738</v>
      </c>
      <c r="J4793" s="109" t="n">
        <v>2.096</v>
      </c>
      <c r="K4793" s="109" t="n">
        <v>-0.6033</v>
      </c>
      <c r="L4793" s="109" t="n">
        <v>-1.7079</v>
      </c>
      <c r="M4793" s="109" t="n">
        <v>-0.5328</v>
      </c>
      <c r="N4793" s="108" t="n">
        <f aca="false">IF(SQRT($B$5)*$I4793+SQRT(1-$B$5)*J4793&lt;$C$8,1,0)</f>
        <v>0</v>
      </c>
      <c r="O4793" s="108" t="n">
        <f aca="false">IF(SQRT($B$5)*$I4793+SQRT(1-$B$5)*K4793&lt;$C$9,1,0)</f>
        <v>0</v>
      </c>
      <c r="P4793" s="108" t="n">
        <f aca="false">IF(SQRT($B$5)*$I4793+SQRT(1-$B$5)*L4793&lt;$C$10,1,0)</f>
        <v>1</v>
      </c>
      <c r="Q4793" s="108" t="n">
        <f aca="false">IF(SQRT($B$5)*$I4793+SQRT(1-$B$5)*M4793&lt;$C$11,1,0)</f>
        <v>0</v>
      </c>
      <c r="R4793" s="110" t="n">
        <f aca="false">N4793*$D$8+O4793*$D$9+P4793*$D$10+Q4793*$D$11</f>
        <v>14</v>
      </c>
      <c r="S4793" s="108" t="n">
        <f aca="false">SUM(N4793:Q4793)</f>
        <v>1</v>
      </c>
    </row>
    <row r="4794" customFormat="false" ht="15" hidden="false" customHeight="false" outlineLevel="0" collapsed="false">
      <c r="H4794" s="108" t="n">
        <v>4786</v>
      </c>
      <c r="I4794" s="109" t="n">
        <v>1.3696</v>
      </c>
      <c r="J4794" s="109" t="n">
        <v>-0.4897</v>
      </c>
      <c r="K4794" s="109" t="n">
        <v>-1.0047</v>
      </c>
      <c r="L4794" s="109" t="n">
        <v>1.3283</v>
      </c>
      <c r="M4794" s="109" t="n">
        <v>0.6813</v>
      </c>
      <c r="N4794" s="108" t="n">
        <f aca="false">IF(SQRT($B$5)*$I4794+SQRT(1-$B$5)*J4794&lt;$C$8,1,0)</f>
        <v>0</v>
      </c>
      <c r="O4794" s="108" t="n">
        <f aca="false">IF(SQRT($B$5)*$I4794+SQRT(1-$B$5)*K4794&lt;$C$9,1,0)</f>
        <v>0</v>
      </c>
      <c r="P4794" s="108" t="n">
        <f aca="false">IF(SQRT($B$5)*$I4794+SQRT(1-$B$5)*L4794&lt;$C$10,1,0)</f>
        <v>0</v>
      </c>
      <c r="Q4794" s="108" t="n">
        <f aca="false">IF(SQRT($B$5)*$I4794+SQRT(1-$B$5)*M4794&lt;$C$11,1,0)</f>
        <v>0</v>
      </c>
      <c r="R4794" s="110" t="n">
        <f aca="false">N4794*$D$8+O4794*$D$9+P4794*$D$10+Q4794*$D$11</f>
        <v>0</v>
      </c>
      <c r="S4794" s="108" t="n">
        <f aca="false">SUM(N4794:Q4794)</f>
        <v>0</v>
      </c>
    </row>
    <row r="4795" customFormat="false" ht="15" hidden="false" customHeight="false" outlineLevel="0" collapsed="false">
      <c r="H4795" s="108" t="n">
        <v>4787</v>
      </c>
      <c r="I4795" s="109" t="n">
        <v>0.5517</v>
      </c>
      <c r="J4795" s="109" t="n">
        <v>-0.3813</v>
      </c>
      <c r="K4795" s="109" t="n">
        <v>-1.7977</v>
      </c>
      <c r="L4795" s="109" t="n">
        <v>-1.3305</v>
      </c>
      <c r="M4795" s="109" t="n">
        <v>0.98</v>
      </c>
      <c r="N4795" s="108" t="n">
        <f aca="false">IF(SQRT($B$5)*$I4795+SQRT(1-$B$5)*J4795&lt;$C$8,1,0)</f>
        <v>0</v>
      </c>
      <c r="O4795" s="108" t="n">
        <f aca="false">IF(SQRT($B$5)*$I4795+SQRT(1-$B$5)*K4795&lt;$C$9,1,0)</f>
        <v>0</v>
      </c>
      <c r="P4795" s="108" t="n">
        <f aca="false">IF(SQRT($B$5)*$I4795+SQRT(1-$B$5)*L4795&lt;$C$10,1,0)</f>
        <v>0</v>
      </c>
      <c r="Q4795" s="108" t="n">
        <f aca="false">IF(SQRT($B$5)*$I4795+SQRT(1-$B$5)*M4795&lt;$C$11,1,0)</f>
        <v>0</v>
      </c>
      <c r="R4795" s="110" t="n">
        <f aca="false">N4795*$D$8+O4795*$D$9+P4795*$D$10+Q4795*$D$11</f>
        <v>0</v>
      </c>
      <c r="S4795" s="108" t="n">
        <f aca="false">SUM(N4795:Q4795)</f>
        <v>0</v>
      </c>
    </row>
    <row r="4796" customFormat="false" ht="15" hidden="false" customHeight="false" outlineLevel="0" collapsed="false">
      <c r="H4796" s="108" t="n">
        <v>4788</v>
      </c>
      <c r="I4796" s="109" t="n">
        <v>-0.4077</v>
      </c>
      <c r="J4796" s="109" t="n">
        <v>1.5447</v>
      </c>
      <c r="K4796" s="109" t="n">
        <v>-0.0143</v>
      </c>
      <c r="L4796" s="109" t="n">
        <v>1.1993</v>
      </c>
      <c r="M4796" s="109" t="n">
        <v>-1.1876</v>
      </c>
      <c r="N4796" s="108" t="n">
        <f aca="false">IF(SQRT($B$5)*$I4796+SQRT(1-$B$5)*J4796&lt;$C$8,1,0)</f>
        <v>0</v>
      </c>
      <c r="O4796" s="108" t="n">
        <f aca="false">IF(SQRT($B$5)*$I4796+SQRT(1-$B$5)*K4796&lt;$C$9,1,0)</f>
        <v>0</v>
      </c>
      <c r="P4796" s="108" t="n">
        <f aca="false">IF(SQRT($B$5)*$I4796+SQRT(1-$B$5)*L4796&lt;$C$10,1,0)</f>
        <v>0</v>
      </c>
      <c r="Q4796" s="108" t="n">
        <f aca="false">IF(SQRT($B$5)*$I4796+SQRT(1-$B$5)*M4796&lt;$C$11,1,0)</f>
        <v>0</v>
      </c>
      <c r="R4796" s="110" t="n">
        <f aca="false">N4796*$D$8+O4796*$D$9+P4796*$D$10+Q4796*$D$11</f>
        <v>0</v>
      </c>
      <c r="S4796" s="108" t="n">
        <f aca="false">SUM(N4796:Q4796)</f>
        <v>0</v>
      </c>
    </row>
    <row r="4797" customFormat="false" ht="15" hidden="false" customHeight="false" outlineLevel="0" collapsed="false">
      <c r="H4797" s="108" t="n">
        <v>4789</v>
      </c>
      <c r="I4797" s="109" t="n">
        <v>-0.7257</v>
      </c>
      <c r="J4797" s="109" t="n">
        <v>1.2303</v>
      </c>
      <c r="K4797" s="109" t="n">
        <v>-0.5824</v>
      </c>
      <c r="L4797" s="109" t="n">
        <v>-0.6785</v>
      </c>
      <c r="M4797" s="109" t="n">
        <v>0.3648</v>
      </c>
      <c r="N4797" s="108" t="n">
        <f aca="false">IF(SQRT($B$5)*$I4797+SQRT(1-$B$5)*J4797&lt;$C$8,1,0)</f>
        <v>0</v>
      </c>
      <c r="O4797" s="108" t="n">
        <f aca="false">IF(SQRT($B$5)*$I4797+SQRT(1-$B$5)*K4797&lt;$C$9,1,0)</f>
        <v>0</v>
      </c>
      <c r="P4797" s="108" t="n">
        <f aca="false">IF(SQRT($B$5)*$I4797+SQRT(1-$B$5)*L4797&lt;$C$10,1,0)</f>
        <v>0</v>
      </c>
      <c r="Q4797" s="108" t="n">
        <f aca="false">IF(SQRT($B$5)*$I4797+SQRT(1-$B$5)*M4797&lt;$C$11,1,0)</f>
        <v>0</v>
      </c>
      <c r="R4797" s="110" t="n">
        <f aca="false">N4797*$D$8+O4797*$D$9+P4797*$D$10+Q4797*$D$11</f>
        <v>0</v>
      </c>
      <c r="S4797" s="108" t="n">
        <f aca="false">SUM(N4797:Q4797)</f>
        <v>0</v>
      </c>
    </row>
    <row r="4798" customFormat="false" ht="15" hidden="false" customHeight="false" outlineLevel="0" collapsed="false">
      <c r="H4798" s="108" t="n">
        <v>4790</v>
      </c>
      <c r="I4798" s="109" t="n">
        <v>-2.0433</v>
      </c>
      <c r="J4798" s="109" t="n">
        <v>-1.1577</v>
      </c>
      <c r="K4798" s="109" t="n">
        <v>-0.08</v>
      </c>
      <c r="L4798" s="109" t="n">
        <v>0.0808</v>
      </c>
      <c r="M4798" s="109" t="n">
        <v>0.3233</v>
      </c>
      <c r="N4798" s="108" t="n">
        <f aca="false">IF(SQRT($B$5)*$I4798+SQRT(1-$B$5)*J4798&lt;$C$8,1,0)</f>
        <v>0</v>
      </c>
      <c r="O4798" s="108" t="n">
        <f aca="false">IF(SQRT($B$5)*$I4798+SQRT(1-$B$5)*K4798&lt;$C$9,1,0)</f>
        <v>0</v>
      </c>
      <c r="P4798" s="108" t="n">
        <f aca="false">IF(SQRT($B$5)*$I4798+SQRT(1-$B$5)*L4798&lt;$C$10,1,0)</f>
        <v>0</v>
      </c>
      <c r="Q4798" s="108" t="n">
        <f aca="false">IF(SQRT($B$5)*$I4798+SQRT(1-$B$5)*M4798&lt;$C$11,1,0)</f>
        <v>0</v>
      </c>
      <c r="R4798" s="110" t="n">
        <f aca="false">N4798*$D$8+O4798*$D$9+P4798*$D$10+Q4798*$D$11</f>
        <v>0</v>
      </c>
      <c r="S4798" s="108" t="n">
        <f aca="false">SUM(N4798:Q4798)</f>
        <v>0</v>
      </c>
    </row>
    <row r="4799" customFormat="false" ht="15" hidden="false" customHeight="false" outlineLevel="0" collapsed="false">
      <c r="H4799" s="108" t="n">
        <v>4791</v>
      </c>
      <c r="I4799" s="109" t="n">
        <v>0.9468</v>
      </c>
      <c r="J4799" s="109" t="n">
        <v>-0.7786</v>
      </c>
      <c r="K4799" s="109" t="n">
        <v>0.2994</v>
      </c>
      <c r="L4799" s="109" t="n">
        <v>0.6006</v>
      </c>
      <c r="M4799" s="109" t="n">
        <v>-1.0926</v>
      </c>
      <c r="N4799" s="108" t="n">
        <f aca="false">IF(SQRT($B$5)*$I4799+SQRT(1-$B$5)*J4799&lt;$C$8,1,0)</f>
        <v>0</v>
      </c>
      <c r="O4799" s="108" t="n">
        <f aca="false">IF(SQRT($B$5)*$I4799+SQRT(1-$B$5)*K4799&lt;$C$9,1,0)</f>
        <v>0</v>
      </c>
      <c r="P4799" s="108" t="n">
        <f aca="false">IF(SQRT($B$5)*$I4799+SQRT(1-$B$5)*L4799&lt;$C$10,1,0)</f>
        <v>0</v>
      </c>
      <c r="Q4799" s="108" t="n">
        <f aca="false">IF(SQRT($B$5)*$I4799+SQRT(1-$B$5)*M4799&lt;$C$11,1,0)</f>
        <v>0</v>
      </c>
      <c r="R4799" s="110" t="n">
        <f aca="false">N4799*$D$8+O4799*$D$9+P4799*$D$10+Q4799*$D$11</f>
        <v>0</v>
      </c>
      <c r="S4799" s="108" t="n">
        <f aca="false">SUM(N4799:Q4799)</f>
        <v>0</v>
      </c>
    </row>
    <row r="4800" customFormat="false" ht="15" hidden="false" customHeight="false" outlineLevel="0" collapsed="false">
      <c r="H4800" s="108" t="n">
        <v>4792</v>
      </c>
      <c r="I4800" s="109" t="n">
        <v>2.0105</v>
      </c>
      <c r="J4800" s="109" t="n">
        <v>0.8813</v>
      </c>
      <c r="K4800" s="109" t="n">
        <v>0.0042</v>
      </c>
      <c r="L4800" s="109" t="n">
        <v>0.2433</v>
      </c>
      <c r="M4800" s="109" t="n">
        <v>-0.2753</v>
      </c>
      <c r="N4800" s="108" t="n">
        <f aca="false">IF(SQRT($B$5)*$I4800+SQRT(1-$B$5)*J4800&lt;$C$8,1,0)</f>
        <v>0</v>
      </c>
      <c r="O4800" s="108" t="n">
        <f aca="false">IF(SQRT($B$5)*$I4800+SQRT(1-$B$5)*K4800&lt;$C$9,1,0)</f>
        <v>0</v>
      </c>
      <c r="P4800" s="108" t="n">
        <f aca="false">IF(SQRT($B$5)*$I4800+SQRT(1-$B$5)*L4800&lt;$C$10,1,0)</f>
        <v>0</v>
      </c>
      <c r="Q4800" s="108" t="n">
        <f aca="false">IF(SQRT($B$5)*$I4800+SQRT(1-$B$5)*M4800&lt;$C$11,1,0)</f>
        <v>0</v>
      </c>
      <c r="R4800" s="110" t="n">
        <f aca="false">N4800*$D$8+O4800*$D$9+P4800*$D$10+Q4800*$D$11</f>
        <v>0</v>
      </c>
      <c r="S4800" s="108" t="n">
        <f aca="false">SUM(N4800:Q4800)</f>
        <v>0</v>
      </c>
    </row>
    <row r="4801" customFormat="false" ht="15" hidden="false" customHeight="false" outlineLevel="0" collapsed="false">
      <c r="H4801" s="108" t="n">
        <v>4793</v>
      </c>
      <c r="I4801" s="109" t="n">
        <v>-1.9917</v>
      </c>
      <c r="J4801" s="109" t="n">
        <v>-1.4121</v>
      </c>
      <c r="K4801" s="109" t="n">
        <v>0.1799</v>
      </c>
      <c r="L4801" s="109" t="n">
        <v>-1.1212</v>
      </c>
      <c r="M4801" s="109" t="n">
        <v>0.1531</v>
      </c>
      <c r="N4801" s="108" t="n">
        <f aca="false">IF(SQRT($B$5)*$I4801+SQRT(1-$B$5)*J4801&lt;$C$8,1,0)</f>
        <v>0</v>
      </c>
      <c r="O4801" s="108" t="n">
        <f aca="false">IF(SQRT($B$5)*$I4801+SQRT(1-$B$5)*K4801&lt;$C$9,1,0)</f>
        <v>0</v>
      </c>
      <c r="P4801" s="108" t="n">
        <f aca="false">IF(SQRT($B$5)*$I4801+SQRT(1-$B$5)*L4801&lt;$C$10,1,0)</f>
        <v>1</v>
      </c>
      <c r="Q4801" s="108" t="n">
        <f aca="false">IF(SQRT($B$5)*$I4801+SQRT(1-$B$5)*M4801&lt;$C$11,1,0)</f>
        <v>0</v>
      </c>
      <c r="R4801" s="110" t="n">
        <f aca="false">N4801*$D$8+O4801*$D$9+P4801*$D$10+Q4801*$D$11</f>
        <v>14</v>
      </c>
      <c r="S4801" s="108" t="n">
        <f aca="false">SUM(N4801:Q4801)</f>
        <v>1</v>
      </c>
    </row>
    <row r="4802" customFormat="false" ht="15" hidden="false" customHeight="false" outlineLevel="0" collapsed="false">
      <c r="H4802" s="108" t="n">
        <v>4794</v>
      </c>
      <c r="I4802" s="109" t="n">
        <v>-0.1468</v>
      </c>
      <c r="J4802" s="109" t="n">
        <v>-0.6623</v>
      </c>
      <c r="K4802" s="109" t="n">
        <v>-0.5427</v>
      </c>
      <c r="L4802" s="109" t="n">
        <v>1.3948</v>
      </c>
      <c r="M4802" s="109" t="n">
        <v>0.5675</v>
      </c>
      <c r="N4802" s="108" t="n">
        <f aca="false">IF(SQRT($B$5)*$I4802+SQRT(1-$B$5)*J4802&lt;$C$8,1,0)</f>
        <v>0</v>
      </c>
      <c r="O4802" s="108" t="n">
        <f aca="false">IF(SQRT($B$5)*$I4802+SQRT(1-$B$5)*K4802&lt;$C$9,1,0)</f>
        <v>0</v>
      </c>
      <c r="P4802" s="108" t="n">
        <f aca="false">IF(SQRT($B$5)*$I4802+SQRT(1-$B$5)*L4802&lt;$C$10,1,0)</f>
        <v>0</v>
      </c>
      <c r="Q4802" s="108" t="n">
        <f aca="false">IF(SQRT($B$5)*$I4802+SQRT(1-$B$5)*M4802&lt;$C$11,1,0)</f>
        <v>0</v>
      </c>
      <c r="R4802" s="110" t="n">
        <f aca="false">N4802*$D$8+O4802*$D$9+P4802*$D$10+Q4802*$D$11</f>
        <v>0</v>
      </c>
      <c r="S4802" s="108" t="n">
        <f aca="false">SUM(N4802:Q4802)</f>
        <v>0</v>
      </c>
    </row>
    <row r="4803" customFormat="false" ht="15" hidden="false" customHeight="false" outlineLevel="0" collapsed="false">
      <c r="H4803" s="108" t="n">
        <v>4795</v>
      </c>
      <c r="I4803" s="109" t="n">
        <v>-0.8563</v>
      </c>
      <c r="J4803" s="109" t="n">
        <v>-1.2312</v>
      </c>
      <c r="K4803" s="109" t="n">
        <v>1.0752</v>
      </c>
      <c r="L4803" s="109" t="n">
        <v>0.8169</v>
      </c>
      <c r="M4803" s="109" t="n">
        <v>-0.3251</v>
      </c>
      <c r="N4803" s="108" t="n">
        <f aca="false">IF(SQRT($B$5)*$I4803+SQRT(1-$B$5)*J4803&lt;$C$8,1,0)</f>
        <v>0</v>
      </c>
      <c r="O4803" s="108" t="n">
        <f aca="false">IF(SQRT($B$5)*$I4803+SQRT(1-$B$5)*K4803&lt;$C$9,1,0)</f>
        <v>0</v>
      </c>
      <c r="P4803" s="108" t="n">
        <f aca="false">IF(SQRT($B$5)*$I4803+SQRT(1-$B$5)*L4803&lt;$C$10,1,0)</f>
        <v>0</v>
      </c>
      <c r="Q4803" s="108" t="n">
        <f aca="false">IF(SQRT($B$5)*$I4803+SQRT(1-$B$5)*M4803&lt;$C$11,1,0)</f>
        <v>0</v>
      </c>
      <c r="R4803" s="110" t="n">
        <f aca="false">N4803*$D$8+O4803*$D$9+P4803*$D$10+Q4803*$D$11</f>
        <v>0</v>
      </c>
      <c r="S4803" s="108" t="n">
        <f aca="false">SUM(N4803:Q4803)</f>
        <v>0</v>
      </c>
    </row>
    <row r="4804" customFormat="false" ht="15" hidden="false" customHeight="false" outlineLevel="0" collapsed="false">
      <c r="H4804" s="108" t="n">
        <v>4796</v>
      </c>
      <c r="I4804" s="109" t="n">
        <v>0.4608</v>
      </c>
      <c r="J4804" s="109" t="n">
        <v>-1.179</v>
      </c>
      <c r="K4804" s="109" t="n">
        <v>0.5968</v>
      </c>
      <c r="L4804" s="109" t="n">
        <v>-0.7448</v>
      </c>
      <c r="M4804" s="109" t="n">
        <v>-1.0167</v>
      </c>
      <c r="N4804" s="108" t="n">
        <f aca="false">IF(SQRT($B$5)*$I4804+SQRT(1-$B$5)*J4804&lt;$C$8,1,0)</f>
        <v>0</v>
      </c>
      <c r="O4804" s="108" t="n">
        <f aca="false">IF(SQRT($B$5)*$I4804+SQRT(1-$B$5)*K4804&lt;$C$9,1,0)</f>
        <v>0</v>
      </c>
      <c r="P4804" s="108" t="n">
        <f aca="false">IF(SQRT($B$5)*$I4804+SQRT(1-$B$5)*L4804&lt;$C$10,1,0)</f>
        <v>0</v>
      </c>
      <c r="Q4804" s="108" t="n">
        <f aca="false">IF(SQRT($B$5)*$I4804+SQRT(1-$B$5)*M4804&lt;$C$11,1,0)</f>
        <v>0</v>
      </c>
      <c r="R4804" s="110" t="n">
        <f aca="false">N4804*$D$8+O4804*$D$9+P4804*$D$10+Q4804*$D$11</f>
        <v>0</v>
      </c>
      <c r="S4804" s="108" t="n">
        <f aca="false">SUM(N4804:Q4804)</f>
        <v>0</v>
      </c>
    </row>
    <row r="4805" customFormat="false" ht="15" hidden="false" customHeight="false" outlineLevel="0" collapsed="false">
      <c r="H4805" s="108" t="n">
        <v>4797</v>
      </c>
      <c r="I4805" s="109" t="n">
        <v>0.6351</v>
      </c>
      <c r="J4805" s="109" t="n">
        <v>1.2911</v>
      </c>
      <c r="K4805" s="109" t="n">
        <v>1.382</v>
      </c>
      <c r="L4805" s="109" t="n">
        <v>0.9375</v>
      </c>
      <c r="M4805" s="109" t="n">
        <v>-1.7397</v>
      </c>
      <c r="N4805" s="108" t="n">
        <f aca="false">IF(SQRT($B$5)*$I4805+SQRT(1-$B$5)*J4805&lt;$C$8,1,0)</f>
        <v>0</v>
      </c>
      <c r="O4805" s="108" t="n">
        <f aca="false">IF(SQRT($B$5)*$I4805+SQRT(1-$B$5)*K4805&lt;$C$9,1,0)</f>
        <v>0</v>
      </c>
      <c r="P4805" s="108" t="n">
        <f aca="false">IF(SQRT($B$5)*$I4805+SQRT(1-$B$5)*L4805&lt;$C$10,1,0)</f>
        <v>0</v>
      </c>
      <c r="Q4805" s="108" t="n">
        <f aca="false">IF(SQRT($B$5)*$I4805+SQRT(1-$B$5)*M4805&lt;$C$11,1,0)</f>
        <v>0</v>
      </c>
      <c r="R4805" s="110" t="n">
        <f aca="false">N4805*$D$8+O4805*$D$9+P4805*$D$10+Q4805*$D$11</f>
        <v>0</v>
      </c>
      <c r="S4805" s="108" t="n">
        <f aca="false">SUM(N4805:Q4805)</f>
        <v>0</v>
      </c>
    </row>
    <row r="4806" customFormat="false" ht="15" hidden="false" customHeight="false" outlineLevel="0" collapsed="false">
      <c r="H4806" s="108" t="n">
        <v>4798</v>
      </c>
      <c r="I4806" s="109" t="n">
        <v>-3.4144</v>
      </c>
      <c r="J4806" s="109" t="n">
        <v>-0.7309</v>
      </c>
      <c r="K4806" s="109" t="n">
        <v>0.7008</v>
      </c>
      <c r="L4806" s="109" t="n">
        <v>-0.8974</v>
      </c>
      <c r="M4806" s="109" t="n">
        <v>0.8079</v>
      </c>
      <c r="N4806" s="108" t="n">
        <f aca="false">IF(SQRT($B$5)*$I4806+SQRT(1-$B$5)*J4806&lt;$C$8,1,0)</f>
        <v>1</v>
      </c>
      <c r="O4806" s="108" t="n">
        <f aca="false">IF(SQRT($B$5)*$I4806+SQRT(1-$B$5)*K4806&lt;$C$9,1,0)</f>
        <v>0</v>
      </c>
      <c r="P4806" s="108" t="n">
        <f aca="false">IF(SQRT($B$5)*$I4806+SQRT(1-$B$5)*L4806&lt;$C$10,1,0)</f>
        <v>1</v>
      </c>
      <c r="Q4806" s="108" t="n">
        <f aca="false">IF(SQRT($B$5)*$I4806+SQRT(1-$B$5)*M4806&lt;$C$11,1,0)</f>
        <v>0</v>
      </c>
      <c r="R4806" s="110" t="n">
        <f aca="false">N4806*$D$8+O4806*$D$9+P4806*$D$10+Q4806*$D$11</f>
        <v>34</v>
      </c>
      <c r="S4806" s="108" t="n">
        <f aca="false">SUM(N4806:Q4806)</f>
        <v>2</v>
      </c>
    </row>
    <row r="4807" customFormat="false" ht="15" hidden="false" customHeight="false" outlineLevel="0" collapsed="false">
      <c r="H4807" s="108" t="n">
        <v>4799</v>
      </c>
      <c r="I4807" s="109" t="n">
        <v>1.6013</v>
      </c>
      <c r="J4807" s="109" t="n">
        <v>-0.953</v>
      </c>
      <c r="K4807" s="109" t="n">
        <v>1.1078</v>
      </c>
      <c r="L4807" s="109" t="n">
        <v>-0.9898</v>
      </c>
      <c r="M4807" s="109" t="n">
        <v>1.3802</v>
      </c>
      <c r="N4807" s="108" t="n">
        <f aca="false">IF(SQRT($B$5)*$I4807+SQRT(1-$B$5)*J4807&lt;$C$8,1,0)</f>
        <v>0</v>
      </c>
      <c r="O4807" s="108" t="n">
        <f aca="false">IF(SQRT($B$5)*$I4807+SQRT(1-$B$5)*K4807&lt;$C$9,1,0)</f>
        <v>0</v>
      </c>
      <c r="P4807" s="108" t="n">
        <f aca="false">IF(SQRT($B$5)*$I4807+SQRT(1-$B$5)*L4807&lt;$C$10,1,0)</f>
        <v>0</v>
      </c>
      <c r="Q4807" s="108" t="n">
        <f aca="false">IF(SQRT($B$5)*$I4807+SQRT(1-$B$5)*M4807&lt;$C$11,1,0)</f>
        <v>0</v>
      </c>
      <c r="R4807" s="110" t="n">
        <f aca="false">N4807*$D$8+O4807*$D$9+P4807*$D$10+Q4807*$D$11</f>
        <v>0</v>
      </c>
      <c r="S4807" s="108" t="n">
        <f aca="false">SUM(N4807:Q4807)</f>
        <v>0</v>
      </c>
    </row>
    <row r="4808" customFormat="false" ht="15" hidden="false" customHeight="false" outlineLevel="0" collapsed="false">
      <c r="H4808" s="108" t="n">
        <v>4800</v>
      </c>
      <c r="I4808" s="109" t="n">
        <v>-0.5543</v>
      </c>
      <c r="J4808" s="109" t="n">
        <v>0.0656</v>
      </c>
      <c r="K4808" s="109" t="n">
        <v>1.2846</v>
      </c>
      <c r="L4808" s="109" t="n">
        <v>0.1226</v>
      </c>
      <c r="M4808" s="109" t="n">
        <v>1.0641</v>
      </c>
      <c r="N4808" s="108" t="n">
        <f aca="false">IF(SQRT($B$5)*$I4808+SQRT(1-$B$5)*J4808&lt;$C$8,1,0)</f>
        <v>0</v>
      </c>
      <c r="O4808" s="108" t="n">
        <f aca="false">IF(SQRT($B$5)*$I4808+SQRT(1-$B$5)*K4808&lt;$C$9,1,0)</f>
        <v>0</v>
      </c>
      <c r="P4808" s="108" t="n">
        <f aca="false">IF(SQRT($B$5)*$I4808+SQRT(1-$B$5)*L4808&lt;$C$10,1,0)</f>
        <v>0</v>
      </c>
      <c r="Q4808" s="108" t="n">
        <f aca="false">IF(SQRT($B$5)*$I4808+SQRT(1-$B$5)*M4808&lt;$C$11,1,0)</f>
        <v>0</v>
      </c>
      <c r="R4808" s="110" t="n">
        <f aca="false">N4808*$D$8+O4808*$D$9+P4808*$D$10+Q4808*$D$11</f>
        <v>0</v>
      </c>
      <c r="S4808" s="108" t="n">
        <f aca="false">SUM(N4808:Q4808)</f>
        <v>0</v>
      </c>
    </row>
    <row r="4809" customFormat="false" ht="15" hidden="false" customHeight="false" outlineLevel="0" collapsed="false">
      <c r="H4809" s="108" t="n">
        <v>4801</v>
      </c>
      <c r="I4809" s="109" t="n">
        <v>1.6495</v>
      </c>
      <c r="J4809" s="109" t="n">
        <v>0.0342</v>
      </c>
      <c r="K4809" s="109" t="n">
        <v>-1.2179</v>
      </c>
      <c r="L4809" s="109" t="n">
        <v>0.2792</v>
      </c>
      <c r="M4809" s="109" t="n">
        <v>0.4088</v>
      </c>
      <c r="N4809" s="108" t="n">
        <f aca="false">IF(SQRT($B$5)*$I4809+SQRT(1-$B$5)*J4809&lt;$C$8,1,0)</f>
        <v>0</v>
      </c>
      <c r="O4809" s="108" t="n">
        <f aca="false">IF(SQRT($B$5)*$I4809+SQRT(1-$B$5)*K4809&lt;$C$9,1,0)</f>
        <v>0</v>
      </c>
      <c r="P4809" s="108" t="n">
        <f aca="false">IF(SQRT($B$5)*$I4809+SQRT(1-$B$5)*L4809&lt;$C$10,1,0)</f>
        <v>0</v>
      </c>
      <c r="Q4809" s="108" t="n">
        <f aca="false">IF(SQRT($B$5)*$I4809+SQRT(1-$B$5)*M4809&lt;$C$11,1,0)</f>
        <v>0</v>
      </c>
      <c r="R4809" s="110" t="n">
        <f aca="false">N4809*$D$8+O4809*$D$9+P4809*$D$10+Q4809*$D$11</f>
        <v>0</v>
      </c>
      <c r="S4809" s="108" t="n">
        <f aca="false">SUM(N4809:Q4809)</f>
        <v>0</v>
      </c>
    </row>
    <row r="4810" customFormat="false" ht="15" hidden="false" customHeight="false" outlineLevel="0" collapsed="false">
      <c r="H4810" s="108" t="n">
        <v>4802</v>
      </c>
      <c r="I4810" s="109" t="n">
        <v>-0.9442</v>
      </c>
      <c r="J4810" s="109" t="n">
        <v>-1.0203</v>
      </c>
      <c r="K4810" s="109" t="n">
        <v>0.5326</v>
      </c>
      <c r="L4810" s="109" t="n">
        <v>-1.8784</v>
      </c>
      <c r="M4810" s="109" t="n">
        <v>0.3541</v>
      </c>
      <c r="N4810" s="108" t="n">
        <f aca="false">IF(SQRT($B$5)*$I4810+SQRT(1-$B$5)*J4810&lt;$C$8,1,0)</f>
        <v>0</v>
      </c>
      <c r="O4810" s="108" t="n">
        <f aca="false">IF(SQRT($B$5)*$I4810+SQRT(1-$B$5)*K4810&lt;$C$9,1,0)</f>
        <v>0</v>
      </c>
      <c r="P4810" s="108" t="n">
        <f aca="false">IF(SQRT($B$5)*$I4810+SQRT(1-$B$5)*L4810&lt;$C$10,1,0)</f>
        <v>1</v>
      </c>
      <c r="Q4810" s="108" t="n">
        <f aca="false">IF(SQRT($B$5)*$I4810+SQRT(1-$B$5)*M4810&lt;$C$11,1,0)</f>
        <v>0</v>
      </c>
      <c r="R4810" s="110" t="n">
        <f aca="false">N4810*$D$8+O4810*$D$9+P4810*$D$10+Q4810*$D$11</f>
        <v>14</v>
      </c>
      <c r="S4810" s="108" t="n">
        <f aca="false">SUM(N4810:Q4810)</f>
        <v>1</v>
      </c>
    </row>
    <row r="4811" customFormat="false" ht="15" hidden="false" customHeight="false" outlineLevel="0" collapsed="false">
      <c r="H4811" s="108" t="n">
        <v>4803</v>
      </c>
      <c r="I4811" s="109" t="n">
        <v>-0.1134</v>
      </c>
      <c r="J4811" s="109" t="n">
        <v>0.4435</v>
      </c>
      <c r="K4811" s="109" t="n">
        <v>-0.0856</v>
      </c>
      <c r="L4811" s="109" t="n">
        <v>1.3465</v>
      </c>
      <c r="M4811" s="109" t="n">
        <v>-1.7388</v>
      </c>
      <c r="N4811" s="108" t="n">
        <f aca="false">IF(SQRT($B$5)*$I4811+SQRT(1-$B$5)*J4811&lt;$C$8,1,0)</f>
        <v>0</v>
      </c>
      <c r="O4811" s="108" t="n">
        <f aca="false">IF(SQRT($B$5)*$I4811+SQRT(1-$B$5)*K4811&lt;$C$9,1,0)</f>
        <v>0</v>
      </c>
      <c r="P4811" s="108" t="n">
        <f aca="false">IF(SQRT($B$5)*$I4811+SQRT(1-$B$5)*L4811&lt;$C$10,1,0)</f>
        <v>0</v>
      </c>
      <c r="Q4811" s="108" t="n">
        <f aca="false">IF(SQRT($B$5)*$I4811+SQRT(1-$B$5)*M4811&lt;$C$11,1,0)</f>
        <v>0</v>
      </c>
      <c r="R4811" s="110" t="n">
        <f aca="false">N4811*$D$8+O4811*$D$9+P4811*$D$10+Q4811*$D$11</f>
        <v>0</v>
      </c>
      <c r="S4811" s="108" t="n">
        <f aca="false">SUM(N4811:Q4811)</f>
        <v>0</v>
      </c>
    </row>
    <row r="4812" customFormat="false" ht="15" hidden="false" customHeight="false" outlineLevel="0" collapsed="false">
      <c r="H4812" s="108" t="n">
        <v>4804</v>
      </c>
      <c r="I4812" s="109" t="n">
        <v>-1.3461</v>
      </c>
      <c r="J4812" s="109" t="n">
        <v>-0.3221</v>
      </c>
      <c r="K4812" s="109" t="n">
        <v>-0.4042</v>
      </c>
      <c r="L4812" s="109" t="n">
        <v>2.429</v>
      </c>
      <c r="M4812" s="109" t="n">
        <v>0.626</v>
      </c>
      <c r="N4812" s="108" t="n">
        <f aca="false">IF(SQRT($B$5)*$I4812+SQRT(1-$B$5)*J4812&lt;$C$8,1,0)</f>
        <v>0</v>
      </c>
      <c r="O4812" s="108" t="n">
        <f aca="false">IF(SQRT($B$5)*$I4812+SQRT(1-$B$5)*K4812&lt;$C$9,1,0)</f>
        <v>0</v>
      </c>
      <c r="P4812" s="108" t="n">
        <f aca="false">IF(SQRT($B$5)*$I4812+SQRT(1-$B$5)*L4812&lt;$C$10,1,0)</f>
        <v>0</v>
      </c>
      <c r="Q4812" s="108" t="n">
        <f aca="false">IF(SQRT($B$5)*$I4812+SQRT(1-$B$5)*M4812&lt;$C$11,1,0)</f>
        <v>0</v>
      </c>
      <c r="R4812" s="110" t="n">
        <f aca="false">N4812*$D$8+O4812*$D$9+P4812*$D$10+Q4812*$D$11</f>
        <v>0</v>
      </c>
      <c r="S4812" s="108" t="n">
        <f aca="false">SUM(N4812:Q4812)</f>
        <v>0</v>
      </c>
    </row>
    <row r="4813" customFormat="false" ht="15" hidden="false" customHeight="false" outlineLevel="0" collapsed="false">
      <c r="H4813" s="108" t="n">
        <v>4805</v>
      </c>
      <c r="I4813" s="109" t="n">
        <v>-1.1707</v>
      </c>
      <c r="J4813" s="109" t="n">
        <v>-0.9891</v>
      </c>
      <c r="K4813" s="109" t="n">
        <v>0.479</v>
      </c>
      <c r="L4813" s="109" t="n">
        <v>1.6775</v>
      </c>
      <c r="M4813" s="109" t="n">
        <v>-1.1381</v>
      </c>
      <c r="N4813" s="108" t="n">
        <f aca="false">IF(SQRT($B$5)*$I4813+SQRT(1-$B$5)*J4813&lt;$C$8,1,0)</f>
        <v>0</v>
      </c>
      <c r="O4813" s="108" t="n">
        <f aca="false">IF(SQRT($B$5)*$I4813+SQRT(1-$B$5)*K4813&lt;$C$9,1,0)</f>
        <v>0</v>
      </c>
      <c r="P4813" s="108" t="n">
        <f aca="false">IF(SQRT($B$5)*$I4813+SQRT(1-$B$5)*L4813&lt;$C$10,1,0)</f>
        <v>0</v>
      </c>
      <c r="Q4813" s="108" t="n">
        <f aca="false">IF(SQRT($B$5)*$I4813+SQRT(1-$B$5)*M4813&lt;$C$11,1,0)</f>
        <v>0</v>
      </c>
      <c r="R4813" s="110" t="n">
        <f aca="false">N4813*$D$8+O4813*$D$9+P4813*$D$10+Q4813*$D$11</f>
        <v>0</v>
      </c>
      <c r="S4813" s="108" t="n">
        <f aca="false">SUM(N4813:Q4813)</f>
        <v>0</v>
      </c>
    </row>
    <row r="4814" customFormat="false" ht="15" hidden="false" customHeight="false" outlineLevel="0" collapsed="false">
      <c r="H4814" s="108" t="n">
        <v>4806</v>
      </c>
      <c r="I4814" s="109" t="n">
        <v>-1.3707</v>
      </c>
      <c r="J4814" s="109" t="n">
        <v>0.2555</v>
      </c>
      <c r="K4814" s="109" t="n">
        <v>-0.7327</v>
      </c>
      <c r="L4814" s="109" t="n">
        <v>0.3393</v>
      </c>
      <c r="M4814" s="109" t="n">
        <v>0.9931</v>
      </c>
      <c r="N4814" s="108" t="n">
        <f aca="false">IF(SQRT($B$5)*$I4814+SQRT(1-$B$5)*J4814&lt;$C$8,1,0)</f>
        <v>0</v>
      </c>
      <c r="O4814" s="108" t="n">
        <f aca="false">IF(SQRT($B$5)*$I4814+SQRT(1-$B$5)*K4814&lt;$C$9,1,0)</f>
        <v>0</v>
      </c>
      <c r="P4814" s="108" t="n">
        <f aca="false">IF(SQRT($B$5)*$I4814+SQRT(1-$B$5)*L4814&lt;$C$10,1,0)</f>
        <v>0</v>
      </c>
      <c r="Q4814" s="108" t="n">
        <f aca="false">IF(SQRT($B$5)*$I4814+SQRT(1-$B$5)*M4814&lt;$C$11,1,0)</f>
        <v>0</v>
      </c>
      <c r="R4814" s="110" t="n">
        <f aca="false">N4814*$D$8+O4814*$D$9+P4814*$D$10+Q4814*$D$11</f>
        <v>0</v>
      </c>
      <c r="S4814" s="108" t="n">
        <f aca="false">SUM(N4814:Q4814)</f>
        <v>0</v>
      </c>
    </row>
    <row r="4815" customFormat="false" ht="15" hidden="false" customHeight="false" outlineLevel="0" collapsed="false">
      <c r="H4815" s="108" t="n">
        <v>4807</v>
      </c>
      <c r="I4815" s="109" t="n">
        <v>1.9021</v>
      </c>
      <c r="J4815" s="109" t="n">
        <v>0.3179</v>
      </c>
      <c r="K4815" s="109" t="n">
        <v>0.7024</v>
      </c>
      <c r="L4815" s="109" t="n">
        <v>0.9299</v>
      </c>
      <c r="M4815" s="109" t="n">
        <v>0.3485</v>
      </c>
      <c r="N4815" s="108" t="n">
        <f aca="false">IF(SQRT($B$5)*$I4815+SQRT(1-$B$5)*J4815&lt;$C$8,1,0)</f>
        <v>0</v>
      </c>
      <c r="O4815" s="108" t="n">
        <f aca="false">IF(SQRT($B$5)*$I4815+SQRT(1-$B$5)*K4815&lt;$C$9,1,0)</f>
        <v>0</v>
      </c>
      <c r="P4815" s="108" t="n">
        <f aca="false">IF(SQRT($B$5)*$I4815+SQRT(1-$B$5)*L4815&lt;$C$10,1,0)</f>
        <v>0</v>
      </c>
      <c r="Q4815" s="108" t="n">
        <f aca="false">IF(SQRT($B$5)*$I4815+SQRT(1-$B$5)*M4815&lt;$C$11,1,0)</f>
        <v>0</v>
      </c>
      <c r="R4815" s="110" t="n">
        <f aca="false">N4815*$D$8+O4815*$D$9+P4815*$D$10+Q4815*$D$11</f>
        <v>0</v>
      </c>
      <c r="S4815" s="108" t="n">
        <f aca="false">SUM(N4815:Q4815)</f>
        <v>0</v>
      </c>
    </row>
    <row r="4816" customFormat="false" ht="15" hidden="false" customHeight="false" outlineLevel="0" collapsed="false">
      <c r="H4816" s="108" t="n">
        <v>4808</v>
      </c>
      <c r="I4816" s="109" t="n">
        <v>-0.6186</v>
      </c>
      <c r="J4816" s="109" t="n">
        <v>0.9996</v>
      </c>
      <c r="K4816" s="109" t="n">
        <v>0.4459</v>
      </c>
      <c r="L4816" s="109" t="n">
        <v>1.419</v>
      </c>
      <c r="M4816" s="109" t="n">
        <v>0.0883</v>
      </c>
      <c r="N4816" s="108" t="n">
        <f aca="false">IF(SQRT($B$5)*$I4816+SQRT(1-$B$5)*J4816&lt;$C$8,1,0)</f>
        <v>0</v>
      </c>
      <c r="O4816" s="108" t="n">
        <f aca="false">IF(SQRT($B$5)*$I4816+SQRT(1-$B$5)*K4816&lt;$C$9,1,0)</f>
        <v>0</v>
      </c>
      <c r="P4816" s="108" t="n">
        <f aca="false">IF(SQRT($B$5)*$I4816+SQRT(1-$B$5)*L4816&lt;$C$10,1,0)</f>
        <v>0</v>
      </c>
      <c r="Q4816" s="108" t="n">
        <f aca="false">IF(SQRT($B$5)*$I4816+SQRT(1-$B$5)*M4816&lt;$C$11,1,0)</f>
        <v>0</v>
      </c>
      <c r="R4816" s="110" t="n">
        <f aca="false">N4816*$D$8+O4816*$D$9+P4816*$D$10+Q4816*$D$11</f>
        <v>0</v>
      </c>
      <c r="S4816" s="108" t="n">
        <f aca="false">SUM(N4816:Q4816)</f>
        <v>0</v>
      </c>
    </row>
    <row r="4817" customFormat="false" ht="15" hidden="false" customHeight="false" outlineLevel="0" collapsed="false">
      <c r="H4817" s="108" t="n">
        <v>4809</v>
      </c>
      <c r="I4817" s="109" t="n">
        <v>-0.071</v>
      </c>
      <c r="J4817" s="109" t="n">
        <v>-1.2519</v>
      </c>
      <c r="K4817" s="109" t="n">
        <v>-3.1655</v>
      </c>
      <c r="L4817" s="109" t="n">
        <v>0.2655</v>
      </c>
      <c r="M4817" s="109" t="n">
        <v>2.4673</v>
      </c>
      <c r="N4817" s="108" t="n">
        <f aca="false">IF(SQRT($B$5)*$I4817+SQRT(1-$B$5)*J4817&lt;$C$8,1,0)</f>
        <v>0</v>
      </c>
      <c r="O4817" s="108" t="n">
        <f aca="false">IF(SQRT($B$5)*$I4817+SQRT(1-$B$5)*K4817&lt;$C$9,1,0)</f>
        <v>1</v>
      </c>
      <c r="P4817" s="108" t="n">
        <f aca="false">IF(SQRT($B$5)*$I4817+SQRT(1-$B$5)*L4817&lt;$C$10,1,0)</f>
        <v>0</v>
      </c>
      <c r="Q4817" s="108" t="n">
        <f aca="false">IF(SQRT($B$5)*$I4817+SQRT(1-$B$5)*M4817&lt;$C$11,1,0)</f>
        <v>0</v>
      </c>
      <c r="R4817" s="110" t="n">
        <f aca="false">N4817*$D$8+O4817*$D$9+P4817*$D$10+Q4817*$D$11</f>
        <v>40</v>
      </c>
      <c r="S4817" s="108" t="n">
        <f aca="false">SUM(N4817:Q4817)</f>
        <v>1</v>
      </c>
    </row>
    <row r="4818" customFormat="false" ht="15" hidden="false" customHeight="false" outlineLevel="0" collapsed="false">
      <c r="H4818" s="108" t="n">
        <v>4810</v>
      </c>
      <c r="I4818" s="109" t="n">
        <v>-0.1327</v>
      </c>
      <c r="J4818" s="109" t="n">
        <v>-0.5506</v>
      </c>
      <c r="K4818" s="109" t="n">
        <v>1.0561</v>
      </c>
      <c r="L4818" s="109" t="n">
        <v>0.7615</v>
      </c>
      <c r="M4818" s="109" t="n">
        <v>1.213</v>
      </c>
      <c r="N4818" s="108" t="n">
        <f aca="false">IF(SQRT($B$5)*$I4818+SQRT(1-$B$5)*J4818&lt;$C$8,1,0)</f>
        <v>0</v>
      </c>
      <c r="O4818" s="108" t="n">
        <f aca="false">IF(SQRT($B$5)*$I4818+SQRT(1-$B$5)*K4818&lt;$C$9,1,0)</f>
        <v>0</v>
      </c>
      <c r="P4818" s="108" t="n">
        <f aca="false">IF(SQRT($B$5)*$I4818+SQRT(1-$B$5)*L4818&lt;$C$10,1,0)</f>
        <v>0</v>
      </c>
      <c r="Q4818" s="108" t="n">
        <f aca="false">IF(SQRT($B$5)*$I4818+SQRT(1-$B$5)*M4818&lt;$C$11,1,0)</f>
        <v>0</v>
      </c>
      <c r="R4818" s="110" t="n">
        <f aca="false">N4818*$D$8+O4818*$D$9+P4818*$D$10+Q4818*$D$11</f>
        <v>0</v>
      </c>
      <c r="S4818" s="108" t="n">
        <f aca="false">SUM(N4818:Q4818)</f>
        <v>0</v>
      </c>
    </row>
    <row r="4819" customFormat="false" ht="15" hidden="false" customHeight="false" outlineLevel="0" collapsed="false">
      <c r="H4819" s="108" t="n">
        <v>4811</v>
      </c>
      <c r="I4819" s="109" t="n">
        <v>0.4902</v>
      </c>
      <c r="J4819" s="109" t="n">
        <v>1.3041</v>
      </c>
      <c r="K4819" s="109" t="n">
        <v>-0.2565</v>
      </c>
      <c r="L4819" s="109" t="n">
        <v>-1.2174</v>
      </c>
      <c r="M4819" s="109" t="n">
        <v>-0.2554</v>
      </c>
      <c r="N4819" s="108" t="n">
        <f aca="false">IF(SQRT($B$5)*$I4819+SQRT(1-$B$5)*J4819&lt;$C$8,1,0)</f>
        <v>0</v>
      </c>
      <c r="O4819" s="108" t="n">
        <f aca="false">IF(SQRT($B$5)*$I4819+SQRT(1-$B$5)*K4819&lt;$C$9,1,0)</f>
        <v>0</v>
      </c>
      <c r="P4819" s="108" t="n">
        <f aca="false">IF(SQRT($B$5)*$I4819+SQRT(1-$B$5)*L4819&lt;$C$10,1,0)</f>
        <v>0</v>
      </c>
      <c r="Q4819" s="108" t="n">
        <f aca="false">IF(SQRT($B$5)*$I4819+SQRT(1-$B$5)*M4819&lt;$C$11,1,0)</f>
        <v>0</v>
      </c>
      <c r="R4819" s="110" t="n">
        <f aca="false">N4819*$D$8+O4819*$D$9+P4819*$D$10+Q4819*$D$11</f>
        <v>0</v>
      </c>
      <c r="S4819" s="108" t="n">
        <f aca="false">SUM(N4819:Q4819)</f>
        <v>0</v>
      </c>
    </row>
    <row r="4820" customFormat="false" ht="15" hidden="false" customHeight="false" outlineLevel="0" collapsed="false">
      <c r="H4820" s="108" t="n">
        <v>4812</v>
      </c>
      <c r="I4820" s="109" t="n">
        <v>1.2227</v>
      </c>
      <c r="J4820" s="109" t="n">
        <v>0.5633</v>
      </c>
      <c r="K4820" s="109" t="n">
        <v>0.0461</v>
      </c>
      <c r="L4820" s="109" t="n">
        <v>-0.8073</v>
      </c>
      <c r="M4820" s="109" t="n">
        <v>-0.8876</v>
      </c>
      <c r="N4820" s="108" t="n">
        <f aca="false">IF(SQRT($B$5)*$I4820+SQRT(1-$B$5)*J4820&lt;$C$8,1,0)</f>
        <v>0</v>
      </c>
      <c r="O4820" s="108" t="n">
        <f aca="false">IF(SQRT($B$5)*$I4820+SQRT(1-$B$5)*K4820&lt;$C$9,1,0)</f>
        <v>0</v>
      </c>
      <c r="P4820" s="108" t="n">
        <f aca="false">IF(SQRT($B$5)*$I4820+SQRT(1-$B$5)*L4820&lt;$C$10,1,0)</f>
        <v>0</v>
      </c>
      <c r="Q4820" s="108" t="n">
        <f aca="false">IF(SQRT($B$5)*$I4820+SQRT(1-$B$5)*M4820&lt;$C$11,1,0)</f>
        <v>0</v>
      </c>
      <c r="R4820" s="110" t="n">
        <f aca="false">N4820*$D$8+O4820*$D$9+P4820*$D$10+Q4820*$D$11</f>
        <v>0</v>
      </c>
      <c r="S4820" s="108" t="n">
        <f aca="false">SUM(N4820:Q4820)</f>
        <v>0</v>
      </c>
    </row>
    <row r="4821" customFormat="false" ht="15" hidden="false" customHeight="false" outlineLevel="0" collapsed="false">
      <c r="H4821" s="108" t="n">
        <v>4813</v>
      </c>
      <c r="I4821" s="109" t="n">
        <v>0.0089</v>
      </c>
      <c r="J4821" s="109" t="n">
        <v>-0.986</v>
      </c>
      <c r="K4821" s="109" t="n">
        <v>0.3832</v>
      </c>
      <c r="L4821" s="109" t="n">
        <v>-1.118</v>
      </c>
      <c r="M4821" s="109" t="n">
        <v>-0.4365</v>
      </c>
      <c r="N4821" s="108" t="n">
        <f aca="false">IF(SQRT($B$5)*$I4821+SQRT(1-$B$5)*J4821&lt;$C$8,1,0)</f>
        <v>0</v>
      </c>
      <c r="O4821" s="108" t="n">
        <f aca="false">IF(SQRT($B$5)*$I4821+SQRT(1-$B$5)*K4821&lt;$C$9,1,0)</f>
        <v>0</v>
      </c>
      <c r="P4821" s="108" t="n">
        <f aca="false">IF(SQRT($B$5)*$I4821+SQRT(1-$B$5)*L4821&lt;$C$10,1,0)</f>
        <v>0</v>
      </c>
      <c r="Q4821" s="108" t="n">
        <f aca="false">IF(SQRT($B$5)*$I4821+SQRT(1-$B$5)*M4821&lt;$C$11,1,0)</f>
        <v>0</v>
      </c>
      <c r="R4821" s="110" t="n">
        <f aca="false">N4821*$D$8+O4821*$D$9+P4821*$D$10+Q4821*$D$11</f>
        <v>0</v>
      </c>
      <c r="S4821" s="108" t="n">
        <f aca="false">SUM(N4821:Q4821)</f>
        <v>0</v>
      </c>
    </row>
    <row r="4822" customFormat="false" ht="15" hidden="false" customHeight="false" outlineLevel="0" collapsed="false">
      <c r="H4822" s="108" t="n">
        <v>4814</v>
      </c>
      <c r="I4822" s="109" t="n">
        <v>-0.2579</v>
      </c>
      <c r="J4822" s="109" t="n">
        <v>0.6956</v>
      </c>
      <c r="K4822" s="109" t="n">
        <v>0.5012</v>
      </c>
      <c r="L4822" s="109" t="n">
        <v>-0.0411</v>
      </c>
      <c r="M4822" s="109" t="n">
        <v>0.087</v>
      </c>
      <c r="N4822" s="108" t="n">
        <f aca="false">IF(SQRT($B$5)*$I4822+SQRT(1-$B$5)*J4822&lt;$C$8,1,0)</f>
        <v>0</v>
      </c>
      <c r="O4822" s="108" t="n">
        <f aca="false">IF(SQRT($B$5)*$I4822+SQRT(1-$B$5)*K4822&lt;$C$9,1,0)</f>
        <v>0</v>
      </c>
      <c r="P4822" s="108" t="n">
        <f aca="false">IF(SQRT($B$5)*$I4822+SQRT(1-$B$5)*L4822&lt;$C$10,1,0)</f>
        <v>0</v>
      </c>
      <c r="Q4822" s="108" t="n">
        <f aca="false">IF(SQRT($B$5)*$I4822+SQRT(1-$B$5)*M4822&lt;$C$11,1,0)</f>
        <v>0</v>
      </c>
      <c r="R4822" s="110" t="n">
        <f aca="false">N4822*$D$8+O4822*$D$9+P4822*$D$10+Q4822*$D$11</f>
        <v>0</v>
      </c>
      <c r="S4822" s="108" t="n">
        <f aca="false">SUM(N4822:Q4822)</f>
        <v>0</v>
      </c>
    </row>
    <row r="4823" customFormat="false" ht="15" hidden="false" customHeight="false" outlineLevel="0" collapsed="false">
      <c r="H4823" s="108" t="n">
        <v>4815</v>
      </c>
      <c r="I4823" s="109" t="n">
        <v>0.1916</v>
      </c>
      <c r="J4823" s="109" t="n">
        <v>-0.3299</v>
      </c>
      <c r="K4823" s="109" t="n">
        <v>-1.3762</v>
      </c>
      <c r="L4823" s="109" t="n">
        <v>0.4206</v>
      </c>
      <c r="M4823" s="109" t="n">
        <v>0.0511</v>
      </c>
      <c r="N4823" s="108" t="n">
        <f aca="false">IF(SQRT($B$5)*$I4823+SQRT(1-$B$5)*J4823&lt;$C$8,1,0)</f>
        <v>0</v>
      </c>
      <c r="O4823" s="108" t="n">
        <f aca="false">IF(SQRT($B$5)*$I4823+SQRT(1-$B$5)*K4823&lt;$C$9,1,0)</f>
        <v>0</v>
      </c>
      <c r="P4823" s="108" t="n">
        <f aca="false">IF(SQRT($B$5)*$I4823+SQRT(1-$B$5)*L4823&lt;$C$10,1,0)</f>
        <v>0</v>
      </c>
      <c r="Q4823" s="108" t="n">
        <f aca="false">IF(SQRT($B$5)*$I4823+SQRT(1-$B$5)*M4823&lt;$C$11,1,0)</f>
        <v>0</v>
      </c>
      <c r="R4823" s="110" t="n">
        <f aca="false">N4823*$D$8+O4823*$D$9+P4823*$D$10+Q4823*$D$11</f>
        <v>0</v>
      </c>
      <c r="S4823" s="108" t="n">
        <f aca="false">SUM(N4823:Q4823)</f>
        <v>0</v>
      </c>
    </row>
    <row r="4824" customFormat="false" ht="15" hidden="false" customHeight="false" outlineLevel="0" collapsed="false">
      <c r="H4824" s="108" t="n">
        <v>4816</v>
      </c>
      <c r="I4824" s="109" t="n">
        <v>0.0145</v>
      </c>
      <c r="J4824" s="109" t="n">
        <v>-0.3317</v>
      </c>
      <c r="K4824" s="109" t="n">
        <v>0.0067</v>
      </c>
      <c r="L4824" s="109" t="n">
        <v>-0.1032</v>
      </c>
      <c r="M4824" s="109" t="n">
        <v>0.2398</v>
      </c>
      <c r="N4824" s="108" t="n">
        <f aca="false">IF(SQRT($B$5)*$I4824+SQRT(1-$B$5)*J4824&lt;$C$8,1,0)</f>
        <v>0</v>
      </c>
      <c r="O4824" s="108" t="n">
        <f aca="false">IF(SQRT($B$5)*$I4824+SQRT(1-$B$5)*K4824&lt;$C$9,1,0)</f>
        <v>0</v>
      </c>
      <c r="P4824" s="108" t="n">
        <f aca="false">IF(SQRT($B$5)*$I4824+SQRT(1-$B$5)*L4824&lt;$C$10,1,0)</f>
        <v>0</v>
      </c>
      <c r="Q4824" s="108" t="n">
        <f aca="false">IF(SQRT($B$5)*$I4824+SQRT(1-$B$5)*M4824&lt;$C$11,1,0)</f>
        <v>0</v>
      </c>
      <c r="R4824" s="110" t="n">
        <f aca="false">N4824*$D$8+O4824*$D$9+P4824*$D$10+Q4824*$D$11</f>
        <v>0</v>
      </c>
      <c r="S4824" s="108" t="n">
        <f aca="false">SUM(N4824:Q4824)</f>
        <v>0</v>
      </c>
    </row>
    <row r="4825" customFormat="false" ht="15" hidden="false" customHeight="false" outlineLevel="0" collapsed="false">
      <c r="H4825" s="108" t="n">
        <v>4817</v>
      </c>
      <c r="I4825" s="109" t="n">
        <v>0.9416</v>
      </c>
      <c r="J4825" s="109" t="n">
        <v>-1.4832</v>
      </c>
      <c r="K4825" s="109" t="n">
        <v>0.2196</v>
      </c>
      <c r="L4825" s="109" t="n">
        <v>-1.9005</v>
      </c>
      <c r="M4825" s="109" t="n">
        <v>-1.2184</v>
      </c>
      <c r="N4825" s="108" t="n">
        <f aca="false">IF(SQRT($B$5)*$I4825+SQRT(1-$B$5)*J4825&lt;$C$8,1,0)</f>
        <v>0</v>
      </c>
      <c r="O4825" s="108" t="n">
        <f aca="false">IF(SQRT($B$5)*$I4825+SQRT(1-$B$5)*K4825&lt;$C$9,1,0)</f>
        <v>0</v>
      </c>
      <c r="P4825" s="108" t="n">
        <f aca="false">IF(SQRT($B$5)*$I4825+SQRT(1-$B$5)*L4825&lt;$C$10,1,0)</f>
        <v>0</v>
      </c>
      <c r="Q4825" s="108" t="n">
        <f aca="false">IF(SQRT($B$5)*$I4825+SQRT(1-$B$5)*M4825&lt;$C$11,1,0)</f>
        <v>0</v>
      </c>
      <c r="R4825" s="110" t="n">
        <f aca="false">N4825*$D$8+O4825*$D$9+P4825*$D$10+Q4825*$D$11</f>
        <v>0</v>
      </c>
      <c r="S4825" s="108" t="n">
        <f aca="false">SUM(N4825:Q4825)</f>
        <v>0</v>
      </c>
    </row>
    <row r="4826" customFormat="false" ht="15" hidden="false" customHeight="false" outlineLevel="0" collapsed="false">
      <c r="H4826" s="108" t="n">
        <v>4818</v>
      </c>
      <c r="I4826" s="109" t="n">
        <v>0.5261</v>
      </c>
      <c r="J4826" s="109" t="n">
        <v>0.2411</v>
      </c>
      <c r="K4826" s="109" t="n">
        <v>-0.6153</v>
      </c>
      <c r="L4826" s="109" t="n">
        <v>-1.3594</v>
      </c>
      <c r="M4826" s="109" t="n">
        <v>1.202</v>
      </c>
      <c r="N4826" s="108" t="n">
        <f aca="false">IF(SQRT($B$5)*$I4826+SQRT(1-$B$5)*J4826&lt;$C$8,1,0)</f>
        <v>0</v>
      </c>
      <c r="O4826" s="108" t="n">
        <f aca="false">IF(SQRT($B$5)*$I4826+SQRT(1-$B$5)*K4826&lt;$C$9,1,0)</f>
        <v>0</v>
      </c>
      <c r="P4826" s="108" t="n">
        <f aca="false">IF(SQRT($B$5)*$I4826+SQRT(1-$B$5)*L4826&lt;$C$10,1,0)</f>
        <v>0</v>
      </c>
      <c r="Q4826" s="108" t="n">
        <f aca="false">IF(SQRT($B$5)*$I4826+SQRT(1-$B$5)*M4826&lt;$C$11,1,0)</f>
        <v>0</v>
      </c>
      <c r="R4826" s="110" t="n">
        <f aca="false">N4826*$D$8+O4826*$D$9+P4826*$D$10+Q4826*$D$11</f>
        <v>0</v>
      </c>
      <c r="S4826" s="108" t="n">
        <f aca="false">SUM(N4826:Q4826)</f>
        <v>0</v>
      </c>
    </row>
    <row r="4827" customFormat="false" ht="15" hidden="false" customHeight="false" outlineLevel="0" collapsed="false">
      <c r="H4827" s="108" t="n">
        <v>4819</v>
      </c>
      <c r="I4827" s="109" t="n">
        <v>0.583</v>
      </c>
      <c r="J4827" s="109" t="n">
        <v>-0.4654</v>
      </c>
      <c r="K4827" s="109" t="n">
        <v>-0.015</v>
      </c>
      <c r="L4827" s="109" t="n">
        <v>-0.0498</v>
      </c>
      <c r="M4827" s="109" t="n">
        <v>-0.4422</v>
      </c>
      <c r="N4827" s="108" t="n">
        <f aca="false">IF(SQRT($B$5)*$I4827+SQRT(1-$B$5)*J4827&lt;$C$8,1,0)</f>
        <v>0</v>
      </c>
      <c r="O4827" s="108" t="n">
        <f aca="false">IF(SQRT($B$5)*$I4827+SQRT(1-$B$5)*K4827&lt;$C$9,1,0)</f>
        <v>0</v>
      </c>
      <c r="P4827" s="108" t="n">
        <f aca="false">IF(SQRT($B$5)*$I4827+SQRT(1-$B$5)*L4827&lt;$C$10,1,0)</f>
        <v>0</v>
      </c>
      <c r="Q4827" s="108" t="n">
        <f aca="false">IF(SQRT($B$5)*$I4827+SQRT(1-$B$5)*M4827&lt;$C$11,1,0)</f>
        <v>0</v>
      </c>
      <c r="R4827" s="110" t="n">
        <f aca="false">N4827*$D$8+O4827*$D$9+P4827*$D$10+Q4827*$D$11</f>
        <v>0</v>
      </c>
      <c r="S4827" s="108" t="n">
        <f aca="false">SUM(N4827:Q4827)</f>
        <v>0</v>
      </c>
    </row>
    <row r="4828" customFormat="false" ht="15" hidden="false" customHeight="false" outlineLevel="0" collapsed="false">
      <c r="H4828" s="108" t="n">
        <v>4820</v>
      </c>
      <c r="I4828" s="109" t="n">
        <v>0.1324</v>
      </c>
      <c r="J4828" s="109" t="n">
        <v>-0.4153</v>
      </c>
      <c r="K4828" s="109" t="n">
        <v>-1.8613</v>
      </c>
      <c r="L4828" s="109" t="n">
        <v>0.6679</v>
      </c>
      <c r="M4828" s="109" t="n">
        <v>1.0823</v>
      </c>
      <c r="N4828" s="108" t="n">
        <f aca="false">IF(SQRT($B$5)*$I4828+SQRT(1-$B$5)*J4828&lt;$C$8,1,0)</f>
        <v>0</v>
      </c>
      <c r="O4828" s="108" t="n">
        <f aca="false">IF(SQRT($B$5)*$I4828+SQRT(1-$B$5)*K4828&lt;$C$9,1,0)</f>
        <v>0</v>
      </c>
      <c r="P4828" s="108" t="n">
        <f aca="false">IF(SQRT($B$5)*$I4828+SQRT(1-$B$5)*L4828&lt;$C$10,1,0)</f>
        <v>0</v>
      </c>
      <c r="Q4828" s="108" t="n">
        <f aca="false">IF(SQRT($B$5)*$I4828+SQRT(1-$B$5)*M4828&lt;$C$11,1,0)</f>
        <v>0</v>
      </c>
      <c r="R4828" s="110" t="n">
        <f aca="false">N4828*$D$8+O4828*$D$9+P4828*$D$10+Q4828*$D$11</f>
        <v>0</v>
      </c>
      <c r="S4828" s="108" t="n">
        <f aca="false">SUM(N4828:Q4828)</f>
        <v>0</v>
      </c>
    </row>
    <row r="4829" customFormat="false" ht="15" hidden="false" customHeight="false" outlineLevel="0" collapsed="false">
      <c r="H4829" s="108" t="n">
        <v>4821</v>
      </c>
      <c r="I4829" s="109" t="n">
        <v>0.8338</v>
      </c>
      <c r="J4829" s="109" t="n">
        <v>-0.0256</v>
      </c>
      <c r="K4829" s="109" t="n">
        <v>-1.3102</v>
      </c>
      <c r="L4829" s="109" t="n">
        <v>-0.0557</v>
      </c>
      <c r="M4829" s="109" t="n">
        <v>0.9133</v>
      </c>
      <c r="N4829" s="108" t="n">
        <f aca="false">IF(SQRT($B$5)*$I4829+SQRT(1-$B$5)*J4829&lt;$C$8,1,0)</f>
        <v>0</v>
      </c>
      <c r="O4829" s="108" t="n">
        <f aca="false">IF(SQRT($B$5)*$I4829+SQRT(1-$B$5)*K4829&lt;$C$9,1,0)</f>
        <v>0</v>
      </c>
      <c r="P4829" s="108" t="n">
        <f aca="false">IF(SQRT($B$5)*$I4829+SQRT(1-$B$5)*L4829&lt;$C$10,1,0)</f>
        <v>0</v>
      </c>
      <c r="Q4829" s="108" t="n">
        <f aca="false">IF(SQRT($B$5)*$I4829+SQRT(1-$B$5)*M4829&lt;$C$11,1,0)</f>
        <v>0</v>
      </c>
      <c r="R4829" s="110" t="n">
        <f aca="false">N4829*$D$8+O4829*$D$9+P4829*$D$10+Q4829*$D$11</f>
        <v>0</v>
      </c>
      <c r="S4829" s="108" t="n">
        <f aca="false">SUM(N4829:Q4829)</f>
        <v>0</v>
      </c>
    </row>
    <row r="4830" customFormat="false" ht="15" hidden="false" customHeight="false" outlineLevel="0" collapsed="false">
      <c r="H4830" s="108" t="n">
        <v>4822</v>
      </c>
      <c r="I4830" s="109" t="n">
        <v>0.9768</v>
      </c>
      <c r="J4830" s="109" t="n">
        <v>1.0844</v>
      </c>
      <c r="K4830" s="109" t="n">
        <v>1.1834</v>
      </c>
      <c r="L4830" s="109" t="n">
        <v>0.4948</v>
      </c>
      <c r="M4830" s="109" t="n">
        <v>1.7581</v>
      </c>
      <c r="N4830" s="108" t="n">
        <f aca="false">IF(SQRT($B$5)*$I4830+SQRT(1-$B$5)*J4830&lt;$C$8,1,0)</f>
        <v>0</v>
      </c>
      <c r="O4830" s="108" t="n">
        <f aca="false">IF(SQRT($B$5)*$I4830+SQRT(1-$B$5)*K4830&lt;$C$9,1,0)</f>
        <v>0</v>
      </c>
      <c r="P4830" s="108" t="n">
        <f aca="false">IF(SQRT($B$5)*$I4830+SQRT(1-$B$5)*L4830&lt;$C$10,1,0)</f>
        <v>0</v>
      </c>
      <c r="Q4830" s="108" t="n">
        <f aca="false">IF(SQRT($B$5)*$I4830+SQRT(1-$B$5)*M4830&lt;$C$11,1,0)</f>
        <v>0</v>
      </c>
      <c r="R4830" s="110" t="n">
        <f aca="false">N4830*$D$8+O4830*$D$9+P4830*$D$10+Q4830*$D$11</f>
        <v>0</v>
      </c>
      <c r="S4830" s="108" t="n">
        <f aca="false">SUM(N4830:Q4830)</f>
        <v>0</v>
      </c>
    </row>
    <row r="4831" customFormat="false" ht="15" hidden="false" customHeight="false" outlineLevel="0" collapsed="false">
      <c r="H4831" s="108" t="n">
        <v>4823</v>
      </c>
      <c r="I4831" s="109" t="n">
        <v>-0.668</v>
      </c>
      <c r="J4831" s="109" t="n">
        <v>0.1432</v>
      </c>
      <c r="K4831" s="109" t="n">
        <v>-0.6449</v>
      </c>
      <c r="L4831" s="109" t="n">
        <v>0.0994</v>
      </c>
      <c r="M4831" s="109" t="n">
        <v>1.3478</v>
      </c>
      <c r="N4831" s="108" t="n">
        <f aca="false">IF(SQRT($B$5)*$I4831+SQRT(1-$B$5)*J4831&lt;$C$8,1,0)</f>
        <v>0</v>
      </c>
      <c r="O4831" s="108" t="n">
        <f aca="false">IF(SQRT($B$5)*$I4831+SQRT(1-$B$5)*K4831&lt;$C$9,1,0)</f>
        <v>0</v>
      </c>
      <c r="P4831" s="108" t="n">
        <f aca="false">IF(SQRT($B$5)*$I4831+SQRT(1-$B$5)*L4831&lt;$C$10,1,0)</f>
        <v>0</v>
      </c>
      <c r="Q4831" s="108" t="n">
        <f aca="false">IF(SQRT($B$5)*$I4831+SQRT(1-$B$5)*M4831&lt;$C$11,1,0)</f>
        <v>0</v>
      </c>
      <c r="R4831" s="110" t="n">
        <f aca="false">N4831*$D$8+O4831*$D$9+P4831*$D$10+Q4831*$D$11</f>
        <v>0</v>
      </c>
      <c r="S4831" s="108" t="n">
        <f aca="false">SUM(N4831:Q4831)</f>
        <v>0</v>
      </c>
    </row>
    <row r="4832" customFormat="false" ht="15" hidden="false" customHeight="false" outlineLevel="0" collapsed="false">
      <c r="H4832" s="108" t="n">
        <v>4824</v>
      </c>
      <c r="I4832" s="109" t="n">
        <v>-1.8936</v>
      </c>
      <c r="J4832" s="109" t="n">
        <v>-0.2896</v>
      </c>
      <c r="K4832" s="109" t="n">
        <v>-0.8245</v>
      </c>
      <c r="L4832" s="109" t="n">
        <v>0.7619</v>
      </c>
      <c r="M4832" s="109" t="n">
        <v>0.8659</v>
      </c>
      <c r="N4832" s="108" t="n">
        <f aca="false">IF(SQRT($B$5)*$I4832+SQRT(1-$B$5)*J4832&lt;$C$8,1,0)</f>
        <v>0</v>
      </c>
      <c r="O4832" s="108" t="n">
        <f aca="false">IF(SQRT($B$5)*$I4832+SQRT(1-$B$5)*K4832&lt;$C$9,1,0)</f>
        <v>0</v>
      </c>
      <c r="P4832" s="108" t="n">
        <f aca="false">IF(SQRT($B$5)*$I4832+SQRT(1-$B$5)*L4832&lt;$C$10,1,0)</f>
        <v>0</v>
      </c>
      <c r="Q4832" s="108" t="n">
        <f aca="false">IF(SQRT($B$5)*$I4832+SQRT(1-$B$5)*M4832&lt;$C$11,1,0)</f>
        <v>0</v>
      </c>
      <c r="R4832" s="110" t="n">
        <f aca="false">N4832*$D$8+O4832*$D$9+P4832*$D$10+Q4832*$D$11</f>
        <v>0</v>
      </c>
      <c r="S4832" s="108" t="n">
        <f aca="false">SUM(N4832:Q4832)</f>
        <v>0</v>
      </c>
    </row>
    <row r="4833" customFormat="false" ht="15" hidden="false" customHeight="false" outlineLevel="0" collapsed="false">
      <c r="H4833" s="108" t="n">
        <v>4825</v>
      </c>
      <c r="I4833" s="109" t="n">
        <v>-0.4915</v>
      </c>
      <c r="J4833" s="109" t="n">
        <v>-0.141</v>
      </c>
      <c r="K4833" s="109" t="n">
        <v>-2.1098</v>
      </c>
      <c r="L4833" s="109" t="n">
        <v>2.518</v>
      </c>
      <c r="M4833" s="109" t="n">
        <v>1.2181</v>
      </c>
      <c r="N4833" s="108" t="n">
        <f aca="false">IF(SQRT($B$5)*$I4833+SQRT(1-$B$5)*J4833&lt;$C$8,1,0)</f>
        <v>0</v>
      </c>
      <c r="O4833" s="108" t="n">
        <f aca="false">IF(SQRT($B$5)*$I4833+SQRT(1-$B$5)*K4833&lt;$C$9,1,0)</f>
        <v>0</v>
      </c>
      <c r="P4833" s="108" t="n">
        <f aca="false">IF(SQRT($B$5)*$I4833+SQRT(1-$B$5)*L4833&lt;$C$10,1,0)</f>
        <v>0</v>
      </c>
      <c r="Q4833" s="108" t="n">
        <f aca="false">IF(SQRT($B$5)*$I4833+SQRT(1-$B$5)*M4833&lt;$C$11,1,0)</f>
        <v>0</v>
      </c>
      <c r="R4833" s="110" t="n">
        <f aca="false">N4833*$D$8+O4833*$D$9+P4833*$D$10+Q4833*$D$11</f>
        <v>0</v>
      </c>
      <c r="S4833" s="108" t="n">
        <f aca="false">SUM(N4833:Q4833)</f>
        <v>0</v>
      </c>
    </row>
    <row r="4834" customFormat="false" ht="15" hidden="false" customHeight="false" outlineLevel="0" collapsed="false">
      <c r="H4834" s="108" t="n">
        <v>4826</v>
      </c>
      <c r="I4834" s="109" t="n">
        <v>-0.8495</v>
      </c>
      <c r="J4834" s="109" t="n">
        <v>1.7953</v>
      </c>
      <c r="K4834" s="109" t="n">
        <v>-1.3565</v>
      </c>
      <c r="L4834" s="109" t="n">
        <v>-0.7754</v>
      </c>
      <c r="M4834" s="109" t="n">
        <v>0.1766</v>
      </c>
      <c r="N4834" s="108" t="n">
        <f aca="false">IF(SQRT($B$5)*$I4834+SQRT(1-$B$5)*J4834&lt;$C$8,1,0)</f>
        <v>0</v>
      </c>
      <c r="O4834" s="108" t="n">
        <f aca="false">IF(SQRT($B$5)*$I4834+SQRT(1-$B$5)*K4834&lt;$C$9,1,0)</f>
        <v>0</v>
      </c>
      <c r="P4834" s="108" t="n">
        <f aca="false">IF(SQRT($B$5)*$I4834+SQRT(1-$B$5)*L4834&lt;$C$10,1,0)</f>
        <v>0</v>
      </c>
      <c r="Q4834" s="108" t="n">
        <f aca="false">IF(SQRT($B$5)*$I4834+SQRT(1-$B$5)*M4834&lt;$C$11,1,0)</f>
        <v>0</v>
      </c>
      <c r="R4834" s="110" t="n">
        <f aca="false">N4834*$D$8+O4834*$D$9+P4834*$D$10+Q4834*$D$11</f>
        <v>0</v>
      </c>
      <c r="S4834" s="108" t="n">
        <f aca="false">SUM(N4834:Q4834)</f>
        <v>0</v>
      </c>
    </row>
    <row r="4835" customFormat="false" ht="15" hidden="false" customHeight="false" outlineLevel="0" collapsed="false">
      <c r="H4835" s="108" t="n">
        <v>4827</v>
      </c>
      <c r="I4835" s="109" t="n">
        <v>0.0184</v>
      </c>
      <c r="J4835" s="109" t="n">
        <v>0.1704</v>
      </c>
      <c r="K4835" s="109" t="n">
        <v>-0.3629</v>
      </c>
      <c r="L4835" s="109" t="n">
        <v>-0.7368</v>
      </c>
      <c r="M4835" s="109" t="n">
        <v>2.9843</v>
      </c>
      <c r="N4835" s="108" t="n">
        <f aca="false">IF(SQRT($B$5)*$I4835+SQRT(1-$B$5)*J4835&lt;$C$8,1,0)</f>
        <v>0</v>
      </c>
      <c r="O4835" s="108" t="n">
        <f aca="false">IF(SQRT($B$5)*$I4835+SQRT(1-$B$5)*K4835&lt;$C$9,1,0)</f>
        <v>0</v>
      </c>
      <c r="P4835" s="108" t="n">
        <f aca="false">IF(SQRT($B$5)*$I4835+SQRT(1-$B$5)*L4835&lt;$C$10,1,0)</f>
        <v>0</v>
      </c>
      <c r="Q4835" s="108" t="n">
        <f aca="false">IF(SQRT($B$5)*$I4835+SQRT(1-$B$5)*M4835&lt;$C$11,1,0)</f>
        <v>0</v>
      </c>
      <c r="R4835" s="110" t="n">
        <f aca="false">N4835*$D$8+O4835*$D$9+P4835*$D$10+Q4835*$D$11</f>
        <v>0</v>
      </c>
      <c r="S4835" s="108" t="n">
        <f aca="false">SUM(N4835:Q4835)</f>
        <v>0</v>
      </c>
    </row>
    <row r="4836" customFormat="false" ht="15" hidden="false" customHeight="false" outlineLevel="0" collapsed="false">
      <c r="H4836" s="108" t="n">
        <v>4828</v>
      </c>
      <c r="I4836" s="109" t="n">
        <v>0.5432</v>
      </c>
      <c r="J4836" s="109" t="n">
        <v>0.066</v>
      </c>
      <c r="K4836" s="109" t="n">
        <v>-1.2868</v>
      </c>
      <c r="L4836" s="109" t="n">
        <v>-0.078</v>
      </c>
      <c r="M4836" s="109" t="n">
        <v>-1.2714</v>
      </c>
      <c r="N4836" s="108" t="n">
        <f aca="false">IF(SQRT($B$5)*$I4836+SQRT(1-$B$5)*J4836&lt;$C$8,1,0)</f>
        <v>0</v>
      </c>
      <c r="O4836" s="108" t="n">
        <f aca="false">IF(SQRT($B$5)*$I4836+SQRT(1-$B$5)*K4836&lt;$C$9,1,0)</f>
        <v>0</v>
      </c>
      <c r="P4836" s="108" t="n">
        <f aca="false">IF(SQRT($B$5)*$I4836+SQRT(1-$B$5)*L4836&lt;$C$10,1,0)</f>
        <v>0</v>
      </c>
      <c r="Q4836" s="108" t="n">
        <f aca="false">IF(SQRT($B$5)*$I4836+SQRT(1-$B$5)*M4836&lt;$C$11,1,0)</f>
        <v>0</v>
      </c>
      <c r="R4836" s="110" t="n">
        <f aca="false">N4836*$D$8+O4836*$D$9+P4836*$D$10+Q4836*$D$11</f>
        <v>0</v>
      </c>
      <c r="S4836" s="108" t="n">
        <f aca="false">SUM(N4836:Q4836)</f>
        <v>0</v>
      </c>
    </row>
    <row r="4837" customFormat="false" ht="15" hidden="false" customHeight="false" outlineLevel="0" collapsed="false">
      <c r="H4837" s="108" t="n">
        <v>4829</v>
      </c>
      <c r="I4837" s="109" t="n">
        <v>0.535</v>
      </c>
      <c r="J4837" s="109" t="n">
        <v>0.1689</v>
      </c>
      <c r="K4837" s="109" t="n">
        <v>-1.0009</v>
      </c>
      <c r="L4837" s="109" t="n">
        <v>-0.9866</v>
      </c>
      <c r="M4837" s="109" t="n">
        <v>-0.3338</v>
      </c>
      <c r="N4837" s="108" t="n">
        <f aca="false">IF(SQRT($B$5)*$I4837+SQRT(1-$B$5)*J4837&lt;$C$8,1,0)</f>
        <v>0</v>
      </c>
      <c r="O4837" s="108" t="n">
        <f aca="false">IF(SQRT($B$5)*$I4837+SQRT(1-$B$5)*K4837&lt;$C$9,1,0)</f>
        <v>0</v>
      </c>
      <c r="P4837" s="108" t="n">
        <f aca="false">IF(SQRT($B$5)*$I4837+SQRT(1-$B$5)*L4837&lt;$C$10,1,0)</f>
        <v>0</v>
      </c>
      <c r="Q4837" s="108" t="n">
        <f aca="false">IF(SQRT($B$5)*$I4837+SQRT(1-$B$5)*M4837&lt;$C$11,1,0)</f>
        <v>0</v>
      </c>
      <c r="R4837" s="110" t="n">
        <f aca="false">N4837*$D$8+O4837*$D$9+P4837*$D$10+Q4837*$D$11</f>
        <v>0</v>
      </c>
      <c r="S4837" s="108" t="n">
        <f aca="false">SUM(N4837:Q4837)</f>
        <v>0</v>
      </c>
    </row>
    <row r="4838" customFormat="false" ht="15" hidden="false" customHeight="false" outlineLevel="0" collapsed="false">
      <c r="H4838" s="108" t="n">
        <v>4830</v>
      </c>
      <c r="I4838" s="109" t="n">
        <v>0.7363</v>
      </c>
      <c r="J4838" s="109" t="n">
        <v>1.4943</v>
      </c>
      <c r="K4838" s="109" t="n">
        <v>0.3362</v>
      </c>
      <c r="L4838" s="109" t="n">
        <v>-0.5212</v>
      </c>
      <c r="M4838" s="109" t="n">
        <v>1.2171</v>
      </c>
      <c r="N4838" s="108" t="n">
        <f aca="false">IF(SQRT($B$5)*$I4838+SQRT(1-$B$5)*J4838&lt;$C$8,1,0)</f>
        <v>0</v>
      </c>
      <c r="O4838" s="108" t="n">
        <f aca="false">IF(SQRT($B$5)*$I4838+SQRT(1-$B$5)*K4838&lt;$C$9,1,0)</f>
        <v>0</v>
      </c>
      <c r="P4838" s="108" t="n">
        <f aca="false">IF(SQRT($B$5)*$I4838+SQRT(1-$B$5)*L4838&lt;$C$10,1,0)</f>
        <v>0</v>
      </c>
      <c r="Q4838" s="108" t="n">
        <f aca="false">IF(SQRT($B$5)*$I4838+SQRT(1-$B$5)*M4838&lt;$C$11,1,0)</f>
        <v>0</v>
      </c>
      <c r="R4838" s="110" t="n">
        <f aca="false">N4838*$D$8+O4838*$D$9+P4838*$D$10+Q4838*$D$11</f>
        <v>0</v>
      </c>
      <c r="S4838" s="108" t="n">
        <f aca="false">SUM(N4838:Q4838)</f>
        <v>0</v>
      </c>
    </row>
    <row r="4839" customFormat="false" ht="15" hidden="false" customHeight="false" outlineLevel="0" collapsed="false">
      <c r="H4839" s="108" t="n">
        <v>4831</v>
      </c>
      <c r="I4839" s="109" t="n">
        <v>-1.631</v>
      </c>
      <c r="J4839" s="109" t="n">
        <v>-0.4106</v>
      </c>
      <c r="K4839" s="109" t="n">
        <v>0.0894</v>
      </c>
      <c r="L4839" s="109" t="n">
        <v>1.6285</v>
      </c>
      <c r="M4839" s="109" t="n">
        <v>-0.4508</v>
      </c>
      <c r="N4839" s="108" t="n">
        <f aca="false">IF(SQRT($B$5)*$I4839+SQRT(1-$B$5)*J4839&lt;$C$8,1,0)</f>
        <v>0</v>
      </c>
      <c r="O4839" s="108" t="n">
        <f aca="false">IF(SQRT($B$5)*$I4839+SQRT(1-$B$5)*K4839&lt;$C$9,1,0)</f>
        <v>0</v>
      </c>
      <c r="P4839" s="108" t="n">
        <f aca="false">IF(SQRT($B$5)*$I4839+SQRT(1-$B$5)*L4839&lt;$C$10,1,0)</f>
        <v>0</v>
      </c>
      <c r="Q4839" s="108" t="n">
        <f aca="false">IF(SQRT($B$5)*$I4839+SQRT(1-$B$5)*M4839&lt;$C$11,1,0)</f>
        <v>0</v>
      </c>
      <c r="R4839" s="110" t="n">
        <f aca="false">N4839*$D$8+O4839*$D$9+P4839*$D$10+Q4839*$D$11</f>
        <v>0</v>
      </c>
      <c r="S4839" s="108" t="n">
        <f aca="false">SUM(N4839:Q4839)</f>
        <v>0</v>
      </c>
    </row>
    <row r="4840" customFormat="false" ht="15" hidden="false" customHeight="false" outlineLevel="0" collapsed="false">
      <c r="H4840" s="108" t="n">
        <v>4832</v>
      </c>
      <c r="I4840" s="109" t="n">
        <v>-0.538</v>
      </c>
      <c r="J4840" s="109" t="n">
        <v>0.2771</v>
      </c>
      <c r="K4840" s="109" t="n">
        <v>0.5184</v>
      </c>
      <c r="L4840" s="109" t="n">
        <v>0.1136</v>
      </c>
      <c r="M4840" s="109" t="n">
        <v>0.0862</v>
      </c>
      <c r="N4840" s="108" t="n">
        <f aca="false">IF(SQRT($B$5)*$I4840+SQRT(1-$B$5)*J4840&lt;$C$8,1,0)</f>
        <v>0</v>
      </c>
      <c r="O4840" s="108" t="n">
        <f aca="false">IF(SQRT($B$5)*$I4840+SQRT(1-$B$5)*K4840&lt;$C$9,1,0)</f>
        <v>0</v>
      </c>
      <c r="P4840" s="108" t="n">
        <f aca="false">IF(SQRT($B$5)*$I4840+SQRT(1-$B$5)*L4840&lt;$C$10,1,0)</f>
        <v>0</v>
      </c>
      <c r="Q4840" s="108" t="n">
        <f aca="false">IF(SQRT($B$5)*$I4840+SQRT(1-$B$5)*M4840&lt;$C$11,1,0)</f>
        <v>0</v>
      </c>
      <c r="R4840" s="110" t="n">
        <f aca="false">N4840*$D$8+O4840*$D$9+P4840*$D$10+Q4840*$D$11</f>
        <v>0</v>
      </c>
      <c r="S4840" s="108" t="n">
        <f aca="false">SUM(N4840:Q4840)</f>
        <v>0</v>
      </c>
    </row>
    <row r="4841" customFormat="false" ht="15" hidden="false" customHeight="false" outlineLevel="0" collapsed="false">
      <c r="H4841" s="108" t="n">
        <v>4833</v>
      </c>
      <c r="I4841" s="109" t="n">
        <v>-1.2834</v>
      </c>
      <c r="J4841" s="109" t="n">
        <v>-0.3148</v>
      </c>
      <c r="K4841" s="109" t="n">
        <v>-0.0797</v>
      </c>
      <c r="L4841" s="109" t="n">
        <v>-2.675</v>
      </c>
      <c r="M4841" s="109" t="n">
        <v>1.3345</v>
      </c>
      <c r="N4841" s="108" t="n">
        <f aca="false">IF(SQRT($B$5)*$I4841+SQRT(1-$B$5)*J4841&lt;$C$8,1,0)</f>
        <v>0</v>
      </c>
      <c r="O4841" s="108" t="n">
        <f aca="false">IF(SQRT($B$5)*$I4841+SQRT(1-$B$5)*K4841&lt;$C$9,1,0)</f>
        <v>0</v>
      </c>
      <c r="P4841" s="108" t="n">
        <f aca="false">IF(SQRT($B$5)*$I4841+SQRT(1-$B$5)*L4841&lt;$C$10,1,0)</f>
        <v>1</v>
      </c>
      <c r="Q4841" s="108" t="n">
        <f aca="false">IF(SQRT($B$5)*$I4841+SQRT(1-$B$5)*M4841&lt;$C$11,1,0)</f>
        <v>0</v>
      </c>
      <c r="R4841" s="110" t="n">
        <f aca="false">N4841*$D$8+O4841*$D$9+P4841*$D$10+Q4841*$D$11</f>
        <v>14</v>
      </c>
      <c r="S4841" s="108" t="n">
        <f aca="false">SUM(N4841:Q4841)</f>
        <v>1</v>
      </c>
    </row>
    <row r="4842" customFormat="false" ht="15" hidden="false" customHeight="false" outlineLevel="0" collapsed="false">
      <c r="H4842" s="108" t="n">
        <v>4834</v>
      </c>
      <c r="I4842" s="109" t="n">
        <v>1.1229</v>
      </c>
      <c r="J4842" s="109" t="n">
        <v>-0.6084</v>
      </c>
      <c r="K4842" s="109" t="n">
        <v>-1.4214</v>
      </c>
      <c r="L4842" s="109" t="n">
        <v>-2.0778</v>
      </c>
      <c r="M4842" s="109" t="n">
        <v>-0.2643</v>
      </c>
      <c r="N4842" s="108" t="n">
        <f aca="false">IF(SQRT($B$5)*$I4842+SQRT(1-$B$5)*J4842&lt;$C$8,1,0)</f>
        <v>0</v>
      </c>
      <c r="O4842" s="108" t="n">
        <f aca="false">IF(SQRT($B$5)*$I4842+SQRT(1-$B$5)*K4842&lt;$C$9,1,0)</f>
        <v>0</v>
      </c>
      <c r="P4842" s="108" t="n">
        <f aca="false">IF(SQRT($B$5)*$I4842+SQRT(1-$B$5)*L4842&lt;$C$10,1,0)</f>
        <v>0</v>
      </c>
      <c r="Q4842" s="108" t="n">
        <f aca="false">IF(SQRT($B$5)*$I4842+SQRT(1-$B$5)*M4842&lt;$C$11,1,0)</f>
        <v>0</v>
      </c>
      <c r="R4842" s="110" t="n">
        <f aca="false">N4842*$D$8+O4842*$D$9+P4842*$D$10+Q4842*$D$11</f>
        <v>0</v>
      </c>
      <c r="S4842" s="108" t="n">
        <f aca="false">SUM(N4842:Q4842)</f>
        <v>0</v>
      </c>
    </row>
    <row r="4843" customFormat="false" ht="15" hidden="false" customHeight="false" outlineLevel="0" collapsed="false">
      <c r="H4843" s="108" t="n">
        <v>4835</v>
      </c>
      <c r="I4843" s="109" t="n">
        <v>-0.2988</v>
      </c>
      <c r="J4843" s="109" t="n">
        <v>0.045</v>
      </c>
      <c r="K4843" s="109" t="n">
        <v>0.1158</v>
      </c>
      <c r="L4843" s="109" t="n">
        <v>1.5626</v>
      </c>
      <c r="M4843" s="109" t="n">
        <v>-0.1125</v>
      </c>
      <c r="N4843" s="108" t="n">
        <f aca="false">IF(SQRT($B$5)*$I4843+SQRT(1-$B$5)*J4843&lt;$C$8,1,0)</f>
        <v>0</v>
      </c>
      <c r="O4843" s="108" t="n">
        <f aca="false">IF(SQRT($B$5)*$I4843+SQRT(1-$B$5)*K4843&lt;$C$9,1,0)</f>
        <v>0</v>
      </c>
      <c r="P4843" s="108" t="n">
        <f aca="false">IF(SQRT($B$5)*$I4843+SQRT(1-$B$5)*L4843&lt;$C$10,1,0)</f>
        <v>0</v>
      </c>
      <c r="Q4843" s="108" t="n">
        <f aca="false">IF(SQRT($B$5)*$I4843+SQRT(1-$B$5)*M4843&lt;$C$11,1,0)</f>
        <v>0</v>
      </c>
      <c r="R4843" s="110" t="n">
        <f aca="false">N4843*$D$8+O4843*$D$9+P4843*$D$10+Q4843*$D$11</f>
        <v>0</v>
      </c>
      <c r="S4843" s="108" t="n">
        <f aca="false">SUM(N4843:Q4843)</f>
        <v>0</v>
      </c>
    </row>
    <row r="4844" customFormat="false" ht="15" hidden="false" customHeight="false" outlineLevel="0" collapsed="false">
      <c r="H4844" s="108" t="n">
        <v>4836</v>
      </c>
      <c r="I4844" s="109" t="n">
        <v>-0.16</v>
      </c>
      <c r="J4844" s="109" t="n">
        <v>-0.5542</v>
      </c>
      <c r="K4844" s="109" t="n">
        <v>1.2716</v>
      </c>
      <c r="L4844" s="109" t="n">
        <v>0.9798</v>
      </c>
      <c r="M4844" s="109" t="n">
        <v>0.6498</v>
      </c>
      <c r="N4844" s="108" t="n">
        <f aca="false">IF(SQRT($B$5)*$I4844+SQRT(1-$B$5)*J4844&lt;$C$8,1,0)</f>
        <v>0</v>
      </c>
      <c r="O4844" s="108" t="n">
        <f aca="false">IF(SQRT($B$5)*$I4844+SQRT(1-$B$5)*K4844&lt;$C$9,1,0)</f>
        <v>0</v>
      </c>
      <c r="P4844" s="108" t="n">
        <f aca="false">IF(SQRT($B$5)*$I4844+SQRT(1-$B$5)*L4844&lt;$C$10,1,0)</f>
        <v>0</v>
      </c>
      <c r="Q4844" s="108" t="n">
        <f aca="false">IF(SQRT($B$5)*$I4844+SQRT(1-$B$5)*M4844&lt;$C$11,1,0)</f>
        <v>0</v>
      </c>
      <c r="R4844" s="110" t="n">
        <f aca="false">N4844*$D$8+O4844*$D$9+P4844*$D$10+Q4844*$D$11</f>
        <v>0</v>
      </c>
      <c r="S4844" s="108" t="n">
        <f aca="false">SUM(N4844:Q4844)</f>
        <v>0</v>
      </c>
    </row>
    <row r="4845" customFormat="false" ht="15" hidden="false" customHeight="false" outlineLevel="0" collapsed="false">
      <c r="H4845" s="108" t="n">
        <v>4837</v>
      </c>
      <c r="I4845" s="109" t="n">
        <v>-0.3416</v>
      </c>
      <c r="J4845" s="109" t="n">
        <v>-0.3363</v>
      </c>
      <c r="K4845" s="109" t="n">
        <v>0.0631</v>
      </c>
      <c r="L4845" s="109" t="n">
        <v>0.7207</v>
      </c>
      <c r="M4845" s="109" t="n">
        <v>0.7486</v>
      </c>
      <c r="N4845" s="108" t="n">
        <f aca="false">IF(SQRT($B$5)*$I4845+SQRT(1-$B$5)*J4845&lt;$C$8,1,0)</f>
        <v>0</v>
      </c>
      <c r="O4845" s="108" t="n">
        <f aca="false">IF(SQRT($B$5)*$I4845+SQRT(1-$B$5)*K4845&lt;$C$9,1,0)</f>
        <v>0</v>
      </c>
      <c r="P4845" s="108" t="n">
        <f aca="false">IF(SQRT($B$5)*$I4845+SQRT(1-$B$5)*L4845&lt;$C$10,1,0)</f>
        <v>0</v>
      </c>
      <c r="Q4845" s="108" t="n">
        <f aca="false">IF(SQRT($B$5)*$I4845+SQRT(1-$B$5)*M4845&lt;$C$11,1,0)</f>
        <v>0</v>
      </c>
      <c r="R4845" s="110" t="n">
        <f aca="false">N4845*$D$8+O4845*$D$9+P4845*$D$10+Q4845*$D$11</f>
        <v>0</v>
      </c>
      <c r="S4845" s="108" t="n">
        <f aca="false">SUM(N4845:Q4845)</f>
        <v>0</v>
      </c>
    </row>
    <row r="4846" customFormat="false" ht="15" hidden="false" customHeight="false" outlineLevel="0" collapsed="false">
      <c r="H4846" s="108" t="n">
        <v>4838</v>
      </c>
      <c r="I4846" s="109" t="n">
        <v>-0.0597</v>
      </c>
      <c r="J4846" s="109" t="n">
        <v>0.2743</v>
      </c>
      <c r="K4846" s="109" t="n">
        <v>-0.2195</v>
      </c>
      <c r="L4846" s="109" t="n">
        <v>0.6671</v>
      </c>
      <c r="M4846" s="109" t="n">
        <v>-1.9077</v>
      </c>
      <c r="N4846" s="108" t="n">
        <f aca="false">IF(SQRT($B$5)*$I4846+SQRT(1-$B$5)*J4846&lt;$C$8,1,0)</f>
        <v>0</v>
      </c>
      <c r="O4846" s="108" t="n">
        <f aca="false">IF(SQRT($B$5)*$I4846+SQRT(1-$B$5)*K4846&lt;$C$9,1,0)</f>
        <v>0</v>
      </c>
      <c r="P4846" s="108" t="n">
        <f aca="false">IF(SQRT($B$5)*$I4846+SQRT(1-$B$5)*L4846&lt;$C$10,1,0)</f>
        <v>0</v>
      </c>
      <c r="Q4846" s="108" t="n">
        <f aca="false">IF(SQRT($B$5)*$I4846+SQRT(1-$B$5)*M4846&lt;$C$11,1,0)</f>
        <v>0</v>
      </c>
      <c r="R4846" s="110" t="n">
        <f aca="false">N4846*$D$8+O4846*$D$9+P4846*$D$10+Q4846*$D$11</f>
        <v>0</v>
      </c>
      <c r="S4846" s="108" t="n">
        <f aca="false">SUM(N4846:Q4846)</f>
        <v>0</v>
      </c>
    </row>
    <row r="4847" customFormat="false" ht="15" hidden="false" customHeight="false" outlineLevel="0" collapsed="false">
      <c r="H4847" s="108" t="n">
        <v>4839</v>
      </c>
      <c r="I4847" s="109" t="n">
        <v>0.7007</v>
      </c>
      <c r="J4847" s="109" t="n">
        <v>-1.0405</v>
      </c>
      <c r="K4847" s="109" t="n">
        <v>0.1274</v>
      </c>
      <c r="L4847" s="109" t="n">
        <v>1.6837</v>
      </c>
      <c r="M4847" s="109" t="n">
        <v>-2.9037</v>
      </c>
      <c r="N4847" s="108" t="n">
        <f aca="false">IF(SQRT($B$5)*$I4847+SQRT(1-$B$5)*J4847&lt;$C$8,1,0)</f>
        <v>0</v>
      </c>
      <c r="O4847" s="108" t="n">
        <f aca="false">IF(SQRT($B$5)*$I4847+SQRT(1-$B$5)*K4847&lt;$C$9,1,0)</f>
        <v>0</v>
      </c>
      <c r="P4847" s="108" t="n">
        <f aca="false">IF(SQRT($B$5)*$I4847+SQRT(1-$B$5)*L4847&lt;$C$10,1,0)</f>
        <v>0</v>
      </c>
      <c r="Q4847" s="108" t="n">
        <f aca="false">IF(SQRT($B$5)*$I4847+SQRT(1-$B$5)*M4847&lt;$C$11,1,0)</f>
        <v>1</v>
      </c>
      <c r="R4847" s="110" t="n">
        <f aca="false">N4847*$D$8+O4847*$D$9+P4847*$D$10+Q4847*$D$11</f>
        <v>17.5</v>
      </c>
      <c r="S4847" s="108" t="n">
        <f aca="false">SUM(N4847:Q4847)</f>
        <v>1</v>
      </c>
    </row>
    <row r="4848" customFormat="false" ht="15" hidden="false" customHeight="false" outlineLevel="0" collapsed="false">
      <c r="H4848" s="108" t="n">
        <v>4840</v>
      </c>
      <c r="I4848" s="109" t="n">
        <v>-0.4135</v>
      </c>
      <c r="J4848" s="109" t="n">
        <v>-0.6066</v>
      </c>
      <c r="K4848" s="109" t="n">
        <v>0.1532</v>
      </c>
      <c r="L4848" s="109" t="n">
        <v>0.853</v>
      </c>
      <c r="M4848" s="109" t="n">
        <v>0.7691</v>
      </c>
      <c r="N4848" s="108" t="n">
        <f aca="false">IF(SQRT($B$5)*$I4848+SQRT(1-$B$5)*J4848&lt;$C$8,1,0)</f>
        <v>0</v>
      </c>
      <c r="O4848" s="108" t="n">
        <f aca="false">IF(SQRT($B$5)*$I4848+SQRT(1-$B$5)*K4848&lt;$C$9,1,0)</f>
        <v>0</v>
      </c>
      <c r="P4848" s="108" t="n">
        <f aca="false">IF(SQRT($B$5)*$I4848+SQRT(1-$B$5)*L4848&lt;$C$10,1,0)</f>
        <v>0</v>
      </c>
      <c r="Q4848" s="108" t="n">
        <f aca="false">IF(SQRT($B$5)*$I4848+SQRT(1-$B$5)*M4848&lt;$C$11,1,0)</f>
        <v>0</v>
      </c>
      <c r="R4848" s="110" t="n">
        <f aca="false">N4848*$D$8+O4848*$D$9+P4848*$D$10+Q4848*$D$11</f>
        <v>0</v>
      </c>
      <c r="S4848" s="108" t="n">
        <f aca="false">SUM(N4848:Q4848)</f>
        <v>0</v>
      </c>
    </row>
    <row r="4849" customFormat="false" ht="15" hidden="false" customHeight="false" outlineLevel="0" collapsed="false">
      <c r="H4849" s="108" t="n">
        <v>4841</v>
      </c>
      <c r="I4849" s="109" t="n">
        <v>-1.8121</v>
      </c>
      <c r="J4849" s="109" t="n">
        <v>0.5257</v>
      </c>
      <c r="K4849" s="109" t="n">
        <v>1.725</v>
      </c>
      <c r="L4849" s="109" t="n">
        <v>-0.2191</v>
      </c>
      <c r="M4849" s="109" t="n">
        <v>-0.9773</v>
      </c>
      <c r="N4849" s="108" t="n">
        <f aca="false">IF(SQRT($B$5)*$I4849+SQRT(1-$B$5)*J4849&lt;$C$8,1,0)</f>
        <v>0</v>
      </c>
      <c r="O4849" s="108" t="n">
        <f aca="false">IF(SQRT($B$5)*$I4849+SQRT(1-$B$5)*K4849&lt;$C$9,1,0)</f>
        <v>0</v>
      </c>
      <c r="P4849" s="108" t="n">
        <f aca="false">IF(SQRT($B$5)*$I4849+SQRT(1-$B$5)*L4849&lt;$C$10,1,0)</f>
        <v>0</v>
      </c>
      <c r="Q4849" s="108" t="n">
        <f aca="false">IF(SQRT($B$5)*$I4849+SQRT(1-$B$5)*M4849&lt;$C$11,1,0)</f>
        <v>0</v>
      </c>
      <c r="R4849" s="110" t="n">
        <f aca="false">N4849*$D$8+O4849*$D$9+P4849*$D$10+Q4849*$D$11</f>
        <v>0</v>
      </c>
      <c r="S4849" s="108" t="n">
        <f aca="false">SUM(N4849:Q4849)</f>
        <v>0</v>
      </c>
    </row>
    <row r="4850" customFormat="false" ht="15" hidden="false" customHeight="false" outlineLevel="0" collapsed="false">
      <c r="H4850" s="108" t="n">
        <v>4842</v>
      </c>
      <c r="I4850" s="109" t="n">
        <v>1.0572</v>
      </c>
      <c r="J4850" s="109" t="n">
        <v>0.8678</v>
      </c>
      <c r="K4850" s="109" t="n">
        <v>-0.5979</v>
      </c>
      <c r="L4850" s="109" t="n">
        <v>0.3179</v>
      </c>
      <c r="M4850" s="109" t="n">
        <v>0.7244</v>
      </c>
      <c r="N4850" s="108" t="n">
        <f aca="false">IF(SQRT($B$5)*$I4850+SQRT(1-$B$5)*J4850&lt;$C$8,1,0)</f>
        <v>0</v>
      </c>
      <c r="O4850" s="108" t="n">
        <f aca="false">IF(SQRT($B$5)*$I4850+SQRT(1-$B$5)*K4850&lt;$C$9,1,0)</f>
        <v>0</v>
      </c>
      <c r="P4850" s="108" t="n">
        <f aca="false">IF(SQRT($B$5)*$I4850+SQRT(1-$B$5)*L4850&lt;$C$10,1,0)</f>
        <v>0</v>
      </c>
      <c r="Q4850" s="108" t="n">
        <f aca="false">IF(SQRT($B$5)*$I4850+SQRT(1-$B$5)*M4850&lt;$C$11,1,0)</f>
        <v>0</v>
      </c>
      <c r="R4850" s="110" t="n">
        <f aca="false">N4850*$D$8+O4850*$D$9+P4850*$D$10+Q4850*$D$11</f>
        <v>0</v>
      </c>
      <c r="S4850" s="108" t="n">
        <f aca="false">SUM(N4850:Q4850)</f>
        <v>0</v>
      </c>
    </row>
    <row r="4851" customFormat="false" ht="15" hidden="false" customHeight="false" outlineLevel="0" collapsed="false">
      <c r="H4851" s="108" t="n">
        <v>4843</v>
      </c>
      <c r="I4851" s="109" t="n">
        <v>0.6196</v>
      </c>
      <c r="J4851" s="109" t="n">
        <v>0.9958</v>
      </c>
      <c r="K4851" s="109" t="n">
        <v>-1.4156</v>
      </c>
      <c r="L4851" s="109" t="n">
        <v>1.9104</v>
      </c>
      <c r="M4851" s="109" t="n">
        <v>0.2159</v>
      </c>
      <c r="N4851" s="108" t="n">
        <f aca="false">IF(SQRT($B$5)*$I4851+SQRT(1-$B$5)*J4851&lt;$C$8,1,0)</f>
        <v>0</v>
      </c>
      <c r="O4851" s="108" t="n">
        <f aca="false">IF(SQRT($B$5)*$I4851+SQRT(1-$B$5)*K4851&lt;$C$9,1,0)</f>
        <v>0</v>
      </c>
      <c r="P4851" s="108" t="n">
        <f aca="false">IF(SQRT($B$5)*$I4851+SQRT(1-$B$5)*L4851&lt;$C$10,1,0)</f>
        <v>0</v>
      </c>
      <c r="Q4851" s="108" t="n">
        <f aca="false">IF(SQRT($B$5)*$I4851+SQRT(1-$B$5)*M4851&lt;$C$11,1,0)</f>
        <v>0</v>
      </c>
      <c r="R4851" s="110" t="n">
        <f aca="false">N4851*$D$8+O4851*$D$9+P4851*$D$10+Q4851*$D$11</f>
        <v>0</v>
      </c>
      <c r="S4851" s="108" t="n">
        <f aca="false">SUM(N4851:Q4851)</f>
        <v>0</v>
      </c>
    </row>
    <row r="4852" customFormat="false" ht="15" hidden="false" customHeight="false" outlineLevel="0" collapsed="false">
      <c r="H4852" s="108" t="n">
        <v>4844</v>
      </c>
      <c r="I4852" s="109" t="n">
        <v>-1.8584</v>
      </c>
      <c r="J4852" s="109" t="n">
        <v>0.5209</v>
      </c>
      <c r="K4852" s="109" t="n">
        <v>0.3181</v>
      </c>
      <c r="L4852" s="109" t="n">
        <v>-0.3328</v>
      </c>
      <c r="M4852" s="109" t="n">
        <v>-0.5621</v>
      </c>
      <c r="N4852" s="108" t="n">
        <f aca="false">IF(SQRT($B$5)*$I4852+SQRT(1-$B$5)*J4852&lt;$C$8,1,0)</f>
        <v>0</v>
      </c>
      <c r="O4852" s="108" t="n">
        <f aca="false">IF(SQRT($B$5)*$I4852+SQRT(1-$B$5)*K4852&lt;$C$9,1,0)</f>
        <v>0</v>
      </c>
      <c r="P4852" s="108" t="n">
        <f aca="false">IF(SQRT($B$5)*$I4852+SQRT(1-$B$5)*L4852&lt;$C$10,1,0)</f>
        <v>0</v>
      </c>
      <c r="Q4852" s="108" t="n">
        <f aca="false">IF(SQRT($B$5)*$I4852+SQRT(1-$B$5)*M4852&lt;$C$11,1,0)</f>
        <v>0</v>
      </c>
      <c r="R4852" s="110" t="n">
        <f aca="false">N4852*$D$8+O4852*$D$9+P4852*$D$10+Q4852*$D$11</f>
        <v>0</v>
      </c>
      <c r="S4852" s="108" t="n">
        <f aca="false">SUM(N4852:Q4852)</f>
        <v>0</v>
      </c>
    </row>
    <row r="4853" customFormat="false" ht="15" hidden="false" customHeight="false" outlineLevel="0" collapsed="false">
      <c r="H4853" s="108" t="n">
        <v>4845</v>
      </c>
      <c r="I4853" s="109" t="n">
        <v>-0.2585</v>
      </c>
      <c r="J4853" s="109" t="n">
        <v>1.5503</v>
      </c>
      <c r="K4853" s="109" t="n">
        <v>0.5724</v>
      </c>
      <c r="L4853" s="109" t="n">
        <v>0.1563</v>
      </c>
      <c r="M4853" s="109" t="n">
        <v>1.9307</v>
      </c>
      <c r="N4853" s="108" t="n">
        <f aca="false">IF(SQRT($B$5)*$I4853+SQRT(1-$B$5)*J4853&lt;$C$8,1,0)</f>
        <v>0</v>
      </c>
      <c r="O4853" s="108" t="n">
        <f aca="false">IF(SQRT($B$5)*$I4853+SQRT(1-$B$5)*K4853&lt;$C$9,1,0)</f>
        <v>0</v>
      </c>
      <c r="P4853" s="108" t="n">
        <f aca="false">IF(SQRT($B$5)*$I4853+SQRT(1-$B$5)*L4853&lt;$C$10,1,0)</f>
        <v>0</v>
      </c>
      <c r="Q4853" s="108" t="n">
        <f aca="false">IF(SQRT($B$5)*$I4853+SQRT(1-$B$5)*M4853&lt;$C$11,1,0)</f>
        <v>0</v>
      </c>
      <c r="R4853" s="110" t="n">
        <f aca="false">N4853*$D$8+O4853*$D$9+P4853*$D$10+Q4853*$D$11</f>
        <v>0</v>
      </c>
      <c r="S4853" s="108" t="n">
        <f aca="false">SUM(N4853:Q4853)</f>
        <v>0</v>
      </c>
    </row>
    <row r="4854" customFormat="false" ht="15" hidden="false" customHeight="false" outlineLevel="0" collapsed="false">
      <c r="H4854" s="108" t="n">
        <v>4846</v>
      </c>
      <c r="I4854" s="109" t="n">
        <v>-1.2634</v>
      </c>
      <c r="J4854" s="109" t="n">
        <v>-0.4417</v>
      </c>
      <c r="K4854" s="109" t="n">
        <v>0.4634</v>
      </c>
      <c r="L4854" s="109" t="n">
        <v>-1.4115</v>
      </c>
      <c r="M4854" s="109" t="n">
        <v>0.99</v>
      </c>
      <c r="N4854" s="108" t="n">
        <f aca="false">IF(SQRT($B$5)*$I4854+SQRT(1-$B$5)*J4854&lt;$C$8,1,0)</f>
        <v>0</v>
      </c>
      <c r="O4854" s="108" t="n">
        <f aca="false">IF(SQRT($B$5)*$I4854+SQRT(1-$B$5)*K4854&lt;$C$9,1,0)</f>
        <v>0</v>
      </c>
      <c r="P4854" s="108" t="n">
        <f aca="false">IF(SQRT($B$5)*$I4854+SQRT(1-$B$5)*L4854&lt;$C$10,1,0)</f>
        <v>1</v>
      </c>
      <c r="Q4854" s="108" t="n">
        <f aca="false">IF(SQRT($B$5)*$I4854+SQRT(1-$B$5)*M4854&lt;$C$11,1,0)</f>
        <v>0</v>
      </c>
      <c r="R4854" s="110" t="n">
        <f aca="false">N4854*$D$8+O4854*$D$9+P4854*$D$10+Q4854*$D$11</f>
        <v>14</v>
      </c>
      <c r="S4854" s="108" t="n">
        <f aca="false">SUM(N4854:Q4854)</f>
        <v>1</v>
      </c>
    </row>
    <row r="4855" customFormat="false" ht="15" hidden="false" customHeight="false" outlineLevel="0" collapsed="false">
      <c r="H4855" s="108" t="n">
        <v>4847</v>
      </c>
      <c r="I4855" s="109" t="n">
        <v>-0.034</v>
      </c>
      <c r="J4855" s="109" t="n">
        <v>0.352</v>
      </c>
      <c r="K4855" s="109" t="n">
        <v>-1.4576</v>
      </c>
      <c r="L4855" s="109" t="n">
        <v>-0.0487</v>
      </c>
      <c r="M4855" s="109" t="n">
        <v>-1.9454</v>
      </c>
      <c r="N4855" s="108" t="n">
        <f aca="false">IF(SQRT($B$5)*$I4855+SQRT(1-$B$5)*J4855&lt;$C$8,1,0)</f>
        <v>0</v>
      </c>
      <c r="O4855" s="108" t="n">
        <f aca="false">IF(SQRT($B$5)*$I4855+SQRT(1-$B$5)*K4855&lt;$C$9,1,0)</f>
        <v>0</v>
      </c>
      <c r="P4855" s="108" t="n">
        <f aca="false">IF(SQRT($B$5)*$I4855+SQRT(1-$B$5)*L4855&lt;$C$10,1,0)</f>
        <v>0</v>
      </c>
      <c r="Q4855" s="108" t="n">
        <f aca="false">IF(SQRT($B$5)*$I4855+SQRT(1-$B$5)*M4855&lt;$C$11,1,0)</f>
        <v>0</v>
      </c>
      <c r="R4855" s="110" t="n">
        <f aca="false">N4855*$D$8+O4855*$D$9+P4855*$D$10+Q4855*$D$11</f>
        <v>0</v>
      </c>
      <c r="S4855" s="108" t="n">
        <f aca="false">SUM(N4855:Q4855)</f>
        <v>0</v>
      </c>
    </row>
    <row r="4856" customFormat="false" ht="15" hidden="false" customHeight="false" outlineLevel="0" collapsed="false">
      <c r="H4856" s="108" t="n">
        <v>4848</v>
      </c>
      <c r="I4856" s="109" t="n">
        <v>1.3026</v>
      </c>
      <c r="J4856" s="109" t="n">
        <v>0.3359</v>
      </c>
      <c r="K4856" s="109" t="n">
        <v>-0.5206</v>
      </c>
      <c r="L4856" s="109" t="n">
        <v>-1.5366</v>
      </c>
      <c r="M4856" s="109" t="n">
        <v>0.2986</v>
      </c>
      <c r="N4856" s="108" t="n">
        <f aca="false">IF(SQRT($B$5)*$I4856+SQRT(1-$B$5)*J4856&lt;$C$8,1,0)</f>
        <v>0</v>
      </c>
      <c r="O4856" s="108" t="n">
        <f aca="false">IF(SQRT($B$5)*$I4856+SQRT(1-$B$5)*K4856&lt;$C$9,1,0)</f>
        <v>0</v>
      </c>
      <c r="P4856" s="108" t="n">
        <f aca="false">IF(SQRT($B$5)*$I4856+SQRT(1-$B$5)*L4856&lt;$C$10,1,0)</f>
        <v>0</v>
      </c>
      <c r="Q4856" s="108" t="n">
        <f aca="false">IF(SQRT($B$5)*$I4856+SQRT(1-$B$5)*M4856&lt;$C$11,1,0)</f>
        <v>0</v>
      </c>
      <c r="R4856" s="110" t="n">
        <f aca="false">N4856*$D$8+O4856*$D$9+P4856*$D$10+Q4856*$D$11</f>
        <v>0</v>
      </c>
      <c r="S4856" s="108" t="n">
        <f aca="false">SUM(N4856:Q4856)</f>
        <v>0</v>
      </c>
    </row>
    <row r="4857" customFormat="false" ht="15" hidden="false" customHeight="false" outlineLevel="0" collapsed="false">
      <c r="H4857" s="108" t="n">
        <v>4849</v>
      </c>
      <c r="I4857" s="109" t="n">
        <v>0.221</v>
      </c>
      <c r="J4857" s="109" t="n">
        <v>-0.1165</v>
      </c>
      <c r="K4857" s="109" t="n">
        <v>0.2792</v>
      </c>
      <c r="L4857" s="109" t="n">
        <v>-1.403</v>
      </c>
      <c r="M4857" s="109" t="n">
        <v>0.6372</v>
      </c>
      <c r="N4857" s="108" t="n">
        <f aca="false">IF(SQRT($B$5)*$I4857+SQRT(1-$B$5)*J4857&lt;$C$8,1,0)</f>
        <v>0</v>
      </c>
      <c r="O4857" s="108" t="n">
        <f aca="false">IF(SQRT($B$5)*$I4857+SQRT(1-$B$5)*K4857&lt;$C$9,1,0)</f>
        <v>0</v>
      </c>
      <c r="P4857" s="108" t="n">
        <f aca="false">IF(SQRT($B$5)*$I4857+SQRT(1-$B$5)*L4857&lt;$C$10,1,0)</f>
        <v>0</v>
      </c>
      <c r="Q4857" s="108" t="n">
        <f aca="false">IF(SQRT($B$5)*$I4857+SQRT(1-$B$5)*M4857&lt;$C$11,1,0)</f>
        <v>0</v>
      </c>
      <c r="R4857" s="110" t="n">
        <f aca="false">N4857*$D$8+O4857*$D$9+P4857*$D$10+Q4857*$D$11</f>
        <v>0</v>
      </c>
      <c r="S4857" s="108" t="n">
        <f aca="false">SUM(N4857:Q4857)</f>
        <v>0</v>
      </c>
    </row>
    <row r="4858" customFormat="false" ht="15" hidden="false" customHeight="false" outlineLevel="0" collapsed="false">
      <c r="H4858" s="108" t="n">
        <v>4850</v>
      </c>
      <c r="I4858" s="109" t="n">
        <v>-0.3389</v>
      </c>
      <c r="J4858" s="109" t="n">
        <v>-1.5742</v>
      </c>
      <c r="K4858" s="109" t="n">
        <v>2.6297</v>
      </c>
      <c r="L4858" s="109" t="n">
        <v>-0.0658</v>
      </c>
      <c r="M4858" s="109" t="n">
        <v>1.4538</v>
      </c>
      <c r="N4858" s="108" t="n">
        <f aca="false">IF(SQRT($B$5)*$I4858+SQRT(1-$B$5)*J4858&lt;$C$8,1,0)</f>
        <v>0</v>
      </c>
      <c r="O4858" s="108" t="n">
        <f aca="false">IF(SQRT($B$5)*$I4858+SQRT(1-$B$5)*K4858&lt;$C$9,1,0)</f>
        <v>0</v>
      </c>
      <c r="P4858" s="108" t="n">
        <f aca="false">IF(SQRT($B$5)*$I4858+SQRT(1-$B$5)*L4858&lt;$C$10,1,0)</f>
        <v>0</v>
      </c>
      <c r="Q4858" s="108" t="n">
        <f aca="false">IF(SQRT($B$5)*$I4858+SQRT(1-$B$5)*M4858&lt;$C$11,1,0)</f>
        <v>0</v>
      </c>
      <c r="R4858" s="110" t="n">
        <f aca="false">N4858*$D$8+O4858*$D$9+P4858*$D$10+Q4858*$D$11</f>
        <v>0</v>
      </c>
      <c r="S4858" s="108" t="n">
        <f aca="false">SUM(N4858:Q4858)</f>
        <v>0</v>
      </c>
    </row>
    <row r="4859" customFormat="false" ht="15" hidden="false" customHeight="false" outlineLevel="0" collapsed="false">
      <c r="H4859" s="108" t="n">
        <v>4851</v>
      </c>
      <c r="I4859" s="109" t="n">
        <v>1.6648</v>
      </c>
      <c r="J4859" s="109" t="n">
        <v>-1.1085</v>
      </c>
      <c r="K4859" s="109" t="n">
        <v>-0.2573</v>
      </c>
      <c r="L4859" s="109" t="n">
        <v>1.1772</v>
      </c>
      <c r="M4859" s="109" t="n">
        <v>0.6575</v>
      </c>
      <c r="N4859" s="108" t="n">
        <f aca="false">IF(SQRT($B$5)*$I4859+SQRT(1-$B$5)*J4859&lt;$C$8,1,0)</f>
        <v>0</v>
      </c>
      <c r="O4859" s="108" t="n">
        <f aca="false">IF(SQRT($B$5)*$I4859+SQRT(1-$B$5)*K4859&lt;$C$9,1,0)</f>
        <v>0</v>
      </c>
      <c r="P4859" s="108" t="n">
        <f aca="false">IF(SQRT($B$5)*$I4859+SQRT(1-$B$5)*L4859&lt;$C$10,1,0)</f>
        <v>0</v>
      </c>
      <c r="Q4859" s="108" t="n">
        <f aca="false">IF(SQRT($B$5)*$I4859+SQRT(1-$B$5)*M4859&lt;$C$11,1,0)</f>
        <v>0</v>
      </c>
      <c r="R4859" s="110" t="n">
        <f aca="false">N4859*$D$8+O4859*$D$9+P4859*$D$10+Q4859*$D$11</f>
        <v>0</v>
      </c>
      <c r="S4859" s="108" t="n">
        <f aca="false">SUM(N4859:Q4859)</f>
        <v>0</v>
      </c>
    </row>
    <row r="4860" customFormat="false" ht="15" hidden="false" customHeight="false" outlineLevel="0" collapsed="false">
      <c r="H4860" s="108" t="n">
        <v>4852</v>
      </c>
      <c r="I4860" s="109" t="n">
        <v>1.2652</v>
      </c>
      <c r="J4860" s="109" t="n">
        <v>0.5812</v>
      </c>
      <c r="K4860" s="109" t="n">
        <v>-0.4719</v>
      </c>
      <c r="L4860" s="109" t="n">
        <v>-1.1366</v>
      </c>
      <c r="M4860" s="109" t="n">
        <v>-0.4251</v>
      </c>
      <c r="N4860" s="108" t="n">
        <f aca="false">IF(SQRT($B$5)*$I4860+SQRT(1-$B$5)*J4860&lt;$C$8,1,0)</f>
        <v>0</v>
      </c>
      <c r="O4860" s="108" t="n">
        <f aca="false">IF(SQRT($B$5)*$I4860+SQRT(1-$B$5)*K4860&lt;$C$9,1,0)</f>
        <v>0</v>
      </c>
      <c r="P4860" s="108" t="n">
        <f aca="false">IF(SQRT($B$5)*$I4860+SQRT(1-$B$5)*L4860&lt;$C$10,1,0)</f>
        <v>0</v>
      </c>
      <c r="Q4860" s="108" t="n">
        <f aca="false">IF(SQRT($B$5)*$I4860+SQRT(1-$B$5)*M4860&lt;$C$11,1,0)</f>
        <v>0</v>
      </c>
      <c r="R4860" s="110" t="n">
        <f aca="false">N4860*$D$8+O4860*$D$9+P4860*$D$10+Q4860*$D$11</f>
        <v>0</v>
      </c>
      <c r="S4860" s="108" t="n">
        <f aca="false">SUM(N4860:Q4860)</f>
        <v>0</v>
      </c>
    </row>
    <row r="4861" customFormat="false" ht="15" hidden="false" customHeight="false" outlineLevel="0" collapsed="false">
      <c r="H4861" s="108" t="n">
        <v>4853</v>
      </c>
      <c r="I4861" s="109" t="n">
        <v>-1.9253</v>
      </c>
      <c r="J4861" s="109" t="n">
        <v>0.5948</v>
      </c>
      <c r="K4861" s="109" t="n">
        <v>-0.4982</v>
      </c>
      <c r="L4861" s="109" t="n">
        <v>-1.7095</v>
      </c>
      <c r="M4861" s="109" t="n">
        <v>-0.1144</v>
      </c>
      <c r="N4861" s="108" t="n">
        <f aca="false">IF(SQRT($B$5)*$I4861+SQRT(1-$B$5)*J4861&lt;$C$8,1,0)</f>
        <v>0</v>
      </c>
      <c r="O4861" s="108" t="n">
        <f aca="false">IF(SQRT($B$5)*$I4861+SQRT(1-$B$5)*K4861&lt;$C$9,1,0)</f>
        <v>0</v>
      </c>
      <c r="P4861" s="108" t="n">
        <f aca="false">IF(SQRT($B$5)*$I4861+SQRT(1-$B$5)*L4861&lt;$C$10,1,0)</f>
        <v>1</v>
      </c>
      <c r="Q4861" s="108" t="n">
        <f aca="false">IF(SQRT($B$5)*$I4861+SQRT(1-$B$5)*M4861&lt;$C$11,1,0)</f>
        <v>0</v>
      </c>
      <c r="R4861" s="110" t="n">
        <f aca="false">N4861*$D$8+O4861*$D$9+P4861*$D$10+Q4861*$D$11</f>
        <v>14</v>
      </c>
      <c r="S4861" s="108" t="n">
        <f aca="false">SUM(N4861:Q4861)</f>
        <v>1</v>
      </c>
    </row>
    <row r="4862" customFormat="false" ht="15" hidden="false" customHeight="false" outlineLevel="0" collapsed="false">
      <c r="H4862" s="108" t="n">
        <v>4854</v>
      </c>
      <c r="I4862" s="109" t="n">
        <v>1.752</v>
      </c>
      <c r="J4862" s="109" t="n">
        <v>1.1186</v>
      </c>
      <c r="K4862" s="109" t="n">
        <v>1.3233</v>
      </c>
      <c r="L4862" s="109" t="n">
        <v>-0.2898</v>
      </c>
      <c r="M4862" s="109" t="n">
        <v>-1.5056</v>
      </c>
      <c r="N4862" s="108" t="n">
        <f aca="false">IF(SQRT($B$5)*$I4862+SQRT(1-$B$5)*J4862&lt;$C$8,1,0)</f>
        <v>0</v>
      </c>
      <c r="O4862" s="108" t="n">
        <f aca="false">IF(SQRT($B$5)*$I4862+SQRT(1-$B$5)*K4862&lt;$C$9,1,0)</f>
        <v>0</v>
      </c>
      <c r="P4862" s="108" t="n">
        <f aca="false">IF(SQRT($B$5)*$I4862+SQRT(1-$B$5)*L4862&lt;$C$10,1,0)</f>
        <v>0</v>
      </c>
      <c r="Q4862" s="108" t="n">
        <f aca="false">IF(SQRT($B$5)*$I4862+SQRT(1-$B$5)*M4862&lt;$C$11,1,0)</f>
        <v>0</v>
      </c>
      <c r="R4862" s="110" t="n">
        <f aca="false">N4862*$D$8+O4862*$D$9+P4862*$D$10+Q4862*$D$11</f>
        <v>0</v>
      </c>
      <c r="S4862" s="108" t="n">
        <f aca="false">SUM(N4862:Q4862)</f>
        <v>0</v>
      </c>
    </row>
    <row r="4863" customFormat="false" ht="15" hidden="false" customHeight="false" outlineLevel="0" collapsed="false">
      <c r="H4863" s="108" t="n">
        <v>4855</v>
      </c>
      <c r="I4863" s="109" t="n">
        <v>1.0104</v>
      </c>
      <c r="J4863" s="109" t="n">
        <v>-0.1272</v>
      </c>
      <c r="K4863" s="109" t="n">
        <v>1.1153</v>
      </c>
      <c r="L4863" s="109" t="n">
        <v>-0.2107</v>
      </c>
      <c r="M4863" s="109" t="n">
        <v>0.6476</v>
      </c>
      <c r="N4863" s="108" t="n">
        <f aca="false">IF(SQRT($B$5)*$I4863+SQRT(1-$B$5)*J4863&lt;$C$8,1,0)</f>
        <v>0</v>
      </c>
      <c r="O4863" s="108" t="n">
        <f aca="false">IF(SQRT($B$5)*$I4863+SQRT(1-$B$5)*K4863&lt;$C$9,1,0)</f>
        <v>0</v>
      </c>
      <c r="P4863" s="108" t="n">
        <f aca="false">IF(SQRT($B$5)*$I4863+SQRT(1-$B$5)*L4863&lt;$C$10,1,0)</f>
        <v>0</v>
      </c>
      <c r="Q4863" s="108" t="n">
        <f aca="false">IF(SQRT($B$5)*$I4863+SQRT(1-$B$5)*M4863&lt;$C$11,1,0)</f>
        <v>0</v>
      </c>
      <c r="R4863" s="110" t="n">
        <f aca="false">N4863*$D$8+O4863*$D$9+P4863*$D$10+Q4863*$D$11</f>
        <v>0</v>
      </c>
      <c r="S4863" s="108" t="n">
        <f aca="false">SUM(N4863:Q4863)</f>
        <v>0</v>
      </c>
    </row>
    <row r="4864" customFormat="false" ht="15" hidden="false" customHeight="false" outlineLevel="0" collapsed="false">
      <c r="H4864" s="108" t="n">
        <v>4856</v>
      </c>
      <c r="I4864" s="109" t="n">
        <v>-0.2684</v>
      </c>
      <c r="J4864" s="109" t="n">
        <v>0.4759</v>
      </c>
      <c r="K4864" s="109" t="n">
        <v>0.16</v>
      </c>
      <c r="L4864" s="109" t="n">
        <v>-0.1865</v>
      </c>
      <c r="M4864" s="109" t="n">
        <v>1.5007</v>
      </c>
      <c r="N4864" s="108" t="n">
        <f aca="false">IF(SQRT($B$5)*$I4864+SQRT(1-$B$5)*J4864&lt;$C$8,1,0)</f>
        <v>0</v>
      </c>
      <c r="O4864" s="108" t="n">
        <f aca="false">IF(SQRT($B$5)*$I4864+SQRT(1-$B$5)*K4864&lt;$C$9,1,0)</f>
        <v>0</v>
      </c>
      <c r="P4864" s="108" t="n">
        <f aca="false">IF(SQRT($B$5)*$I4864+SQRT(1-$B$5)*L4864&lt;$C$10,1,0)</f>
        <v>0</v>
      </c>
      <c r="Q4864" s="108" t="n">
        <f aca="false">IF(SQRT($B$5)*$I4864+SQRT(1-$B$5)*M4864&lt;$C$11,1,0)</f>
        <v>0</v>
      </c>
      <c r="R4864" s="110" t="n">
        <f aca="false">N4864*$D$8+O4864*$D$9+P4864*$D$10+Q4864*$D$11</f>
        <v>0</v>
      </c>
      <c r="S4864" s="108" t="n">
        <f aca="false">SUM(N4864:Q4864)</f>
        <v>0</v>
      </c>
    </row>
    <row r="4865" customFormat="false" ht="15" hidden="false" customHeight="false" outlineLevel="0" collapsed="false">
      <c r="H4865" s="108" t="n">
        <v>4857</v>
      </c>
      <c r="I4865" s="109" t="n">
        <v>1.9136</v>
      </c>
      <c r="J4865" s="109" t="n">
        <v>0.1321</v>
      </c>
      <c r="K4865" s="109" t="n">
        <v>0.0808</v>
      </c>
      <c r="L4865" s="109" t="n">
        <v>2.2595</v>
      </c>
      <c r="M4865" s="109" t="n">
        <v>-1.348</v>
      </c>
      <c r="N4865" s="108" t="n">
        <f aca="false">IF(SQRT($B$5)*$I4865+SQRT(1-$B$5)*J4865&lt;$C$8,1,0)</f>
        <v>0</v>
      </c>
      <c r="O4865" s="108" t="n">
        <f aca="false">IF(SQRT($B$5)*$I4865+SQRT(1-$B$5)*K4865&lt;$C$9,1,0)</f>
        <v>0</v>
      </c>
      <c r="P4865" s="108" t="n">
        <f aca="false">IF(SQRT($B$5)*$I4865+SQRT(1-$B$5)*L4865&lt;$C$10,1,0)</f>
        <v>0</v>
      </c>
      <c r="Q4865" s="108" t="n">
        <f aca="false">IF(SQRT($B$5)*$I4865+SQRT(1-$B$5)*M4865&lt;$C$11,1,0)</f>
        <v>0</v>
      </c>
      <c r="R4865" s="110" t="n">
        <f aca="false">N4865*$D$8+O4865*$D$9+P4865*$D$10+Q4865*$D$11</f>
        <v>0</v>
      </c>
      <c r="S4865" s="108" t="n">
        <f aca="false">SUM(N4865:Q4865)</f>
        <v>0</v>
      </c>
    </row>
    <row r="4866" customFormat="false" ht="15" hidden="false" customHeight="false" outlineLevel="0" collapsed="false">
      <c r="H4866" s="108" t="n">
        <v>4858</v>
      </c>
      <c r="I4866" s="109" t="n">
        <v>0.2057</v>
      </c>
      <c r="J4866" s="109" t="n">
        <v>1.0239</v>
      </c>
      <c r="K4866" s="109" t="n">
        <v>-0.8873</v>
      </c>
      <c r="L4866" s="109" t="n">
        <v>-0.5978</v>
      </c>
      <c r="M4866" s="109" t="n">
        <v>0.2327</v>
      </c>
      <c r="N4866" s="108" t="n">
        <f aca="false">IF(SQRT($B$5)*$I4866+SQRT(1-$B$5)*J4866&lt;$C$8,1,0)</f>
        <v>0</v>
      </c>
      <c r="O4866" s="108" t="n">
        <f aca="false">IF(SQRT($B$5)*$I4866+SQRT(1-$B$5)*K4866&lt;$C$9,1,0)</f>
        <v>0</v>
      </c>
      <c r="P4866" s="108" t="n">
        <f aca="false">IF(SQRT($B$5)*$I4866+SQRT(1-$B$5)*L4866&lt;$C$10,1,0)</f>
        <v>0</v>
      </c>
      <c r="Q4866" s="108" t="n">
        <f aca="false">IF(SQRT($B$5)*$I4866+SQRT(1-$B$5)*M4866&lt;$C$11,1,0)</f>
        <v>0</v>
      </c>
      <c r="R4866" s="110" t="n">
        <f aca="false">N4866*$D$8+O4866*$D$9+P4866*$D$10+Q4866*$D$11</f>
        <v>0</v>
      </c>
      <c r="S4866" s="108" t="n">
        <f aca="false">SUM(N4866:Q4866)</f>
        <v>0</v>
      </c>
    </row>
    <row r="4867" customFormat="false" ht="15" hidden="false" customHeight="false" outlineLevel="0" collapsed="false">
      <c r="H4867" s="108" t="n">
        <v>4859</v>
      </c>
      <c r="I4867" s="109" t="n">
        <v>0.6162</v>
      </c>
      <c r="J4867" s="109" t="n">
        <v>1.078</v>
      </c>
      <c r="K4867" s="109" t="n">
        <v>-1.9471</v>
      </c>
      <c r="L4867" s="109" t="n">
        <v>1.3771</v>
      </c>
      <c r="M4867" s="109" t="n">
        <v>-0.2804</v>
      </c>
      <c r="N4867" s="108" t="n">
        <f aca="false">IF(SQRT($B$5)*$I4867+SQRT(1-$B$5)*J4867&lt;$C$8,1,0)</f>
        <v>0</v>
      </c>
      <c r="O4867" s="108" t="n">
        <f aca="false">IF(SQRT($B$5)*$I4867+SQRT(1-$B$5)*K4867&lt;$C$9,1,0)</f>
        <v>0</v>
      </c>
      <c r="P4867" s="108" t="n">
        <f aca="false">IF(SQRT($B$5)*$I4867+SQRT(1-$B$5)*L4867&lt;$C$10,1,0)</f>
        <v>0</v>
      </c>
      <c r="Q4867" s="108" t="n">
        <f aca="false">IF(SQRT($B$5)*$I4867+SQRT(1-$B$5)*M4867&lt;$C$11,1,0)</f>
        <v>0</v>
      </c>
      <c r="R4867" s="110" t="n">
        <f aca="false">N4867*$D$8+O4867*$D$9+P4867*$D$10+Q4867*$D$11</f>
        <v>0</v>
      </c>
      <c r="S4867" s="108" t="n">
        <f aca="false">SUM(N4867:Q4867)</f>
        <v>0</v>
      </c>
    </row>
    <row r="4868" customFormat="false" ht="15" hidden="false" customHeight="false" outlineLevel="0" collapsed="false">
      <c r="H4868" s="108" t="n">
        <v>4860</v>
      </c>
      <c r="I4868" s="109" t="n">
        <v>-2.2082</v>
      </c>
      <c r="J4868" s="109" t="n">
        <v>-0.3911</v>
      </c>
      <c r="K4868" s="109" t="n">
        <v>-2.1592</v>
      </c>
      <c r="L4868" s="109" t="n">
        <v>-1.3844</v>
      </c>
      <c r="M4868" s="109" t="n">
        <v>-1.7871</v>
      </c>
      <c r="N4868" s="108" t="n">
        <f aca="false">IF(SQRT($B$5)*$I4868+SQRT(1-$B$5)*J4868&lt;$C$8,1,0)</f>
        <v>0</v>
      </c>
      <c r="O4868" s="108" t="n">
        <f aca="false">IF(SQRT($B$5)*$I4868+SQRT(1-$B$5)*K4868&lt;$C$9,1,0)</f>
        <v>1</v>
      </c>
      <c r="P4868" s="108" t="n">
        <f aca="false">IF(SQRT($B$5)*$I4868+SQRT(1-$B$5)*L4868&lt;$C$10,1,0)</f>
        <v>1</v>
      </c>
      <c r="Q4868" s="108" t="n">
        <f aca="false">IF(SQRT($B$5)*$I4868+SQRT(1-$B$5)*M4868&lt;$C$11,1,0)</f>
        <v>1</v>
      </c>
      <c r="R4868" s="110" t="n">
        <f aca="false">N4868*$D$8+O4868*$D$9+P4868*$D$10+Q4868*$D$11</f>
        <v>71.5</v>
      </c>
      <c r="S4868" s="108" t="n">
        <f aca="false">SUM(N4868:Q4868)</f>
        <v>3</v>
      </c>
    </row>
    <row r="4869" customFormat="false" ht="15" hidden="false" customHeight="false" outlineLevel="0" collapsed="false">
      <c r="H4869" s="108" t="n">
        <v>4861</v>
      </c>
      <c r="I4869" s="109" t="n">
        <v>0.8191</v>
      </c>
      <c r="J4869" s="109" t="n">
        <v>0.535</v>
      </c>
      <c r="K4869" s="109" t="n">
        <v>-1.7646</v>
      </c>
      <c r="L4869" s="109" t="n">
        <v>-0.5769</v>
      </c>
      <c r="M4869" s="109" t="n">
        <v>-1.7294</v>
      </c>
      <c r="N4869" s="108" t="n">
        <f aca="false">IF(SQRT($B$5)*$I4869+SQRT(1-$B$5)*J4869&lt;$C$8,1,0)</f>
        <v>0</v>
      </c>
      <c r="O4869" s="108" t="n">
        <f aca="false">IF(SQRT($B$5)*$I4869+SQRT(1-$B$5)*K4869&lt;$C$9,1,0)</f>
        <v>0</v>
      </c>
      <c r="P4869" s="108" t="n">
        <f aca="false">IF(SQRT($B$5)*$I4869+SQRT(1-$B$5)*L4869&lt;$C$10,1,0)</f>
        <v>0</v>
      </c>
      <c r="Q4869" s="108" t="n">
        <f aca="false">IF(SQRT($B$5)*$I4869+SQRT(1-$B$5)*M4869&lt;$C$11,1,0)</f>
        <v>0</v>
      </c>
      <c r="R4869" s="110" t="n">
        <f aca="false">N4869*$D$8+O4869*$D$9+P4869*$D$10+Q4869*$D$11</f>
        <v>0</v>
      </c>
      <c r="S4869" s="108" t="n">
        <f aca="false">SUM(N4869:Q4869)</f>
        <v>0</v>
      </c>
    </row>
    <row r="4870" customFormat="false" ht="15" hidden="false" customHeight="false" outlineLevel="0" collapsed="false">
      <c r="H4870" s="108" t="n">
        <v>4862</v>
      </c>
      <c r="I4870" s="109" t="n">
        <v>-0.1171</v>
      </c>
      <c r="J4870" s="109" t="n">
        <v>-0.9986</v>
      </c>
      <c r="K4870" s="109" t="n">
        <v>0.1693</v>
      </c>
      <c r="L4870" s="109" t="n">
        <v>0.627</v>
      </c>
      <c r="M4870" s="109" t="n">
        <v>0.5384</v>
      </c>
      <c r="N4870" s="108" t="n">
        <f aca="false">IF(SQRT($B$5)*$I4870+SQRT(1-$B$5)*J4870&lt;$C$8,1,0)</f>
        <v>0</v>
      </c>
      <c r="O4870" s="108" t="n">
        <f aca="false">IF(SQRT($B$5)*$I4870+SQRT(1-$B$5)*K4870&lt;$C$9,1,0)</f>
        <v>0</v>
      </c>
      <c r="P4870" s="108" t="n">
        <f aca="false">IF(SQRT($B$5)*$I4870+SQRT(1-$B$5)*L4870&lt;$C$10,1,0)</f>
        <v>0</v>
      </c>
      <c r="Q4870" s="108" t="n">
        <f aca="false">IF(SQRT($B$5)*$I4870+SQRT(1-$B$5)*M4870&lt;$C$11,1,0)</f>
        <v>0</v>
      </c>
      <c r="R4870" s="110" t="n">
        <f aca="false">N4870*$D$8+O4870*$D$9+P4870*$D$10+Q4870*$D$11</f>
        <v>0</v>
      </c>
      <c r="S4870" s="108" t="n">
        <f aca="false">SUM(N4870:Q4870)</f>
        <v>0</v>
      </c>
    </row>
    <row r="4871" customFormat="false" ht="15" hidden="false" customHeight="false" outlineLevel="0" collapsed="false">
      <c r="H4871" s="108" t="n">
        <v>4863</v>
      </c>
      <c r="I4871" s="109" t="n">
        <v>-0.033</v>
      </c>
      <c r="J4871" s="109" t="n">
        <v>-0.3183</v>
      </c>
      <c r="K4871" s="109" t="n">
        <v>0.2918</v>
      </c>
      <c r="L4871" s="109" t="n">
        <v>0.6732</v>
      </c>
      <c r="M4871" s="109" t="n">
        <v>-1.4753</v>
      </c>
      <c r="N4871" s="108" t="n">
        <f aca="false">IF(SQRT($B$5)*$I4871+SQRT(1-$B$5)*J4871&lt;$C$8,1,0)</f>
        <v>0</v>
      </c>
      <c r="O4871" s="108" t="n">
        <f aca="false">IF(SQRT($B$5)*$I4871+SQRT(1-$B$5)*K4871&lt;$C$9,1,0)</f>
        <v>0</v>
      </c>
      <c r="P4871" s="108" t="n">
        <f aca="false">IF(SQRT($B$5)*$I4871+SQRT(1-$B$5)*L4871&lt;$C$10,1,0)</f>
        <v>0</v>
      </c>
      <c r="Q4871" s="108" t="n">
        <f aca="false">IF(SQRT($B$5)*$I4871+SQRT(1-$B$5)*M4871&lt;$C$11,1,0)</f>
        <v>0</v>
      </c>
      <c r="R4871" s="110" t="n">
        <f aca="false">N4871*$D$8+O4871*$D$9+P4871*$D$10+Q4871*$D$11</f>
        <v>0</v>
      </c>
      <c r="S4871" s="108" t="n">
        <f aca="false">SUM(N4871:Q4871)</f>
        <v>0</v>
      </c>
    </row>
    <row r="4872" customFormat="false" ht="15" hidden="false" customHeight="false" outlineLevel="0" collapsed="false">
      <c r="H4872" s="108" t="n">
        <v>4864</v>
      </c>
      <c r="I4872" s="109" t="n">
        <v>-0.806</v>
      </c>
      <c r="J4872" s="109" t="n">
        <v>1.8812</v>
      </c>
      <c r="K4872" s="109" t="n">
        <v>0.3188</v>
      </c>
      <c r="L4872" s="109" t="n">
        <v>0.6684</v>
      </c>
      <c r="M4872" s="109" t="n">
        <v>-1.7378</v>
      </c>
      <c r="N4872" s="108" t="n">
        <f aca="false">IF(SQRT($B$5)*$I4872+SQRT(1-$B$5)*J4872&lt;$C$8,1,0)</f>
        <v>0</v>
      </c>
      <c r="O4872" s="108" t="n">
        <f aca="false">IF(SQRT($B$5)*$I4872+SQRT(1-$B$5)*K4872&lt;$C$9,1,0)</f>
        <v>0</v>
      </c>
      <c r="P4872" s="108" t="n">
        <f aca="false">IF(SQRT($B$5)*$I4872+SQRT(1-$B$5)*L4872&lt;$C$10,1,0)</f>
        <v>0</v>
      </c>
      <c r="Q4872" s="108" t="n">
        <f aca="false">IF(SQRT($B$5)*$I4872+SQRT(1-$B$5)*M4872&lt;$C$11,1,0)</f>
        <v>0</v>
      </c>
      <c r="R4872" s="110" t="n">
        <f aca="false">N4872*$D$8+O4872*$D$9+P4872*$D$10+Q4872*$D$11</f>
        <v>0</v>
      </c>
      <c r="S4872" s="108" t="n">
        <f aca="false">SUM(N4872:Q4872)</f>
        <v>0</v>
      </c>
    </row>
    <row r="4873" customFormat="false" ht="15" hidden="false" customHeight="false" outlineLevel="0" collapsed="false">
      <c r="H4873" s="108" t="n">
        <v>4865</v>
      </c>
      <c r="I4873" s="109" t="n">
        <v>0.6268</v>
      </c>
      <c r="J4873" s="109" t="n">
        <v>-0.5269</v>
      </c>
      <c r="K4873" s="109" t="n">
        <v>0.513</v>
      </c>
      <c r="L4873" s="109" t="n">
        <v>-0.5978</v>
      </c>
      <c r="M4873" s="109" t="n">
        <v>-1.0636</v>
      </c>
      <c r="N4873" s="108" t="n">
        <f aca="false">IF(SQRT($B$5)*$I4873+SQRT(1-$B$5)*J4873&lt;$C$8,1,0)</f>
        <v>0</v>
      </c>
      <c r="O4873" s="108" t="n">
        <f aca="false">IF(SQRT($B$5)*$I4873+SQRT(1-$B$5)*K4873&lt;$C$9,1,0)</f>
        <v>0</v>
      </c>
      <c r="P4873" s="108" t="n">
        <f aca="false">IF(SQRT($B$5)*$I4873+SQRT(1-$B$5)*L4873&lt;$C$10,1,0)</f>
        <v>0</v>
      </c>
      <c r="Q4873" s="108" t="n">
        <f aca="false">IF(SQRT($B$5)*$I4873+SQRT(1-$B$5)*M4873&lt;$C$11,1,0)</f>
        <v>0</v>
      </c>
      <c r="R4873" s="110" t="n">
        <f aca="false">N4873*$D$8+O4873*$D$9+P4873*$D$10+Q4873*$D$11</f>
        <v>0</v>
      </c>
      <c r="S4873" s="108" t="n">
        <f aca="false">SUM(N4873:Q4873)</f>
        <v>0</v>
      </c>
    </row>
    <row r="4874" customFormat="false" ht="15" hidden="false" customHeight="false" outlineLevel="0" collapsed="false">
      <c r="H4874" s="108" t="n">
        <v>4866</v>
      </c>
      <c r="I4874" s="109" t="n">
        <v>-0.2512</v>
      </c>
      <c r="J4874" s="109" t="n">
        <v>-0.8941</v>
      </c>
      <c r="K4874" s="109" t="n">
        <v>0.0832</v>
      </c>
      <c r="L4874" s="109" t="n">
        <v>-0.8551</v>
      </c>
      <c r="M4874" s="109" t="n">
        <v>1.417</v>
      </c>
      <c r="N4874" s="108" t="n">
        <f aca="false">IF(SQRT($B$5)*$I4874+SQRT(1-$B$5)*J4874&lt;$C$8,1,0)</f>
        <v>0</v>
      </c>
      <c r="O4874" s="108" t="n">
        <f aca="false">IF(SQRT($B$5)*$I4874+SQRT(1-$B$5)*K4874&lt;$C$9,1,0)</f>
        <v>0</v>
      </c>
      <c r="P4874" s="108" t="n">
        <f aca="false">IF(SQRT($B$5)*$I4874+SQRT(1-$B$5)*L4874&lt;$C$10,1,0)</f>
        <v>0</v>
      </c>
      <c r="Q4874" s="108" t="n">
        <f aca="false">IF(SQRT($B$5)*$I4874+SQRT(1-$B$5)*M4874&lt;$C$11,1,0)</f>
        <v>0</v>
      </c>
      <c r="R4874" s="110" t="n">
        <f aca="false">N4874*$D$8+O4874*$D$9+P4874*$D$10+Q4874*$D$11</f>
        <v>0</v>
      </c>
      <c r="S4874" s="108" t="n">
        <f aca="false">SUM(N4874:Q4874)</f>
        <v>0</v>
      </c>
    </row>
    <row r="4875" customFormat="false" ht="15" hidden="false" customHeight="false" outlineLevel="0" collapsed="false">
      <c r="H4875" s="108" t="n">
        <v>4867</v>
      </c>
      <c r="I4875" s="109" t="n">
        <v>-1.7445</v>
      </c>
      <c r="J4875" s="109" t="n">
        <v>-1.0881</v>
      </c>
      <c r="K4875" s="109" t="n">
        <v>0.5935</v>
      </c>
      <c r="L4875" s="109" t="n">
        <v>1.5732</v>
      </c>
      <c r="M4875" s="109" t="n">
        <v>-1.191</v>
      </c>
      <c r="N4875" s="108" t="n">
        <f aca="false">IF(SQRT($B$5)*$I4875+SQRT(1-$B$5)*J4875&lt;$C$8,1,0)</f>
        <v>0</v>
      </c>
      <c r="O4875" s="108" t="n">
        <f aca="false">IF(SQRT($B$5)*$I4875+SQRT(1-$B$5)*K4875&lt;$C$9,1,0)</f>
        <v>0</v>
      </c>
      <c r="P4875" s="108" t="n">
        <f aca="false">IF(SQRT($B$5)*$I4875+SQRT(1-$B$5)*L4875&lt;$C$10,1,0)</f>
        <v>0</v>
      </c>
      <c r="Q4875" s="108" t="n">
        <f aca="false">IF(SQRT($B$5)*$I4875+SQRT(1-$B$5)*M4875&lt;$C$11,1,0)</f>
        <v>0</v>
      </c>
      <c r="R4875" s="110" t="n">
        <f aca="false">N4875*$D$8+O4875*$D$9+P4875*$D$10+Q4875*$D$11</f>
        <v>0</v>
      </c>
      <c r="S4875" s="108" t="n">
        <f aca="false">SUM(N4875:Q4875)</f>
        <v>0</v>
      </c>
    </row>
    <row r="4876" customFormat="false" ht="15" hidden="false" customHeight="false" outlineLevel="0" collapsed="false">
      <c r="H4876" s="108" t="n">
        <v>4868</v>
      </c>
      <c r="I4876" s="109" t="n">
        <v>0.4587</v>
      </c>
      <c r="J4876" s="109" t="n">
        <v>-1.9194</v>
      </c>
      <c r="K4876" s="109" t="n">
        <v>-0.0936</v>
      </c>
      <c r="L4876" s="109" t="n">
        <v>0.0039</v>
      </c>
      <c r="M4876" s="109" t="n">
        <v>-2.1755</v>
      </c>
      <c r="N4876" s="108" t="n">
        <f aca="false">IF(SQRT($B$5)*$I4876+SQRT(1-$B$5)*J4876&lt;$C$8,1,0)</f>
        <v>0</v>
      </c>
      <c r="O4876" s="108" t="n">
        <f aca="false">IF(SQRT($B$5)*$I4876+SQRT(1-$B$5)*K4876&lt;$C$9,1,0)</f>
        <v>0</v>
      </c>
      <c r="P4876" s="108" t="n">
        <f aca="false">IF(SQRT($B$5)*$I4876+SQRT(1-$B$5)*L4876&lt;$C$10,1,0)</f>
        <v>0</v>
      </c>
      <c r="Q4876" s="108" t="n">
        <f aca="false">IF(SQRT($B$5)*$I4876+SQRT(1-$B$5)*M4876&lt;$C$11,1,0)</f>
        <v>0</v>
      </c>
      <c r="R4876" s="110" t="n">
        <f aca="false">N4876*$D$8+O4876*$D$9+P4876*$D$10+Q4876*$D$11</f>
        <v>0</v>
      </c>
      <c r="S4876" s="108" t="n">
        <f aca="false">SUM(N4876:Q4876)</f>
        <v>0</v>
      </c>
    </row>
    <row r="4877" customFormat="false" ht="15" hidden="false" customHeight="false" outlineLevel="0" collapsed="false">
      <c r="H4877" s="108" t="n">
        <v>4869</v>
      </c>
      <c r="I4877" s="109" t="n">
        <v>0.1345</v>
      </c>
      <c r="J4877" s="109" t="n">
        <v>-1.4861</v>
      </c>
      <c r="K4877" s="109" t="n">
        <v>0.1059</v>
      </c>
      <c r="L4877" s="109" t="n">
        <v>-1.1281</v>
      </c>
      <c r="M4877" s="109" t="n">
        <v>-2.1545</v>
      </c>
      <c r="N4877" s="108" t="n">
        <f aca="false">IF(SQRT($B$5)*$I4877+SQRT(1-$B$5)*J4877&lt;$C$8,1,0)</f>
        <v>0</v>
      </c>
      <c r="O4877" s="108" t="n">
        <f aca="false">IF(SQRT($B$5)*$I4877+SQRT(1-$B$5)*K4877&lt;$C$9,1,0)</f>
        <v>0</v>
      </c>
      <c r="P4877" s="108" t="n">
        <f aca="false">IF(SQRT($B$5)*$I4877+SQRT(1-$B$5)*L4877&lt;$C$10,1,0)</f>
        <v>0</v>
      </c>
      <c r="Q4877" s="108" t="n">
        <f aca="false">IF(SQRT($B$5)*$I4877+SQRT(1-$B$5)*M4877&lt;$C$11,1,0)</f>
        <v>0</v>
      </c>
      <c r="R4877" s="110" t="n">
        <f aca="false">N4877*$D$8+O4877*$D$9+P4877*$D$10+Q4877*$D$11</f>
        <v>0</v>
      </c>
      <c r="S4877" s="108" t="n">
        <f aca="false">SUM(N4877:Q4877)</f>
        <v>0</v>
      </c>
    </row>
    <row r="4878" customFormat="false" ht="15" hidden="false" customHeight="false" outlineLevel="0" collapsed="false">
      <c r="H4878" s="108" t="n">
        <v>4870</v>
      </c>
      <c r="I4878" s="109" t="n">
        <v>0.628</v>
      </c>
      <c r="J4878" s="109" t="n">
        <v>0.4862</v>
      </c>
      <c r="K4878" s="109" t="n">
        <v>2.0399</v>
      </c>
      <c r="L4878" s="109" t="n">
        <v>0.4841</v>
      </c>
      <c r="M4878" s="109" t="n">
        <v>1.2418</v>
      </c>
      <c r="N4878" s="108" t="n">
        <f aca="false">IF(SQRT($B$5)*$I4878+SQRT(1-$B$5)*J4878&lt;$C$8,1,0)</f>
        <v>0</v>
      </c>
      <c r="O4878" s="108" t="n">
        <f aca="false">IF(SQRT($B$5)*$I4878+SQRT(1-$B$5)*K4878&lt;$C$9,1,0)</f>
        <v>0</v>
      </c>
      <c r="P4878" s="108" t="n">
        <f aca="false">IF(SQRT($B$5)*$I4878+SQRT(1-$B$5)*L4878&lt;$C$10,1,0)</f>
        <v>0</v>
      </c>
      <c r="Q4878" s="108" t="n">
        <f aca="false">IF(SQRT($B$5)*$I4878+SQRT(1-$B$5)*M4878&lt;$C$11,1,0)</f>
        <v>0</v>
      </c>
      <c r="R4878" s="110" t="n">
        <f aca="false">N4878*$D$8+O4878*$D$9+P4878*$D$10+Q4878*$D$11</f>
        <v>0</v>
      </c>
      <c r="S4878" s="108" t="n">
        <f aca="false">SUM(N4878:Q4878)</f>
        <v>0</v>
      </c>
    </row>
    <row r="4879" customFormat="false" ht="15" hidden="false" customHeight="false" outlineLevel="0" collapsed="false">
      <c r="H4879" s="108" t="n">
        <v>4871</v>
      </c>
      <c r="I4879" s="109" t="n">
        <v>0.1324</v>
      </c>
      <c r="J4879" s="109" t="n">
        <v>-0.5775</v>
      </c>
      <c r="K4879" s="109" t="n">
        <v>-0.9502</v>
      </c>
      <c r="L4879" s="109" t="n">
        <v>0.4135</v>
      </c>
      <c r="M4879" s="109" t="n">
        <v>0.8119</v>
      </c>
      <c r="N4879" s="108" t="n">
        <f aca="false">IF(SQRT($B$5)*$I4879+SQRT(1-$B$5)*J4879&lt;$C$8,1,0)</f>
        <v>0</v>
      </c>
      <c r="O4879" s="108" t="n">
        <f aca="false">IF(SQRT($B$5)*$I4879+SQRT(1-$B$5)*K4879&lt;$C$9,1,0)</f>
        <v>0</v>
      </c>
      <c r="P4879" s="108" t="n">
        <f aca="false">IF(SQRT($B$5)*$I4879+SQRT(1-$B$5)*L4879&lt;$C$10,1,0)</f>
        <v>0</v>
      </c>
      <c r="Q4879" s="108" t="n">
        <f aca="false">IF(SQRT($B$5)*$I4879+SQRT(1-$B$5)*M4879&lt;$C$11,1,0)</f>
        <v>0</v>
      </c>
      <c r="R4879" s="110" t="n">
        <f aca="false">N4879*$D$8+O4879*$D$9+P4879*$D$10+Q4879*$D$11</f>
        <v>0</v>
      </c>
      <c r="S4879" s="108" t="n">
        <f aca="false">SUM(N4879:Q4879)</f>
        <v>0</v>
      </c>
    </row>
    <row r="4880" customFormat="false" ht="15" hidden="false" customHeight="false" outlineLevel="0" collapsed="false">
      <c r="H4880" s="108" t="n">
        <v>4872</v>
      </c>
      <c r="I4880" s="109" t="n">
        <v>-0.9315</v>
      </c>
      <c r="J4880" s="109" t="n">
        <v>-1.5984</v>
      </c>
      <c r="K4880" s="109" t="n">
        <v>0.0084</v>
      </c>
      <c r="L4880" s="109" t="n">
        <v>1.2676</v>
      </c>
      <c r="M4880" s="109" t="n">
        <v>0.1578</v>
      </c>
      <c r="N4880" s="108" t="n">
        <f aca="false">IF(SQRT($B$5)*$I4880+SQRT(1-$B$5)*J4880&lt;$C$8,1,0)</f>
        <v>0</v>
      </c>
      <c r="O4880" s="108" t="n">
        <f aca="false">IF(SQRT($B$5)*$I4880+SQRT(1-$B$5)*K4880&lt;$C$9,1,0)</f>
        <v>0</v>
      </c>
      <c r="P4880" s="108" t="n">
        <f aca="false">IF(SQRT($B$5)*$I4880+SQRT(1-$B$5)*L4880&lt;$C$10,1,0)</f>
        <v>0</v>
      </c>
      <c r="Q4880" s="108" t="n">
        <f aca="false">IF(SQRT($B$5)*$I4880+SQRT(1-$B$5)*M4880&lt;$C$11,1,0)</f>
        <v>0</v>
      </c>
      <c r="R4880" s="110" t="n">
        <f aca="false">N4880*$D$8+O4880*$D$9+P4880*$D$10+Q4880*$D$11</f>
        <v>0</v>
      </c>
      <c r="S4880" s="108" t="n">
        <f aca="false">SUM(N4880:Q4880)</f>
        <v>0</v>
      </c>
    </row>
    <row r="4881" customFormat="false" ht="15" hidden="false" customHeight="false" outlineLevel="0" collapsed="false">
      <c r="H4881" s="108" t="n">
        <v>4873</v>
      </c>
      <c r="I4881" s="109" t="n">
        <v>-1.0845</v>
      </c>
      <c r="J4881" s="109" t="n">
        <v>0.5838</v>
      </c>
      <c r="K4881" s="109" t="n">
        <v>0.0405</v>
      </c>
      <c r="L4881" s="109" t="n">
        <v>1.6357</v>
      </c>
      <c r="M4881" s="109" t="n">
        <v>0.9865</v>
      </c>
      <c r="N4881" s="108" t="n">
        <f aca="false">IF(SQRT($B$5)*$I4881+SQRT(1-$B$5)*J4881&lt;$C$8,1,0)</f>
        <v>0</v>
      </c>
      <c r="O4881" s="108" t="n">
        <f aca="false">IF(SQRT($B$5)*$I4881+SQRT(1-$B$5)*K4881&lt;$C$9,1,0)</f>
        <v>0</v>
      </c>
      <c r="P4881" s="108" t="n">
        <f aca="false">IF(SQRT($B$5)*$I4881+SQRT(1-$B$5)*L4881&lt;$C$10,1,0)</f>
        <v>0</v>
      </c>
      <c r="Q4881" s="108" t="n">
        <f aca="false">IF(SQRT($B$5)*$I4881+SQRT(1-$B$5)*M4881&lt;$C$11,1,0)</f>
        <v>0</v>
      </c>
      <c r="R4881" s="110" t="n">
        <f aca="false">N4881*$D$8+O4881*$D$9+P4881*$D$10+Q4881*$D$11</f>
        <v>0</v>
      </c>
      <c r="S4881" s="108" t="n">
        <f aca="false">SUM(N4881:Q4881)</f>
        <v>0</v>
      </c>
    </row>
    <row r="4882" customFormat="false" ht="15" hidden="false" customHeight="false" outlineLevel="0" collapsed="false">
      <c r="H4882" s="108" t="n">
        <v>4874</v>
      </c>
      <c r="I4882" s="109" t="n">
        <v>-0.8526</v>
      </c>
      <c r="J4882" s="109" t="n">
        <v>2.307</v>
      </c>
      <c r="K4882" s="109" t="n">
        <v>-2.4275</v>
      </c>
      <c r="L4882" s="109" t="n">
        <v>-1.2561</v>
      </c>
      <c r="M4882" s="109" t="n">
        <v>-0.1077</v>
      </c>
      <c r="N4882" s="108" t="n">
        <f aca="false">IF(SQRT($B$5)*$I4882+SQRT(1-$B$5)*J4882&lt;$C$8,1,0)</f>
        <v>0</v>
      </c>
      <c r="O4882" s="108" t="n">
        <f aca="false">IF(SQRT($B$5)*$I4882+SQRT(1-$B$5)*K4882&lt;$C$9,1,0)</f>
        <v>1</v>
      </c>
      <c r="P4882" s="108" t="n">
        <f aca="false">IF(SQRT($B$5)*$I4882+SQRT(1-$B$5)*L4882&lt;$C$10,1,0)</f>
        <v>0</v>
      </c>
      <c r="Q4882" s="108" t="n">
        <f aca="false">IF(SQRT($B$5)*$I4882+SQRT(1-$B$5)*M4882&lt;$C$11,1,0)</f>
        <v>0</v>
      </c>
      <c r="R4882" s="110" t="n">
        <f aca="false">N4882*$D$8+O4882*$D$9+P4882*$D$10+Q4882*$D$11</f>
        <v>40</v>
      </c>
      <c r="S4882" s="108" t="n">
        <f aca="false">SUM(N4882:Q4882)</f>
        <v>1</v>
      </c>
    </row>
    <row r="4883" customFormat="false" ht="15" hidden="false" customHeight="false" outlineLevel="0" collapsed="false">
      <c r="H4883" s="108" t="n">
        <v>4875</v>
      </c>
      <c r="I4883" s="109" t="n">
        <v>-1.2721</v>
      </c>
      <c r="J4883" s="109" t="n">
        <v>1.0325</v>
      </c>
      <c r="K4883" s="109" t="n">
        <v>1.535</v>
      </c>
      <c r="L4883" s="109" t="n">
        <v>0.7516</v>
      </c>
      <c r="M4883" s="109" t="n">
        <v>0.1925</v>
      </c>
      <c r="N4883" s="108" t="n">
        <f aca="false">IF(SQRT($B$5)*$I4883+SQRT(1-$B$5)*J4883&lt;$C$8,1,0)</f>
        <v>0</v>
      </c>
      <c r="O4883" s="108" t="n">
        <f aca="false">IF(SQRT($B$5)*$I4883+SQRT(1-$B$5)*K4883&lt;$C$9,1,0)</f>
        <v>0</v>
      </c>
      <c r="P4883" s="108" t="n">
        <f aca="false">IF(SQRT($B$5)*$I4883+SQRT(1-$B$5)*L4883&lt;$C$10,1,0)</f>
        <v>0</v>
      </c>
      <c r="Q4883" s="108" t="n">
        <f aca="false">IF(SQRT($B$5)*$I4883+SQRT(1-$B$5)*M4883&lt;$C$11,1,0)</f>
        <v>0</v>
      </c>
      <c r="R4883" s="110" t="n">
        <f aca="false">N4883*$D$8+O4883*$D$9+P4883*$D$10+Q4883*$D$11</f>
        <v>0</v>
      </c>
      <c r="S4883" s="108" t="n">
        <f aca="false">SUM(N4883:Q4883)</f>
        <v>0</v>
      </c>
    </row>
    <row r="4884" customFormat="false" ht="15" hidden="false" customHeight="false" outlineLevel="0" collapsed="false">
      <c r="H4884" s="108" t="n">
        <v>4876</v>
      </c>
      <c r="I4884" s="109" t="n">
        <v>-0.2</v>
      </c>
      <c r="J4884" s="109" t="n">
        <v>-0.2347</v>
      </c>
      <c r="K4884" s="109" t="n">
        <v>-0.7787</v>
      </c>
      <c r="L4884" s="109" t="n">
        <v>1.5095</v>
      </c>
      <c r="M4884" s="109" t="n">
        <v>0.0475</v>
      </c>
      <c r="N4884" s="108" t="n">
        <f aca="false">IF(SQRT($B$5)*$I4884+SQRT(1-$B$5)*J4884&lt;$C$8,1,0)</f>
        <v>0</v>
      </c>
      <c r="O4884" s="108" t="n">
        <f aca="false">IF(SQRT($B$5)*$I4884+SQRT(1-$B$5)*K4884&lt;$C$9,1,0)</f>
        <v>0</v>
      </c>
      <c r="P4884" s="108" t="n">
        <f aca="false">IF(SQRT($B$5)*$I4884+SQRT(1-$B$5)*L4884&lt;$C$10,1,0)</f>
        <v>0</v>
      </c>
      <c r="Q4884" s="108" t="n">
        <f aca="false">IF(SQRT($B$5)*$I4884+SQRT(1-$B$5)*M4884&lt;$C$11,1,0)</f>
        <v>0</v>
      </c>
      <c r="R4884" s="110" t="n">
        <f aca="false">N4884*$D$8+O4884*$D$9+P4884*$D$10+Q4884*$D$11</f>
        <v>0</v>
      </c>
      <c r="S4884" s="108" t="n">
        <f aca="false">SUM(N4884:Q4884)</f>
        <v>0</v>
      </c>
    </row>
    <row r="4885" customFormat="false" ht="15" hidden="false" customHeight="false" outlineLevel="0" collapsed="false">
      <c r="H4885" s="108" t="n">
        <v>4877</v>
      </c>
      <c r="I4885" s="109" t="n">
        <v>-2.1601</v>
      </c>
      <c r="J4885" s="109" t="n">
        <v>-0.8894</v>
      </c>
      <c r="K4885" s="109" t="n">
        <v>0.8236</v>
      </c>
      <c r="L4885" s="109" t="n">
        <v>0.4558</v>
      </c>
      <c r="M4885" s="109" t="n">
        <v>-2.7543</v>
      </c>
      <c r="N4885" s="108" t="n">
        <f aca="false">IF(SQRT($B$5)*$I4885+SQRT(1-$B$5)*J4885&lt;$C$8,1,0)</f>
        <v>0</v>
      </c>
      <c r="O4885" s="108" t="n">
        <f aca="false">IF(SQRT($B$5)*$I4885+SQRT(1-$B$5)*K4885&lt;$C$9,1,0)</f>
        <v>0</v>
      </c>
      <c r="P4885" s="108" t="n">
        <f aca="false">IF(SQRT($B$5)*$I4885+SQRT(1-$B$5)*L4885&lt;$C$10,1,0)</f>
        <v>0</v>
      </c>
      <c r="Q4885" s="108" t="n">
        <f aca="false">IF(SQRT($B$5)*$I4885+SQRT(1-$B$5)*M4885&lt;$C$11,1,0)</f>
        <v>1</v>
      </c>
      <c r="R4885" s="110" t="n">
        <f aca="false">N4885*$D$8+O4885*$D$9+P4885*$D$10+Q4885*$D$11</f>
        <v>17.5</v>
      </c>
      <c r="S4885" s="108" t="n">
        <f aca="false">SUM(N4885:Q4885)</f>
        <v>1</v>
      </c>
    </row>
    <row r="4886" customFormat="false" ht="15" hidden="false" customHeight="false" outlineLevel="0" collapsed="false">
      <c r="H4886" s="108" t="n">
        <v>4878</v>
      </c>
      <c r="I4886" s="109" t="n">
        <v>-0.2497</v>
      </c>
      <c r="J4886" s="109" t="n">
        <v>-0.5857</v>
      </c>
      <c r="K4886" s="109" t="n">
        <v>-1.398</v>
      </c>
      <c r="L4886" s="109" t="n">
        <v>-0.3537</v>
      </c>
      <c r="M4886" s="109" t="n">
        <v>1.5211</v>
      </c>
      <c r="N4886" s="108" t="n">
        <f aca="false">IF(SQRT($B$5)*$I4886+SQRT(1-$B$5)*J4886&lt;$C$8,1,0)</f>
        <v>0</v>
      </c>
      <c r="O4886" s="108" t="n">
        <f aca="false">IF(SQRT($B$5)*$I4886+SQRT(1-$B$5)*K4886&lt;$C$9,1,0)</f>
        <v>0</v>
      </c>
      <c r="P4886" s="108" t="n">
        <f aca="false">IF(SQRT($B$5)*$I4886+SQRT(1-$B$5)*L4886&lt;$C$10,1,0)</f>
        <v>0</v>
      </c>
      <c r="Q4886" s="108" t="n">
        <f aca="false">IF(SQRT($B$5)*$I4886+SQRT(1-$B$5)*M4886&lt;$C$11,1,0)</f>
        <v>0</v>
      </c>
      <c r="R4886" s="110" t="n">
        <f aca="false">N4886*$D$8+O4886*$D$9+P4886*$D$10+Q4886*$D$11</f>
        <v>0</v>
      </c>
      <c r="S4886" s="108" t="n">
        <f aca="false">SUM(N4886:Q4886)</f>
        <v>0</v>
      </c>
    </row>
    <row r="4887" customFormat="false" ht="15" hidden="false" customHeight="false" outlineLevel="0" collapsed="false">
      <c r="H4887" s="108" t="n">
        <v>4879</v>
      </c>
      <c r="I4887" s="109" t="n">
        <v>0.6554</v>
      </c>
      <c r="J4887" s="109" t="n">
        <v>0.0822</v>
      </c>
      <c r="K4887" s="109" t="n">
        <v>-0.3043</v>
      </c>
      <c r="L4887" s="109" t="n">
        <v>-1.5199</v>
      </c>
      <c r="M4887" s="109" t="n">
        <v>0.4682</v>
      </c>
      <c r="N4887" s="108" t="n">
        <f aca="false">IF(SQRT($B$5)*$I4887+SQRT(1-$B$5)*J4887&lt;$C$8,1,0)</f>
        <v>0</v>
      </c>
      <c r="O4887" s="108" t="n">
        <f aca="false">IF(SQRT($B$5)*$I4887+SQRT(1-$B$5)*K4887&lt;$C$9,1,0)</f>
        <v>0</v>
      </c>
      <c r="P4887" s="108" t="n">
        <f aca="false">IF(SQRT($B$5)*$I4887+SQRT(1-$B$5)*L4887&lt;$C$10,1,0)</f>
        <v>0</v>
      </c>
      <c r="Q4887" s="108" t="n">
        <f aca="false">IF(SQRT($B$5)*$I4887+SQRT(1-$B$5)*M4887&lt;$C$11,1,0)</f>
        <v>0</v>
      </c>
      <c r="R4887" s="110" t="n">
        <f aca="false">N4887*$D$8+O4887*$D$9+P4887*$D$10+Q4887*$D$11</f>
        <v>0</v>
      </c>
      <c r="S4887" s="108" t="n">
        <f aca="false">SUM(N4887:Q4887)</f>
        <v>0</v>
      </c>
    </row>
    <row r="4888" customFormat="false" ht="15" hidden="false" customHeight="false" outlineLevel="0" collapsed="false">
      <c r="H4888" s="108" t="n">
        <v>4880</v>
      </c>
      <c r="I4888" s="109" t="n">
        <v>-1.4104</v>
      </c>
      <c r="J4888" s="109" t="n">
        <v>0.2093</v>
      </c>
      <c r="K4888" s="109" t="n">
        <v>1.6836</v>
      </c>
      <c r="L4888" s="109" t="n">
        <v>0.7023</v>
      </c>
      <c r="M4888" s="109" t="n">
        <v>-0.91</v>
      </c>
      <c r="N4888" s="108" t="n">
        <f aca="false">IF(SQRT($B$5)*$I4888+SQRT(1-$B$5)*J4888&lt;$C$8,1,0)</f>
        <v>0</v>
      </c>
      <c r="O4888" s="108" t="n">
        <f aca="false">IF(SQRT($B$5)*$I4888+SQRT(1-$B$5)*K4888&lt;$C$9,1,0)</f>
        <v>0</v>
      </c>
      <c r="P4888" s="108" t="n">
        <f aca="false">IF(SQRT($B$5)*$I4888+SQRT(1-$B$5)*L4888&lt;$C$10,1,0)</f>
        <v>0</v>
      </c>
      <c r="Q4888" s="108" t="n">
        <f aca="false">IF(SQRT($B$5)*$I4888+SQRT(1-$B$5)*M4888&lt;$C$11,1,0)</f>
        <v>0</v>
      </c>
      <c r="R4888" s="110" t="n">
        <f aca="false">N4888*$D$8+O4888*$D$9+P4888*$D$10+Q4888*$D$11</f>
        <v>0</v>
      </c>
      <c r="S4888" s="108" t="n">
        <f aca="false">SUM(N4888:Q4888)</f>
        <v>0</v>
      </c>
    </row>
    <row r="4889" customFormat="false" ht="15" hidden="false" customHeight="false" outlineLevel="0" collapsed="false">
      <c r="H4889" s="108" t="n">
        <v>4881</v>
      </c>
      <c r="I4889" s="109" t="n">
        <v>0.1738</v>
      </c>
      <c r="J4889" s="109" t="n">
        <v>0.1831</v>
      </c>
      <c r="K4889" s="109" t="n">
        <v>1.3114</v>
      </c>
      <c r="L4889" s="109" t="n">
        <v>-0.1829</v>
      </c>
      <c r="M4889" s="109" t="n">
        <v>0.5215</v>
      </c>
      <c r="N4889" s="108" t="n">
        <f aca="false">IF(SQRT($B$5)*$I4889+SQRT(1-$B$5)*J4889&lt;$C$8,1,0)</f>
        <v>0</v>
      </c>
      <c r="O4889" s="108" t="n">
        <f aca="false">IF(SQRT($B$5)*$I4889+SQRT(1-$B$5)*K4889&lt;$C$9,1,0)</f>
        <v>0</v>
      </c>
      <c r="P4889" s="108" t="n">
        <f aca="false">IF(SQRT($B$5)*$I4889+SQRT(1-$B$5)*L4889&lt;$C$10,1,0)</f>
        <v>0</v>
      </c>
      <c r="Q4889" s="108" t="n">
        <f aca="false">IF(SQRT($B$5)*$I4889+SQRT(1-$B$5)*M4889&lt;$C$11,1,0)</f>
        <v>0</v>
      </c>
      <c r="R4889" s="110" t="n">
        <f aca="false">N4889*$D$8+O4889*$D$9+P4889*$D$10+Q4889*$D$11</f>
        <v>0</v>
      </c>
      <c r="S4889" s="108" t="n">
        <f aca="false">SUM(N4889:Q4889)</f>
        <v>0</v>
      </c>
    </row>
    <row r="4890" customFormat="false" ht="15" hidden="false" customHeight="false" outlineLevel="0" collapsed="false">
      <c r="H4890" s="108" t="n">
        <v>4882</v>
      </c>
      <c r="I4890" s="109" t="n">
        <v>-1.5094</v>
      </c>
      <c r="J4890" s="109" t="n">
        <v>1.0515</v>
      </c>
      <c r="K4890" s="109" t="n">
        <v>0.3709</v>
      </c>
      <c r="L4890" s="109" t="n">
        <v>-1.0547</v>
      </c>
      <c r="M4890" s="109" t="n">
        <v>0.5617</v>
      </c>
      <c r="N4890" s="108" t="n">
        <f aca="false">IF(SQRT($B$5)*$I4890+SQRT(1-$B$5)*J4890&lt;$C$8,1,0)</f>
        <v>0</v>
      </c>
      <c r="O4890" s="108" t="n">
        <f aca="false">IF(SQRT($B$5)*$I4890+SQRT(1-$B$5)*K4890&lt;$C$9,1,0)</f>
        <v>0</v>
      </c>
      <c r="P4890" s="108" t="n">
        <f aca="false">IF(SQRT($B$5)*$I4890+SQRT(1-$B$5)*L4890&lt;$C$10,1,0)</f>
        <v>0</v>
      </c>
      <c r="Q4890" s="108" t="n">
        <f aca="false">IF(SQRT($B$5)*$I4890+SQRT(1-$B$5)*M4890&lt;$C$11,1,0)</f>
        <v>0</v>
      </c>
      <c r="R4890" s="110" t="n">
        <f aca="false">N4890*$D$8+O4890*$D$9+P4890*$D$10+Q4890*$D$11</f>
        <v>0</v>
      </c>
      <c r="S4890" s="108" t="n">
        <f aca="false">SUM(N4890:Q4890)</f>
        <v>0</v>
      </c>
    </row>
    <row r="4891" customFormat="false" ht="15" hidden="false" customHeight="false" outlineLevel="0" collapsed="false">
      <c r="H4891" s="108" t="n">
        <v>4883</v>
      </c>
      <c r="I4891" s="109" t="n">
        <v>1.1799</v>
      </c>
      <c r="J4891" s="109" t="n">
        <v>-0.172</v>
      </c>
      <c r="K4891" s="109" t="n">
        <v>1.4544</v>
      </c>
      <c r="L4891" s="109" t="n">
        <v>-0.9733</v>
      </c>
      <c r="M4891" s="109" t="n">
        <v>0.6791</v>
      </c>
      <c r="N4891" s="108" t="n">
        <f aca="false">IF(SQRT($B$5)*$I4891+SQRT(1-$B$5)*J4891&lt;$C$8,1,0)</f>
        <v>0</v>
      </c>
      <c r="O4891" s="108" t="n">
        <f aca="false">IF(SQRT($B$5)*$I4891+SQRT(1-$B$5)*K4891&lt;$C$9,1,0)</f>
        <v>0</v>
      </c>
      <c r="P4891" s="108" t="n">
        <f aca="false">IF(SQRT($B$5)*$I4891+SQRT(1-$B$5)*L4891&lt;$C$10,1,0)</f>
        <v>0</v>
      </c>
      <c r="Q4891" s="108" t="n">
        <f aca="false">IF(SQRT($B$5)*$I4891+SQRT(1-$B$5)*M4891&lt;$C$11,1,0)</f>
        <v>0</v>
      </c>
      <c r="R4891" s="110" t="n">
        <f aca="false">N4891*$D$8+O4891*$D$9+P4891*$D$10+Q4891*$D$11</f>
        <v>0</v>
      </c>
      <c r="S4891" s="108" t="n">
        <f aca="false">SUM(N4891:Q4891)</f>
        <v>0</v>
      </c>
    </row>
    <row r="4892" customFormat="false" ht="15" hidden="false" customHeight="false" outlineLevel="0" collapsed="false">
      <c r="H4892" s="108" t="n">
        <v>4884</v>
      </c>
      <c r="I4892" s="109" t="n">
        <v>0.876</v>
      </c>
      <c r="J4892" s="109" t="n">
        <v>1.0144</v>
      </c>
      <c r="K4892" s="109" t="n">
        <v>-0.3158</v>
      </c>
      <c r="L4892" s="109" t="n">
        <v>0.7443</v>
      </c>
      <c r="M4892" s="109" t="n">
        <v>-0.0237</v>
      </c>
      <c r="N4892" s="108" t="n">
        <f aca="false">IF(SQRT($B$5)*$I4892+SQRT(1-$B$5)*J4892&lt;$C$8,1,0)</f>
        <v>0</v>
      </c>
      <c r="O4892" s="108" t="n">
        <f aca="false">IF(SQRT($B$5)*$I4892+SQRT(1-$B$5)*K4892&lt;$C$9,1,0)</f>
        <v>0</v>
      </c>
      <c r="P4892" s="108" t="n">
        <f aca="false">IF(SQRT($B$5)*$I4892+SQRT(1-$B$5)*L4892&lt;$C$10,1,0)</f>
        <v>0</v>
      </c>
      <c r="Q4892" s="108" t="n">
        <f aca="false">IF(SQRT($B$5)*$I4892+SQRT(1-$B$5)*M4892&lt;$C$11,1,0)</f>
        <v>0</v>
      </c>
      <c r="R4892" s="110" t="n">
        <f aca="false">N4892*$D$8+O4892*$D$9+P4892*$D$10+Q4892*$D$11</f>
        <v>0</v>
      </c>
      <c r="S4892" s="108" t="n">
        <f aca="false">SUM(N4892:Q4892)</f>
        <v>0</v>
      </c>
    </row>
    <row r="4893" customFormat="false" ht="15" hidden="false" customHeight="false" outlineLevel="0" collapsed="false">
      <c r="H4893" s="108" t="n">
        <v>4885</v>
      </c>
      <c r="I4893" s="109" t="n">
        <v>0.2549</v>
      </c>
      <c r="J4893" s="109" t="n">
        <v>0.831</v>
      </c>
      <c r="K4893" s="109" t="n">
        <v>0.9457</v>
      </c>
      <c r="L4893" s="109" t="n">
        <v>0.1674</v>
      </c>
      <c r="M4893" s="109" t="n">
        <v>0.6378</v>
      </c>
      <c r="N4893" s="108" t="n">
        <f aca="false">IF(SQRT($B$5)*$I4893+SQRT(1-$B$5)*J4893&lt;$C$8,1,0)</f>
        <v>0</v>
      </c>
      <c r="O4893" s="108" t="n">
        <f aca="false">IF(SQRT($B$5)*$I4893+SQRT(1-$B$5)*K4893&lt;$C$9,1,0)</f>
        <v>0</v>
      </c>
      <c r="P4893" s="108" t="n">
        <f aca="false">IF(SQRT($B$5)*$I4893+SQRT(1-$B$5)*L4893&lt;$C$10,1,0)</f>
        <v>0</v>
      </c>
      <c r="Q4893" s="108" t="n">
        <f aca="false">IF(SQRT($B$5)*$I4893+SQRT(1-$B$5)*M4893&lt;$C$11,1,0)</f>
        <v>0</v>
      </c>
      <c r="R4893" s="110" t="n">
        <f aca="false">N4893*$D$8+O4893*$D$9+P4893*$D$10+Q4893*$D$11</f>
        <v>0</v>
      </c>
      <c r="S4893" s="108" t="n">
        <f aca="false">SUM(N4893:Q4893)</f>
        <v>0</v>
      </c>
    </row>
    <row r="4894" customFormat="false" ht="15" hidden="false" customHeight="false" outlineLevel="0" collapsed="false">
      <c r="H4894" s="108" t="n">
        <v>4886</v>
      </c>
      <c r="I4894" s="109" t="n">
        <v>-1.5329</v>
      </c>
      <c r="J4894" s="109" t="n">
        <v>-1.4598</v>
      </c>
      <c r="K4894" s="109" t="n">
        <v>1.1671</v>
      </c>
      <c r="L4894" s="109" t="n">
        <v>1.445</v>
      </c>
      <c r="M4894" s="109" t="n">
        <v>0.1457</v>
      </c>
      <c r="N4894" s="108" t="n">
        <f aca="false">IF(SQRT($B$5)*$I4894+SQRT(1-$B$5)*J4894&lt;$C$8,1,0)</f>
        <v>0</v>
      </c>
      <c r="O4894" s="108" t="n">
        <f aca="false">IF(SQRT($B$5)*$I4894+SQRT(1-$B$5)*K4894&lt;$C$9,1,0)</f>
        <v>0</v>
      </c>
      <c r="P4894" s="108" t="n">
        <f aca="false">IF(SQRT($B$5)*$I4894+SQRT(1-$B$5)*L4894&lt;$C$10,1,0)</f>
        <v>0</v>
      </c>
      <c r="Q4894" s="108" t="n">
        <f aca="false">IF(SQRT($B$5)*$I4894+SQRT(1-$B$5)*M4894&lt;$C$11,1,0)</f>
        <v>0</v>
      </c>
      <c r="R4894" s="110" t="n">
        <f aca="false">N4894*$D$8+O4894*$D$9+P4894*$D$10+Q4894*$D$11</f>
        <v>0</v>
      </c>
      <c r="S4894" s="108" t="n">
        <f aca="false">SUM(N4894:Q4894)</f>
        <v>0</v>
      </c>
    </row>
    <row r="4895" customFormat="false" ht="15" hidden="false" customHeight="false" outlineLevel="0" collapsed="false">
      <c r="H4895" s="108" t="n">
        <v>4887</v>
      </c>
      <c r="I4895" s="109" t="n">
        <v>-0.1617</v>
      </c>
      <c r="J4895" s="109" t="n">
        <v>0.3969</v>
      </c>
      <c r="K4895" s="109" t="n">
        <v>-0.1798</v>
      </c>
      <c r="L4895" s="109" t="n">
        <v>0.1168</v>
      </c>
      <c r="M4895" s="109" t="n">
        <v>-0.2247</v>
      </c>
      <c r="N4895" s="108" t="n">
        <f aca="false">IF(SQRT($B$5)*$I4895+SQRT(1-$B$5)*J4895&lt;$C$8,1,0)</f>
        <v>0</v>
      </c>
      <c r="O4895" s="108" t="n">
        <f aca="false">IF(SQRT($B$5)*$I4895+SQRT(1-$B$5)*K4895&lt;$C$9,1,0)</f>
        <v>0</v>
      </c>
      <c r="P4895" s="108" t="n">
        <f aca="false">IF(SQRT($B$5)*$I4895+SQRT(1-$B$5)*L4895&lt;$C$10,1,0)</f>
        <v>0</v>
      </c>
      <c r="Q4895" s="108" t="n">
        <f aca="false">IF(SQRT($B$5)*$I4895+SQRT(1-$B$5)*M4895&lt;$C$11,1,0)</f>
        <v>0</v>
      </c>
      <c r="R4895" s="110" t="n">
        <f aca="false">N4895*$D$8+O4895*$D$9+P4895*$D$10+Q4895*$D$11</f>
        <v>0</v>
      </c>
      <c r="S4895" s="108" t="n">
        <f aca="false">SUM(N4895:Q4895)</f>
        <v>0</v>
      </c>
    </row>
    <row r="4896" customFormat="false" ht="15" hidden="false" customHeight="false" outlineLevel="0" collapsed="false">
      <c r="H4896" s="108" t="n">
        <v>4888</v>
      </c>
      <c r="I4896" s="109" t="n">
        <v>-0.0002</v>
      </c>
      <c r="J4896" s="109" t="n">
        <v>-1.9366</v>
      </c>
      <c r="K4896" s="109" t="n">
        <v>-0.7882</v>
      </c>
      <c r="L4896" s="109" t="n">
        <v>-0.3635</v>
      </c>
      <c r="M4896" s="109" t="n">
        <v>-1.9053</v>
      </c>
      <c r="N4896" s="108" t="n">
        <f aca="false">IF(SQRT($B$5)*$I4896+SQRT(1-$B$5)*J4896&lt;$C$8,1,0)</f>
        <v>0</v>
      </c>
      <c r="O4896" s="108" t="n">
        <f aca="false">IF(SQRT($B$5)*$I4896+SQRT(1-$B$5)*K4896&lt;$C$9,1,0)</f>
        <v>0</v>
      </c>
      <c r="P4896" s="108" t="n">
        <f aca="false">IF(SQRT($B$5)*$I4896+SQRT(1-$B$5)*L4896&lt;$C$10,1,0)</f>
        <v>0</v>
      </c>
      <c r="Q4896" s="108" t="n">
        <f aca="false">IF(SQRT($B$5)*$I4896+SQRT(1-$B$5)*M4896&lt;$C$11,1,0)</f>
        <v>0</v>
      </c>
      <c r="R4896" s="110" t="n">
        <f aca="false">N4896*$D$8+O4896*$D$9+P4896*$D$10+Q4896*$D$11</f>
        <v>0</v>
      </c>
      <c r="S4896" s="108" t="n">
        <f aca="false">SUM(N4896:Q4896)</f>
        <v>0</v>
      </c>
    </row>
    <row r="4897" customFormat="false" ht="15" hidden="false" customHeight="false" outlineLevel="0" collapsed="false">
      <c r="H4897" s="108" t="n">
        <v>4889</v>
      </c>
      <c r="I4897" s="109" t="n">
        <v>-0.0551</v>
      </c>
      <c r="J4897" s="109" t="n">
        <v>-0.4247</v>
      </c>
      <c r="K4897" s="109" t="n">
        <v>0.9595</v>
      </c>
      <c r="L4897" s="109" t="n">
        <v>-0.6206</v>
      </c>
      <c r="M4897" s="109" t="n">
        <v>0.819</v>
      </c>
      <c r="N4897" s="108" t="n">
        <f aca="false">IF(SQRT($B$5)*$I4897+SQRT(1-$B$5)*J4897&lt;$C$8,1,0)</f>
        <v>0</v>
      </c>
      <c r="O4897" s="108" t="n">
        <f aca="false">IF(SQRT($B$5)*$I4897+SQRT(1-$B$5)*K4897&lt;$C$9,1,0)</f>
        <v>0</v>
      </c>
      <c r="P4897" s="108" t="n">
        <f aca="false">IF(SQRT($B$5)*$I4897+SQRT(1-$B$5)*L4897&lt;$C$10,1,0)</f>
        <v>0</v>
      </c>
      <c r="Q4897" s="108" t="n">
        <f aca="false">IF(SQRT($B$5)*$I4897+SQRT(1-$B$5)*M4897&lt;$C$11,1,0)</f>
        <v>0</v>
      </c>
      <c r="R4897" s="110" t="n">
        <f aca="false">N4897*$D$8+O4897*$D$9+P4897*$D$10+Q4897*$D$11</f>
        <v>0</v>
      </c>
      <c r="S4897" s="108" t="n">
        <f aca="false">SUM(N4897:Q4897)</f>
        <v>0</v>
      </c>
    </row>
    <row r="4898" customFormat="false" ht="15" hidden="false" customHeight="false" outlineLevel="0" collapsed="false">
      <c r="H4898" s="108" t="n">
        <v>4890</v>
      </c>
      <c r="I4898" s="109" t="n">
        <v>0.2352</v>
      </c>
      <c r="J4898" s="109" t="n">
        <v>-0.0714</v>
      </c>
      <c r="K4898" s="109" t="n">
        <v>0.6291</v>
      </c>
      <c r="L4898" s="109" t="n">
        <v>-0.2954</v>
      </c>
      <c r="M4898" s="109" t="n">
        <v>1.8884</v>
      </c>
      <c r="N4898" s="108" t="n">
        <f aca="false">IF(SQRT($B$5)*$I4898+SQRT(1-$B$5)*J4898&lt;$C$8,1,0)</f>
        <v>0</v>
      </c>
      <c r="O4898" s="108" t="n">
        <f aca="false">IF(SQRT($B$5)*$I4898+SQRT(1-$B$5)*K4898&lt;$C$9,1,0)</f>
        <v>0</v>
      </c>
      <c r="P4898" s="108" t="n">
        <f aca="false">IF(SQRT($B$5)*$I4898+SQRT(1-$B$5)*L4898&lt;$C$10,1,0)</f>
        <v>0</v>
      </c>
      <c r="Q4898" s="108" t="n">
        <f aca="false">IF(SQRT($B$5)*$I4898+SQRT(1-$B$5)*M4898&lt;$C$11,1,0)</f>
        <v>0</v>
      </c>
      <c r="R4898" s="110" t="n">
        <f aca="false">N4898*$D$8+O4898*$D$9+P4898*$D$10+Q4898*$D$11</f>
        <v>0</v>
      </c>
      <c r="S4898" s="108" t="n">
        <f aca="false">SUM(N4898:Q4898)</f>
        <v>0</v>
      </c>
    </row>
    <row r="4899" customFormat="false" ht="15" hidden="false" customHeight="false" outlineLevel="0" collapsed="false">
      <c r="H4899" s="108" t="n">
        <v>4891</v>
      </c>
      <c r="I4899" s="109" t="n">
        <v>-1.0744</v>
      </c>
      <c r="J4899" s="109" t="n">
        <v>0.5885</v>
      </c>
      <c r="K4899" s="109" t="n">
        <v>2.039</v>
      </c>
      <c r="L4899" s="109" t="n">
        <v>1.0484</v>
      </c>
      <c r="M4899" s="109" t="n">
        <v>1.1872</v>
      </c>
      <c r="N4899" s="108" t="n">
        <f aca="false">IF(SQRT($B$5)*$I4899+SQRT(1-$B$5)*J4899&lt;$C$8,1,0)</f>
        <v>0</v>
      </c>
      <c r="O4899" s="108" t="n">
        <f aca="false">IF(SQRT($B$5)*$I4899+SQRT(1-$B$5)*K4899&lt;$C$9,1,0)</f>
        <v>0</v>
      </c>
      <c r="P4899" s="108" t="n">
        <f aca="false">IF(SQRT($B$5)*$I4899+SQRT(1-$B$5)*L4899&lt;$C$10,1,0)</f>
        <v>0</v>
      </c>
      <c r="Q4899" s="108" t="n">
        <f aca="false">IF(SQRT($B$5)*$I4899+SQRT(1-$B$5)*M4899&lt;$C$11,1,0)</f>
        <v>0</v>
      </c>
      <c r="R4899" s="110" t="n">
        <f aca="false">N4899*$D$8+O4899*$D$9+P4899*$D$10+Q4899*$D$11</f>
        <v>0</v>
      </c>
      <c r="S4899" s="108" t="n">
        <f aca="false">SUM(N4899:Q4899)</f>
        <v>0</v>
      </c>
    </row>
    <row r="4900" customFormat="false" ht="15" hidden="false" customHeight="false" outlineLevel="0" collapsed="false">
      <c r="H4900" s="108" t="n">
        <v>4892</v>
      </c>
      <c r="I4900" s="109" t="n">
        <v>1.3708</v>
      </c>
      <c r="J4900" s="109" t="n">
        <v>-0.7209</v>
      </c>
      <c r="K4900" s="109" t="n">
        <v>1.6785</v>
      </c>
      <c r="L4900" s="109" t="n">
        <v>-0.8643</v>
      </c>
      <c r="M4900" s="109" t="n">
        <v>-0.3655</v>
      </c>
      <c r="N4900" s="108" t="n">
        <f aca="false">IF(SQRT($B$5)*$I4900+SQRT(1-$B$5)*J4900&lt;$C$8,1,0)</f>
        <v>0</v>
      </c>
      <c r="O4900" s="108" t="n">
        <f aca="false">IF(SQRT($B$5)*$I4900+SQRT(1-$B$5)*K4900&lt;$C$9,1,0)</f>
        <v>0</v>
      </c>
      <c r="P4900" s="108" t="n">
        <f aca="false">IF(SQRT($B$5)*$I4900+SQRT(1-$B$5)*L4900&lt;$C$10,1,0)</f>
        <v>0</v>
      </c>
      <c r="Q4900" s="108" t="n">
        <f aca="false">IF(SQRT($B$5)*$I4900+SQRT(1-$B$5)*M4900&lt;$C$11,1,0)</f>
        <v>0</v>
      </c>
      <c r="R4900" s="110" t="n">
        <f aca="false">N4900*$D$8+O4900*$D$9+P4900*$D$10+Q4900*$D$11</f>
        <v>0</v>
      </c>
      <c r="S4900" s="108" t="n">
        <f aca="false">SUM(N4900:Q4900)</f>
        <v>0</v>
      </c>
    </row>
    <row r="4901" customFormat="false" ht="15" hidden="false" customHeight="false" outlineLevel="0" collapsed="false">
      <c r="H4901" s="108" t="n">
        <v>4893</v>
      </c>
      <c r="I4901" s="109" t="n">
        <v>-1.6081</v>
      </c>
      <c r="J4901" s="109" t="n">
        <v>0.2561</v>
      </c>
      <c r="K4901" s="109" t="n">
        <v>0.4319</v>
      </c>
      <c r="L4901" s="109" t="n">
        <v>0.4997</v>
      </c>
      <c r="M4901" s="109" t="n">
        <v>0.9498</v>
      </c>
      <c r="N4901" s="108" t="n">
        <f aca="false">IF(SQRT($B$5)*$I4901+SQRT(1-$B$5)*J4901&lt;$C$8,1,0)</f>
        <v>0</v>
      </c>
      <c r="O4901" s="108" t="n">
        <f aca="false">IF(SQRT($B$5)*$I4901+SQRT(1-$B$5)*K4901&lt;$C$9,1,0)</f>
        <v>0</v>
      </c>
      <c r="P4901" s="108" t="n">
        <f aca="false">IF(SQRT($B$5)*$I4901+SQRT(1-$B$5)*L4901&lt;$C$10,1,0)</f>
        <v>0</v>
      </c>
      <c r="Q4901" s="108" t="n">
        <f aca="false">IF(SQRT($B$5)*$I4901+SQRT(1-$B$5)*M4901&lt;$C$11,1,0)</f>
        <v>0</v>
      </c>
      <c r="R4901" s="110" t="n">
        <f aca="false">N4901*$D$8+O4901*$D$9+P4901*$D$10+Q4901*$D$11</f>
        <v>0</v>
      </c>
      <c r="S4901" s="108" t="n">
        <f aca="false">SUM(N4901:Q4901)</f>
        <v>0</v>
      </c>
    </row>
    <row r="4902" customFormat="false" ht="15" hidden="false" customHeight="false" outlineLevel="0" collapsed="false">
      <c r="H4902" s="108" t="n">
        <v>4894</v>
      </c>
      <c r="I4902" s="109" t="n">
        <v>-0.5414</v>
      </c>
      <c r="J4902" s="109" t="n">
        <v>1.3359</v>
      </c>
      <c r="K4902" s="109" t="n">
        <v>-0.5662</v>
      </c>
      <c r="L4902" s="109" t="n">
        <v>1.7392</v>
      </c>
      <c r="M4902" s="109" t="n">
        <v>-1.5961</v>
      </c>
      <c r="N4902" s="108" t="n">
        <f aca="false">IF(SQRT($B$5)*$I4902+SQRT(1-$B$5)*J4902&lt;$C$8,1,0)</f>
        <v>0</v>
      </c>
      <c r="O4902" s="108" t="n">
        <f aca="false">IF(SQRT($B$5)*$I4902+SQRT(1-$B$5)*K4902&lt;$C$9,1,0)</f>
        <v>0</v>
      </c>
      <c r="P4902" s="108" t="n">
        <f aca="false">IF(SQRT($B$5)*$I4902+SQRT(1-$B$5)*L4902&lt;$C$10,1,0)</f>
        <v>0</v>
      </c>
      <c r="Q4902" s="108" t="n">
        <f aca="false">IF(SQRT($B$5)*$I4902+SQRT(1-$B$5)*M4902&lt;$C$11,1,0)</f>
        <v>0</v>
      </c>
      <c r="R4902" s="110" t="n">
        <f aca="false">N4902*$D$8+O4902*$D$9+P4902*$D$10+Q4902*$D$11</f>
        <v>0</v>
      </c>
      <c r="S4902" s="108" t="n">
        <f aca="false">SUM(N4902:Q4902)</f>
        <v>0</v>
      </c>
    </row>
    <row r="4903" customFormat="false" ht="15" hidden="false" customHeight="false" outlineLevel="0" collapsed="false">
      <c r="H4903" s="108" t="n">
        <v>4895</v>
      </c>
      <c r="I4903" s="109" t="n">
        <v>0.0704</v>
      </c>
      <c r="J4903" s="109" t="n">
        <v>-0.3925</v>
      </c>
      <c r="K4903" s="109" t="n">
        <v>-0.1536</v>
      </c>
      <c r="L4903" s="109" t="n">
        <v>-1.1797</v>
      </c>
      <c r="M4903" s="109" t="n">
        <v>-0.0944</v>
      </c>
      <c r="N4903" s="108" t="n">
        <f aca="false">IF(SQRT($B$5)*$I4903+SQRT(1-$B$5)*J4903&lt;$C$8,1,0)</f>
        <v>0</v>
      </c>
      <c r="O4903" s="108" t="n">
        <f aca="false">IF(SQRT($B$5)*$I4903+SQRT(1-$B$5)*K4903&lt;$C$9,1,0)</f>
        <v>0</v>
      </c>
      <c r="P4903" s="108" t="n">
        <f aca="false">IF(SQRT($B$5)*$I4903+SQRT(1-$B$5)*L4903&lt;$C$10,1,0)</f>
        <v>0</v>
      </c>
      <c r="Q4903" s="108" t="n">
        <f aca="false">IF(SQRT($B$5)*$I4903+SQRT(1-$B$5)*M4903&lt;$C$11,1,0)</f>
        <v>0</v>
      </c>
      <c r="R4903" s="110" t="n">
        <f aca="false">N4903*$D$8+O4903*$D$9+P4903*$D$10+Q4903*$D$11</f>
        <v>0</v>
      </c>
      <c r="S4903" s="108" t="n">
        <f aca="false">SUM(N4903:Q4903)</f>
        <v>0</v>
      </c>
    </row>
    <row r="4904" customFormat="false" ht="15" hidden="false" customHeight="false" outlineLevel="0" collapsed="false">
      <c r="H4904" s="108" t="n">
        <v>4896</v>
      </c>
      <c r="I4904" s="109" t="n">
        <v>0.2784</v>
      </c>
      <c r="J4904" s="109" t="n">
        <v>0.9319</v>
      </c>
      <c r="K4904" s="109" t="n">
        <v>-0.2487</v>
      </c>
      <c r="L4904" s="109" t="n">
        <v>1.5064</v>
      </c>
      <c r="M4904" s="109" t="n">
        <v>-0.6076</v>
      </c>
      <c r="N4904" s="108" t="n">
        <f aca="false">IF(SQRT($B$5)*$I4904+SQRT(1-$B$5)*J4904&lt;$C$8,1,0)</f>
        <v>0</v>
      </c>
      <c r="O4904" s="108" t="n">
        <f aca="false">IF(SQRT($B$5)*$I4904+SQRT(1-$B$5)*K4904&lt;$C$9,1,0)</f>
        <v>0</v>
      </c>
      <c r="P4904" s="108" t="n">
        <f aca="false">IF(SQRT($B$5)*$I4904+SQRT(1-$B$5)*L4904&lt;$C$10,1,0)</f>
        <v>0</v>
      </c>
      <c r="Q4904" s="108" t="n">
        <f aca="false">IF(SQRT($B$5)*$I4904+SQRT(1-$B$5)*M4904&lt;$C$11,1,0)</f>
        <v>0</v>
      </c>
      <c r="R4904" s="110" t="n">
        <f aca="false">N4904*$D$8+O4904*$D$9+P4904*$D$10+Q4904*$D$11</f>
        <v>0</v>
      </c>
      <c r="S4904" s="108" t="n">
        <f aca="false">SUM(N4904:Q4904)</f>
        <v>0</v>
      </c>
    </row>
    <row r="4905" customFormat="false" ht="15" hidden="false" customHeight="false" outlineLevel="0" collapsed="false">
      <c r="H4905" s="108" t="n">
        <v>4897</v>
      </c>
      <c r="I4905" s="109" t="n">
        <v>-1.7328</v>
      </c>
      <c r="J4905" s="109" t="n">
        <v>-0.6795</v>
      </c>
      <c r="K4905" s="109" t="n">
        <v>0.5149</v>
      </c>
      <c r="L4905" s="109" t="n">
        <v>0.336</v>
      </c>
      <c r="M4905" s="109" t="n">
        <v>-1.7158</v>
      </c>
      <c r="N4905" s="108" t="n">
        <f aca="false">IF(SQRT($B$5)*$I4905+SQRT(1-$B$5)*J4905&lt;$C$8,1,0)</f>
        <v>0</v>
      </c>
      <c r="O4905" s="108" t="n">
        <f aca="false">IF(SQRT($B$5)*$I4905+SQRT(1-$B$5)*K4905&lt;$C$9,1,0)</f>
        <v>0</v>
      </c>
      <c r="P4905" s="108" t="n">
        <f aca="false">IF(SQRT($B$5)*$I4905+SQRT(1-$B$5)*L4905&lt;$C$10,1,0)</f>
        <v>0</v>
      </c>
      <c r="Q4905" s="108" t="n">
        <f aca="false">IF(SQRT($B$5)*$I4905+SQRT(1-$B$5)*M4905&lt;$C$11,1,0)</f>
        <v>1</v>
      </c>
      <c r="R4905" s="110" t="n">
        <f aca="false">N4905*$D$8+O4905*$D$9+P4905*$D$10+Q4905*$D$11</f>
        <v>17.5</v>
      </c>
      <c r="S4905" s="108" t="n">
        <f aca="false">SUM(N4905:Q4905)</f>
        <v>1</v>
      </c>
    </row>
    <row r="4906" customFormat="false" ht="15" hidden="false" customHeight="false" outlineLevel="0" collapsed="false">
      <c r="H4906" s="108" t="n">
        <v>4898</v>
      </c>
      <c r="I4906" s="109" t="n">
        <v>1.8005</v>
      </c>
      <c r="J4906" s="109" t="n">
        <v>-0.5403</v>
      </c>
      <c r="K4906" s="109" t="n">
        <v>-0.3044</v>
      </c>
      <c r="L4906" s="109" t="n">
        <v>0.6089</v>
      </c>
      <c r="M4906" s="109" t="n">
        <v>-1.0512</v>
      </c>
      <c r="N4906" s="108" t="n">
        <f aca="false">IF(SQRT($B$5)*$I4906+SQRT(1-$B$5)*J4906&lt;$C$8,1,0)</f>
        <v>0</v>
      </c>
      <c r="O4906" s="108" t="n">
        <f aca="false">IF(SQRT($B$5)*$I4906+SQRT(1-$B$5)*K4906&lt;$C$9,1,0)</f>
        <v>0</v>
      </c>
      <c r="P4906" s="108" t="n">
        <f aca="false">IF(SQRT($B$5)*$I4906+SQRT(1-$B$5)*L4906&lt;$C$10,1,0)</f>
        <v>0</v>
      </c>
      <c r="Q4906" s="108" t="n">
        <f aca="false">IF(SQRT($B$5)*$I4906+SQRT(1-$B$5)*M4906&lt;$C$11,1,0)</f>
        <v>0</v>
      </c>
      <c r="R4906" s="110" t="n">
        <f aca="false">N4906*$D$8+O4906*$D$9+P4906*$D$10+Q4906*$D$11</f>
        <v>0</v>
      </c>
      <c r="S4906" s="108" t="n">
        <f aca="false">SUM(N4906:Q4906)</f>
        <v>0</v>
      </c>
    </row>
    <row r="4907" customFormat="false" ht="15" hidden="false" customHeight="false" outlineLevel="0" collapsed="false">
      <c r="H4907" s="108" t="n">
        <v>4899</v>
      </c>
      <c r="I4907" s="109" t="n">
        <v>0.8319</v>
      </c>
      <c r="J4907" s="109" t="n">
        <v>0.507</v>
      </c>
      <c r="K4907" s="109" t="n">
        <v>-0.4519</v>
      </c>
      <c r="L4907" s="109" t="n">
        <v>0.0677</v>
      </c>
      <c r="M4907" s="109" t="n">
        <v>-2.0971</v>
      </c>
      <c r="N4907" s="108" t="n">
        <f aca="false">IF(SQRT($B$5)*$I4907+SQRT(1-$B$5)*J4907&lt;$C$8,1,0)</f>
        <v>0</v>
      </c>
      <c r="O4907" s="108" t="n">
        <f aca="false">IF(SQRT($B$5)*$I4907+SQRT(1-$B$5)*K4907&lt;$C$9,1,0)</f>
        <v>0</v>
      </c>
      <c r="P4907" s="108" t="n">
        <f aca="false">IF(SQRT($B$5)*$I4907+SQRT(1-$B$5)*L4907&lt;$C$10,1,0)</f>
        <v>0</v>
      </c>
      <c r="Q4907" s="108" t="n">
        <f aca="false">IF(SQRT($B$5)*$I4907+SQRT(1-$B$5)*M4907&lt;$C$11,1,0)</f>
        <v>0</v>
      </c>
      <c r="R4907" s="110" t="n">
        <f aca="false">N4907*$D$8+O4907*$D$9+P4907*$D$10+Q4907*$D$11</f>
        <v>0</v>
      </c>
      <c r="S4907" s="108" t="n">
        <f aca="false">SUM(N4907:Q4907)</f>
        <v>0</v>
      </c>
    </row>
    <row r="4908" customFormat="false" ht="15" hidden="false" customHeight="false" outlineLevel="0" collapsed="false">
      <c r="H4908" s="108" t="n">
        <v>4900</v>
      </c>
      <c r="I4908" s="109" t="n">
        <v>0.1001</v>
      </c>
      <c r="J4908" s="109" t="n">
        <v>-0.7929</v>
      </c>
      <c r="K4908" s="109" t="n">
        <v>-0.666</v>
      </c>
      <c r="L4908" s="109" t="n">
        <v>-0.5666</v>
      </c>
      <c r="M4908" s="109" t="n">
        <v>0.7421</v>
      </c>
      <c r="N4908" s="108" t="n">
        <f aca="false">IF(SQRT($B$5)*$I4908+SQRT(1-$B$5)*J4908&lt;$C$8,1,0)</f>
        <v>0</v>
      </c>
      <c r="O4908" s="108" t="n">
        <f aca="false">IF(SQRT($B$5)*$I4908+SQRT(1-$B$5)*K4908&lt;$C$9,1,0)</f>
        <v>0</v>
      </c>
      <c r="P4908" s="108" t="n">
        <f aca="false">IF(SQRT($B$5)*$I4908+SQRT(1-$B$5)*L4908&lt;$C$10,1,0)</f>
        <v>0</v>
      </c>
      <c r="Q4908" s="108" t="n">
        <f aca="false">IF(SQRT($B$5)*$I4908+SQRT(1-$B$5)*M4908&lt;$C$11,1,0)</f>
        <v>0</v>
      </c>
      <c r="R4908" s="110" t="n">
        <f aca="false">N4908*$D$8+O4908*$D$9+P4908*$D$10+Q4908*$D$11</f>
        <v>0</v>
      </c>
      <c r="S4908" s="108" t="n">
        <f aca="false">SUM(N4908:Q4908)</f>
        <v>0</v>
      </c>
    </row>
    <row r="4909" customFormat="false" ht="15" hidden="false" customHeight="false" outlineLevel="0" collapsed="false">
      <c r="H4909" s="108" t="n">
        <v>4901</v>
      </c>
      <c r="I4909" s="109" t="n">
        <v>0.092</v>
      </c>
      <c r="J4909" s="109" t="n">
        <v>0.0451</v>
      </c>
      <c r="K4909" s="109" t="n">
        <v>-0.0361</v>
      </c>
      <c r="L4909" s="109" t="n">
        <v>0.8799</v>
      </c>
      <c r="M4909" s="109" t="n">
        <v>-1.2821</v>
      </c>
      <c r="N4909" s="108" t="n">
        <f aca="false">IF(SQRT($B$5)*$I4909+SQRT(1-$B$5)*J4909&lt;$C$8,1,0)</f>
        <v>0</v>
      </c>
      <c r="O4909" s="108" t="n">
        <f aca="false">IF(SQRT($B$5)*$I4909+SQRT(1-$B$5)*K4909&lt;$C$9,1,0)</f>
        <v>0</v>
      </c>
      <c r="P4909" s="108" t="n">
        <f aca="false">IF(SQRT($B$5)*$I4909+SQRT(1-$B$5)*L4909&lt;$C$10,1,0)</f>
        <v>0</v>
      </c>
      <c r="Q4909" s="108" t="n">
        <f aca="false">IF(SQRT($B$5)*$I4909+SQRT(1-$B$5)*M4909&lt;$C$11,1,0)</f>
        <v>0</v>
      </c>
      <c r="R4909" s="110" t="n">
        <f aca="false">N4909*$D$8+O4909*$D$9+P4909*$D$10+Q4909*$D$11</f>
        <v>0</v>
      </c>
      <c r="S4909" s="108" t="n">
        <f aca="false">SUM(N4909:Q4909)</f>
        <v>0</v>
      </c>
    </row>
    <row r="4910" customFormat="false" ht="15" hidden="false" customHeight="false" outlineLevel="0" collapsed="false">
      <c r="H4910" s="108" t="n">
        <v>4902</v>
      </c>
      <c r="I4910" s="109" t="n">
        <v>0.0537</v>
      </c>
      <c r="J4910" s="109" t="n">
        <v>-0.8439</v>
      </c>
      <c r="K4910" s="109" t="n">
        <v>0.2038</v>
      </c>
      <c r="L4910" s="109" t="n">
        <v>1.1461</v>
      </c>
      <c r="M4910" s="109" t="n">
        <v>0.7901</v>
      </c>
      <c r="N4910" s="108" t="n">
        <f aca="false">IF(SQRT($B$5)*$I4910+SQRT(1-$B$5)*J4910&lt;$C$8,1,0)</f>
        <v>0</v>
      </c>
      <c r="O4910" s="108" t="n">
        <f aca="false">IF(SQRT($B$5)*$I4910+SQRT(1-$B$5)*K4910&lt;$C$9,1,0)</f>
        <v>0</v>
      </c>
      <c r="P4910" s="108" t="n">
        <f aca="false">IF(SQRT($B$5)*$I4910+SQRT(1-$B$5)*L4910&lt;$C$10,1,0)</f>
        <v>0</v>
      </c>
      <c r="Q4910" s="108" t="n">
        <f aca="false">IF(SQRT($B$5)*$I4910+SQRT(1-$B$5)*M4910&lt;$C$11,1,0)</f>
        <v>0</v>
      </c>
      <c r="R4910" s="110" t="n">
        <f aca="false">N4910*$D$8+O4910*$D$9+P4910*$D$10+Q4910*$D$11</f>
        <v>0</v>
      </c>
      <c r="S4910" s="108" t="n">
        <f aca="false">SUM(N4910:Q4910)</f>
        <v>0</v>
      </c>
    </row>
    <row r="4911" customFormat="false" ht="15" hidden="false" customHeight="false" outlineLevel="0" collapsed="false">
      <c r="H4911" s="108" t="n">
        <v>4903</v>
      </c>
      <c r="I4911" s="109" t="n">
        <v>-0.5184</v>
      </c>
      <c r="J4911" s="109" t="n">
        <v>0.6519</v>
      </c>
      <c r="K4911" s="109" t="n">
        <v>0.1979</v>
      </c>
      <c r="L4911" s="109" t="n">
        <v>-1.3119</v>
      </c>
      <c r="M4911" s="109" t="n">
        <v>0.539</v>
      </c>
      <c r="N4911" s="108" t="n">
        <f aca="false">IF(SQRT($B$5)*$I4911+SQRT(1-$B$5)*J4911&lt;$C$8,1,0)</f>
        <v>0</v>
      </c>
      <c r="O4911" s="108" t="n">
        <f aca="false">IF(SQRT($B$5)*$I4911+SQRT(1-$B$5)*K4911&lt;$C$9,1,0)</f>
        <v>0</v>
      </c>
      <c r="P4911" s="108" t="n">
        <f aca="false">IF(SQRT($B$5)*$I4911+SQRT(1-$B$5)*L4911&lt;$C$10,1,0)</f>
        <v>0</v>
      </c>
      <c r="Q4911" s="108" t="n">
        <f aca="false">IF(SQRT($B$5)*$I4911+SQRT(1-$B$5)*M4911&lt;$C$11,1,0)</f>
        <v>0</v>
      </c>
      <c r="R4911" s="110" t="n">
        <f aca="false">N4911*$D$8+O4911*$D$9+P4911*$D$10+Q4911*$D$11</f>
        <v>0</v>
      </c>
      <c r="S4911" s="108" t="n">
        <f aca="false">SUM(N4911:Q4911)</f>
        <v>0</v>
      </c>
    </row>
    <row r="4912" customFormat="false" ht="15" hidden="false" customHeight="false" outlineLevel="0" collapsed="false">
      <c r="H4912" s="108" t="n">
        <v>4904</v>
      </c>
      <c r="I4912" s="109" t="n">
        <v>0.7263</v>
      </c>
      <c r="J4912" s="109" t="n">
        <v>-0.7371</v>
      </c>
      <c r="K4912" s="109" t="n">
        <v>-0.8939</v>
      </c>
      <c r="L4912" s="109" t="n">
        <v>-0.3553</v>
      </c>
      <c r="M4912" s="109" t="n">
        <v>0.2109</v>
      </c>
      <c r="N4912" s="108" t="n">
        <f aca="false">IF(SQRT($B$5)*$I4912+SQRT(1-$B$5)*J4912&lt;$C$8,1,0)</f>
        <v>0</v>
      </c>
      <c r="O4912" s="108" t="n">
        <f aca="false">IF(SQRT($B$5)*$I4912+SQRT(1-$B$5)*K4912&lt;$C$9,1,0)</f>
        <v>0</v>
      </c>
      <c r="P4912" s="108" t="n">
        <f aca="false">IF(SQRT($B$5)*$I4912+SQRT(1-$B$5)*L4912&lt;$C$10,1,0)</f>
        <v>0</v>
      </c>
      <c r="Q4912" s="108" t="n">
        <f aca="false">IF(SQRT($B$5)*$I4912+SQRT(1-$B$5)*M4912&lt;$C$11,1,0)</f>
        <v>0</v>
      </c>
      <c r="R4912" s="110" t="n">
        <f aca="false">N4912*$D$8+O4912*$D$9+P4912*$D$10+Q4912*$D$11</f>
        <v>0</v>
      </c>
      <c r="S4912" s="108" t="n">
        <f aca="false">SUM(N4912:Q4912)</f>
        <v>0</v>
      </c>
    </row>
    <row r="4913" customFormat="false" ht="15" hidden="false" customHeight="false" outlineLevel="0" collapsed="false">
      <c r="H4913" s="108" t="n">
        <v>4905</v>
      </c>
      <c r="I4913" s="109" t="n">
        <v>0.1802</v>
      </c>
      <c r="J4913" s="109" t="n">
        <v>0.109</v>
      </c>
      <c r="K4913" s="109" t="n">
        <v>1.0094</v>
      </c>
      <c r="L4913" s="109" t="n">
        <v>-0.9939</v>
      </c>
      <c r="M4913" s="109" t="n">
        <v>0.9814</v>
      </c>
      <c r="N4913" s="108" t="n">
        <f aca="false">IF(SQRT($B$5)*$I4913+SQRT(1-$B$5)*J4913&lt;$C$8,1,0)</f>
        <v>0</v>
      </c>
      <c r="O4913" s="108" t="n">
        <f aca="false">IF(SQRT($B$5)*$I4913+SQRT(1-$B$5)*K4913&lt;$C$9,1,0)</f>
        <v>0</v>
      </c>
      <c r="P4913" s="108" t="n">
        <f aca="false">IF(SQRT($B$5)*$I4913+SQRT(1-$B$5)*L4913&lt;$C$10,1,0)</f>
        <v>0</v>
      </c>
      <c r="Q4913" s="108" t="n">
        <f aca="false">IF(SQRT($B$5)*$I4913+SQRT(1-$B$5)*M4913&lt;$C$11,1,0)</f>
        <v>0</v>
      </c>
      <c r="R4913" s="110" t="n">
        <f aca="false">N4913*$D$8+O4913*$D$9+P4913*$D$10+Q4913*$D$11</f>
        <v>0</v>
      </c>
      <c r="S4913" s="108" t="n">
        <f aca="false">SUM(N4913:Q4913)</f>
        <v>0</v>
      </c>
    </row>
    <row r="4914" customFormat="false" ht="15" hidden="false" customHeight="false" outlineLevel="0" collapsed="false">
      <c r="H4914" s="108" t="n">
        <v>4906</v>
      </c>
      <c r="I4914" s="109" t="n">
        <v>1.0524</v>
      </c>
      <c r="J4914" s="109" t="n">
        <v>0.2479</v>
      </c>
      <c r="K4914" s="109" t="n">
        <v>1.6685</v>
      </c>
      <c r="L4914" s="109" t="n">
        <v>-1.3464</v>
      </c>
      <c r="M4914" s="109" t="n">
        <v>1.1291</v>
      </c>
      <c r="N4914" s="108" t="n">
        <f aca="false">IF(SQRT($B$5)*$I4914+SQRT(1-$B$5)*J4914&lt;$C$8,1,0)</f>
        <v>0</v>
      </c>
      <c r="O4914" s="108" t="n">
        <f aca="false">IF(SQRT($B$5)*$I4914+SQRT(1-$B$5)*K4914&lt;$C$9,1,0)</f>
        <v>0</v>
      </c>
      <c r="P4914" s="108" t="n">
        <f aca="false">IF(SQRT($B$5)*$I4914+SQRT(1-$B$5)*L4914&lt;$C$10,1,0)</f>
        <v>0</v>
      </c>
      <c r="Q4914" s="108" t="n">
        <f aca="false">IF(SQRT($B$5)*$I4914+SQRT(1-$B$5)*M4914&lt;$C$11,1,0)</f>
        <v>0</v>
      </c>
      <c r="R4914" s="110" t="n">
        <f aca="false">N4914*$D$8+O4914*$D$9+P4914*$D$10+Q4914*$D$11</f>
        <v>0</v>
      </c>
      <c r="S4914" s="108" t="n">
        <f aca="false">SUM(N4914:Q4914)</f>
        <v>0</v>
      </c>
    </row>
    <row r="4915" customFormat="false" ht="15" hidden="false" customHeight="false" outlineLevel="0" collapsed="false">
      <c r="H4915" s="108" t="n">
        <v>4907</v>
      </c>
      <c r="I4915" s="109" t="n">
        <v>-2.2984</v>
      </c>
      <c r="J4915" s="109" t="n">
        <v>0.4486</v>
      </c>
      <c r="K4915" s="109" t="n">
        <v>0.9256</v>
      </c>
      <c r="L4915" s="109" t="n">
        <v>-0.2819</v>
      </c>
      <c r="M4915" s="109" t="n">
        <v>-1.1784</v>
      </c>
      <c r="N4915" s="108" t="n">
        <f aca="false">IF(SQRT($B$5)*$I4915+SQRT(1-$B$5)*J4915&lt;$C$8,1,0)</f>
        <v>0</v>
      </c>
      <c r="O4915" s="108" t="n">
        <f aca="false">IF(SQRT($B$5)*$I4915+SQRT(1-$B$5)*K4915&lt;$C$9,1,0)</f>
        <v>0</v>
      </c>
      <c r="P4915" s="108" t="n">
        <f aca="false">IF(SQRT($B$5)*$I4915+SQRT(1-$B$5)*L4915&lt;$C$10,1,0)</f>
        <v>0</v>
      </c>
      <c r="Q4915" s="108" t="n">
        <f aca="false">IF(SQRT($B$5)*$I4915+SQRT(1-$B$5)*M4915&lt;$C$11,1,0)</f>
        <v>1</v>
      </c>
      <c r="R4915" s="110" t="n">
        <f aca="false">N4915*$D$8+O4915*$D$9+P4915*$D$10+Q4915*$D$11</f>
        <v>17.5</v>
      </c>
      <c r="S4915" s="108" t="n">
        <f aca="false">SUM(N4915:Q4915)</f>
        <v>1</v>
      </c>
    </row>
    <row r="4916" customFormat="false" ht="15" hidden="false" customHeight="false" outlineLevel="0" collapsed="false">
      <c r="H4916" s="108" t="n">
        <v>4908</v>
      </c>
      <c r="I4916" s="109" t="n">
        <v>-0.646</v>
      </c>
      <c r="J4916" s="109" t="n">
        <v>1.4781</v>
      </c>
      <c r="K4916" s="109" t="n">
        <v>-0.9456</v>
      </c>
      <c r="L4916" s="109" t="n">
        <v>1.1454</v>
      </c>
      <c r="M4916" s="109" t="n">
        <v>1.4966</v>
      </c>
      <c r="N4916" s="108" t="n">
        <f aca="false">IF(SQRT($B$5)*$I4916+SQRT(1-$B$5)*J4916&lt;$C$8,1,0)</f>
        <v>0</v>
      </c>
      <c r="O4916" s="108" t="n">
        <f aca="false">IF(SQRT($B$5)*$I4916+SQRT(1-$B$5)*K4916&lt;$C$9,1,0)</f>
        <v>0</v>
      </c>
      <c r="P4916" s="108" t="n">
        <f aca="false">IF(SQRT($B$5)*$I4916+SQRT(1-$B$5)*L4916&lt;$C$10,1,0)</f>
        <v>0</v>
      </c>
      <c r="Q4916" s="108" t="n">
        <f aca="false">IF(SQRT($B$5)*$I4916+SQRT(1-$B$5)*M4916&lt;$C$11,1,0)</f>
        <v>0</v>
      </c>
      <c r="R4916" s="110" t="n">
        <f aca="false">N4916*$D$8+O4916*$D$9+P4916*$D$10+Q4916*$D$11</f>
        <v>0</v>
      </c>
      <c r="S4916" s="108" t="n">
        <f aca="false">SUM(N4916:Q4916)</f>
        <v>0</v>
      </c>
    </row>
    <row r="4917" customFormat="false" ht="15" hidden="false" customHeight="false" outlineLevel="0" collapsed="false">
      <c r="H4917" s="108" t="n">
        <v>4909</v>
      </c>
      <c r="I4917" s="109" t="n">
        <v>1.3663</v>
      </c>
      <c r="J4917" s="109" t="n">
        <v>0.8603</v>
      </c>
      <c r="K4917" s="109" t="n">
        <v>-0.856</v>
      </c>
      <c r="L4917" s="109" t="n">
        <v>-0.6669</v>
      </c>
      <c r="M4917" s="109" t="n">
        <v>-1.2234</v>
      </c>
      <c r="N4917" s="108" t="n">
        <f aca="false">IF(SQRT($B$5)*$I4917+SQRT(1-$B$5)*J4917&lt;$C$8,1,0)</f>
        <v>0</v>
      </c>
      <c r="O4917" s="108" t="n">
        <f aca="false">IF(SQRT($B$5)*$I4917+SQRT(1-$B$5)*K4917&lt;$C$9,1,0)</f>
        <v>0</v>
      </c>
      <c r="P4917" s="108" t="n">
        <f aca="false">IF(SQRT($B$5)*$I4917+SQRT(1-$B$5)*L4917&lt;$C$10,1,0)</f>
        <v>0</v>
      </c>
      <c r="Q4917" s="108" t="n">
        <f aca="false">IF(SQRT($B$5)*$I4917+SQRT(1-$B$5)*M4917&lt;$C$11,1,0)</f>
        <v>0</v>
      </c>
      <c r="R4917" s="110" t="n">
        <f aca="false">N4917*$D$8+O4917*$D$9+P4917*$D$10+Q4917*$D$11</f>
        <v>0</v>
      </c>
      <c r="S4917" s="108" t="n">
        <f aca="false">SUM(N4917:Q4917)</f>
        <v>0</v>
      </c>
    </row>
    <row r="4918" customFormat="false" ht="15" hidden="false" customHeight="false" outlineLevel="0" collapsed="false">
      <c r="H4918" s="108" t="n">
        <v>4910</v>
      </c>
      <c r="I4918" s="109" t="n">
        <v>-0.1046</v>
      </c>
      <c r="J4918" s="109" t="n">
        <v>1.0513</v>
      </c>
      <c r="K4918" s="109" t="n">
        <v>-0.1072</v>
      </c>
      <c r="L4918" s="109" t="n">
        <v>0.7395</v>
      </c>
      <c r="M4918" s="109" t="n">
        <v>-2.0068</v>
      </c>
      <c r="N4918" s="108" t="n">
        <f aca="false">IF(SQRT($B$5)*$I4918+SQRT(1-$B$5)*J4918&lt;$C$8,1,0)</f>
        <v>0</v>
      </c>
      <c r="O4918" s="108" t="n">
        <f aca="false">IF(SQRT($B$5)*$I4918+SQRT(1-$B$5)*K4918&lt;$C$9,1,0)</f>
        <v>0</v>
      </c>
      <c r="P4918" s="108" t="n">
        <f aca="false">IF(SQRT($B$5)*$I4918+SQRT(1-$B$5)*L4918&lt;$C$10,1,0)</f>
        <v>0</v>
      </c>
      <c r="Q4918" s="108" t="n">
        <f aca="false">IF(SQRT($B$5)*$I4918+SQRT(1-$B$5)*M4918&lt;$C$11,1,0)</f>
        <v>0</v>
      </c>
      <c r="R4918" s="110" t="n">
        <f aca="false">N4918*$D$8+O4918*$D$9+P4918*$D$10+Q4918*$D$11</f>
        <v>0</v>
      </c>
      <c r="S4918" s="108" t="n">
        <f aca="false">SUM(N4918:Q4918)</f>
        <v>0</v>
      </c>
    </row>
    <row r="4919" customFormat="false" ht="15" hidden="false" customHeight="false" outlineLevel="0" collapsed="false">
      <c r="H4919" s="108" t="n">
        <v>4911</v>
      </c>
      <c r="I4919" s="109" t="n">
        <v>-0.2181</v>
      </c>
      <c r="J4919" s="109" t="n">
        <v>1.8514</v>
      </c>
      <c r="K4919" s="109" t="n">
        <v>-0.4771</v>
      </c>
      <c r="L4919" s="109" t="n">
        <v>1.3346</v>
      </c>
      <c r="M4919" s="109" t="n">
        <v>0.4327</v>
      </c>
      <c r="N4919" s="108" t="n">
        <f aca="false">IF(SQRT($B$5)*$I4919+SQRT(1-$B$5)*J4919&lt;$C$8,1,0)</f>
        <v>0</v>
      </c>
      <c r="O4919" s="108" t="n">
        <f aca="false">IF(SQRT($B$5)*$I4919+SQRT(1-$B$5)*K4919&lt;$C$9,1,0)</f>
        <v>0</v>
      </c>
      <c r="P4919" s="108" t="n">
        <f aca="false">IF(SQRT($B$5)*$I4919+SQRT(1-$B$5)*L4919&lt;$C$10,1,0)</f>
        <v>0</v>
      </c>
      <c r="Q4919" s="108" t="n">
        <f aca="false">IF(SQRT($B$5)*$I4919+SQRT(1-$B$5)*M4919&lt;$C$11,1,0)</f>
        <v>0</v>
      </c>
      <c r="R4919" s="110" t="n">
        <f aca="false">N4919*$D$8+O4919*$D$9+P4919*$D$10+Q4919*$D$11</f>
        <v>0</v>
      </c>
      <c r="S4919" s="108" t="n">
        <f aca="false">SUM(N4919:Q4919)</f>
        <v>0</v>
      </c>
    </row>
    <row r="4920" customFormat="false" ht="15" hidden="false" customHeight="false" outlineLevel="0" collapsed="false">
      <c r="H4920" s="108" t="n">
        <v>4912</v>
      </c>
      <c r="I4920" s="109" t="n">
        <v>0.032</v>
      </c>
      <c r="J4920" s="109" t="n">
        <v>0.4903</v>
      </c>
      <c r="K4920" s="109" t="n">
        <v>1.0566</v>
      </c>
      <c r="L4920" s="109" t="n">
        <v>2.212</v>
      </c>
      <c r="M4920" s="109" t="n">
        <v>-0.7549</v>
      </c>
      <c r="N4920" s="108" t="n">
        <f aca="false">IF(SQRT($B$5)*$I4920+SQRT(1-$B$5)*J4920&lt;$C$8,1,0)</f>
        <v>0</v>
      </c>
      <c r="O4920" s="108" t="n">
        <f aca="false">IF(SQRT($B$5)*$I4920+SQRT(1-$B$5)*K4920&lt;$C$9,1,0)</f>
        <v>0</v>
      </c>
      <c r="P4920" s="108" t="n">
        <f aca="false">IF(SQRT($B$5)*$I4920+SQRT(1-$B$5)*L4920&lt;$C$10,1,0)</f>
        <v>0</v>
      </c>
      <c r="Q4920" s="108" t="n">
        <f aca="false">IF(SQRT($B$5)*$I4920+SQRT(1-$B$5)*M4920&lt;$C$11,1,0)</f>
        <v>0</v>
      </c>
      <c r="R4920" s="110" t="n">
        <f aca="false">N4920*$D$8+O4920*$D$9+P4920*$D$10+Q4920*$D$11</f>
        <v>0</v>
      </c>
      <c r="S4920" s="108" t="n">
        <f aca="false">SUM(N4920:Q4920)</f>
        <v>0</v>
      </c>
    </row>
    <row r="4921" customFormat="false" ht="15" hidden="false" customHeight="false" outlineLevel="0" collapsed="false">
      <c r="H4921" s="108" t="n">
        <v>4913</v>
      </c>
      <c r="I4921" s="109" t="n">
        <v>1.4517</v>
      </c>
      <c r="J4921" s="109" t="n">
        <v>0.0191</v>
      </c>
      <c r="K4921" s="109" t="n">
        <v>-0.4374</v>
      </c>
      <c r="L4921" s="109" t="n">
        <v>-0.7693</v>
      </c>
      <c r="M4921" s="109" t="n">
        <v>-0.2057</v>
      </c>
      <c r="N4921" s="108" t="n">
        <f aca="false">IF(SQRT($B$5)*$I4921+SQRT(1-$B$5)*J4921&lt;$C$8,1,0)</f>
        <v>0</v>
      </c>
      <c r="O4921" s="108" t="n">
        <f aca="false">IF(SQRT($B$5)*$I4921+SQRT(1-$B$5)*K4921&lt;$C$9,1,0)</f>
        <v>0</v>
      </c>
      <c r="P4921" s="108" t="n">
        <f aca="false">IF(SQRT($B$5)*$I4921+SQRT(1-$B$5)*L4921&lt;$C$10,1,0)</f>
        <v>0</v>
      </c>
      <c r="Q4921" s="108" t="n">
        <f aca="false">IF(SQRT($B$5)*$I4921+SQRT(1-$B$5)*M4921&lt;$C$11,1,0)</f>
        <v>0</v>
      </c>
      <c r="R4921" s="110" t="n">
        <f aca="false">N4921*$D$8+O4921*$D$9+P4921*$D$10+Q4921*$D$11</f>
        <v>0</v>
      </c>
      <c r="S4921" s="108" t="n">
        <f aca="false">SUM(N4921:Q4921)</f>
        <v>0</v>
      </c>
    </row>
    <row r="4922" customFormat="false" ht="15" hidden="false" customHeight="false" outlineLevel="0" collapsed="false">
      <c r="H4922" s="108" t="n">
        <v>4914</v>
      </c>
      <c r="I4922" s="109" t="n">
        <v>-0.0304</v>
      </c>
      <c r="J4922" s="109" t="n">
        <v>-0.1036</v>
      </c>
      <c r="K4922" s="109" t="n">
        <v>0.7455</v>
      </c>
      <c r="L4922" s="109" t="n">
        <v>-0.0419</v>
      </c>
      <c r="M4922" s="109" t="n">
        <v>-0.6594</v>
      </c>
      <c r="N4922" s="108" t="n">
        <f aca="false">IF(SQRT($B$5)*$I4922+SQRT(1-$B$5)*J4922&lt;$C$8,1,0)</f>
        <v>0</v>
      </c>
      <c r="O4922" s="108" t="n">
        <f aca="false">IF(SQRT($B$5)*$I4922+SQRT(1-$B$5)*K4922&lt;$C$9,1,0)</f>
        <v>0</v>
      </c>
      <c r="P4922" s="108" t="n">
        <f aca="false">IF(SQRT($B$5)*$I4922+SQRT(1-$B$5)*L4922&lt;$C$10,1,0)</f>
        <v>0</v>
      </c>
      <c r="Q4922" s="108" t="n">
        <f aca="false">IF(SQRT($B$5)*$I4922+SQRT(1-$B$5)*M4922&lt;$C$11,1,0)</f>
        <v>0</v>
      </c>
      <c r="R4922" s="110" t="n">
        <f aca="false">N4922*$D$8+O4922*$D$9+P4922*$D$10+Q4922*$D$11</f>
        <v>0</v>
      </c>
      <c r="S4922" s="108" t="n">
        <f aca="false">SUM(N4922:Q4922)</f>
        <v>0</v>
      </c>
    </row>
    <row r="4923" customFormat="false" ht="15" hidden="false" customHeight="false" outlineLevel="0" collapsed="false">
      <c r="H4923" s="108" t="n">
        <v>4915</v>
      </c>
      <c r="I4923" s="109" t="n">
        <v>-0.0437</v>
      </c>
      <c r="J4923" s="109" t="n">
        <v>0.3559</v>
      </c>
      <c r="K4923" s="109" t="n">
        <v>0.614</v>
      </c>
      <c r="L4923" s="109" t="n">
        <v>1.1687</v>
      </c>
      <c r="M4923" s="109" t="n">
        <v>-0.2353</v>
      </c>
      <c r="N4923" s="108" t="n">
        <f aca="false">IF(SQRT($B$5)*$I4923+SQRT(1-$B$5)*J4923&lt;$C$8,1,0)</f>
        <v>0</v>
      </c>
      <c r="O4923" s="108" t="n">
        <f aca="false">IF(SQRT($B$5)*$I4923+SQRT(1-$B$5)*K4923&lt;$C$9,1,0)</f>
        <v>0</v>
      </c>
      <c r="P4923" s="108" t="n">
        <f aca="false">IF(SQRT($B$5)*$I4923+SQRT(1-$B$5)*L4923&lt;$C$10,1,0)</f>
        <v>0</v>
      </c>
      <c r="Q4923" s="108" t="n">
        <f aca="false">IF(SQRT($B$5)*$I4923+SQRT(1-$B$5)*M4923&lt;$C$11,1,0)</f>
        <v>0</v>
      </c>
      <c r="R4923" s="110" t="n">
        <f aca="false">N4923*$D$8+O4923*$D$9+P4923*$D$10+Q4923*$D$11</f>
        <v>0</v>
      </c>
      <c r="S4923" s="108" t="n">
        <f aca="false">SUM(N4923:Q4923)</f>
        <v>0</v>
      </c>
    </row>
    <row r="4924" customFormat="false" ht="15" hidden="false" customHeight="false" outlineLevel="0" collapsed="false">
      <c r="H4924" s="108" t="n">
        <v>4916</v>
      </c>
      <c r="I4924" s="109" t="n">
        <v>0.4409</v>
      </c>
      <c r="J4924" s="109" t="n">
        <v>-0.563</v>
      </c>
      <c r="K4924" s="109" t="n">
        <v>1.3135</v>
      </c>
      <c r="L4924" s="109" t="n">
        <v>0.6602</v>
      </c>
      <c r="M4924" s="109" t="n">
        <v>0.14</v>
      </c>
      <c r="N4924" s="108" t="n">
        <f aca="false">IF(SQRT($B$5)*$I4924+SQRT(1-$B$5)*J4924&lt;$C$8,1,0)</f>
        <v>0</v>
      </c>
      <c r="O4924" s="108" t="n">
        <f aca="false">IF(SQRT($B$5)*$I4924+SQRT(1-$B$5)*K4924&lt;$C$9,1,0)</f>
        <v>0</v>
      </c>
      <c r="P4924" s="108" t="n">
        <f aca="false">IF(SQRT($B$5)*$I4924+SQRT(1-$B$5)*L4924&lt;$C$10,1,0)</f>
        <v>0</v>
      </c>
      <c r="Q4924" s="108" t="n">
        <f aca="false">IF(SQRT($B$5)*$I4924+SQRT(1-$B$5)*M4924&lt;$C$11,1,0)</f>
        <v>0</v>
      </c>
      <c r="R4924" s="110" t="n">
        <f aca="false">N4924*$D$8+O4924*$D$9+P4924*$D$10+Q4924*$D$11</f>
        <v>0</v>
      </c>
      <c r="S4924" s="108" t="n">
        <f aca="false">SUM(N4924:Q4924)</f>
        <v>0</v>
      </c>
    </row>
    <row r="4925" customFormat="false" ht="15" hidden="false" customHeight="false" outlineLevel="0" collapsed="false">
      <c r="H4925" s="108" t="n">
        <v>4917</v>
      </c>
      <c r="I4925" s="109" t="n">
        <v>1.3699</v>
      </c>
      <c r="J4925" s="109" t="n">
        <v>-0.3666</v>
      </c>
      <c r="K4925" s="109" t="n">
        <v>1.1033</v>
      </c>
      <c r="L4925" s="109" t="n">
        <v>-0.7633</v>
      </c>
      <c r="M4925" s="109" t="n">
        <v>1.2887</v>
      </c>
      <c r="N4925" s="108" t="n">
        <f aca="false">IF(SQRT($B$5)*$I4925+SQRT(1-$B$5)*J4925&lt;$C$8,1,0)</f>
        <v>0</v>
      </c>
      <c r="O4925" s="108" t="n">
        <f aca="false">IF(SQRT($B$5)*$I4925+SQRT(1-$B$5)*K4925&lt;$C$9,1,0)</f>
        <v>0</v>
      </c>
      <c r="P4925" s="108" t="n">
        <f aca="false">IF(SQRT($B$5)*$I4925+SQRT(1-$B$5)*L4925&lt;$C$10,1,0)</f>
        <v>0</v>
      </c>
      <c r="Q4925" s="108" t="n">
        <f aca="false">IF(SQRT($B$5)*$I4925+SQRT(1-$B$5)*M4925&lt;$C$11,1,0)</f>
        <v>0</v>
      </c>
      <c r="R4925" s="110" t="n">
        <f aca="false">N4925*$D$8+O4925*$D$9+P4925*$D$10+Q4925*$D$11</f>
        <v>0</v>
      </c>
      <c r="S4925" s="108" t="n">
        <f aca="false">SUM(N4925:Q4925)</f>
        <v>0</v>
      </c>
    </row>
    <row r="4926" customFormat="false" ht="15" hidden="false" customHeight="false" outlineLevel="0" collapsed="false">
      <c r="H4926" s="108" t="n">
        <v>4918</v>
      </c>
      <c r="I4926" s="109" t="n">
        <v>1.1959</v>
      </c>
      <c r="J4926" s="109" t="n">
        <v>-0.6957</v>
      </c>
      <c r="K4926" s="109" t="n">
        <v>-1.5622</v>
      </c>
      <c r="L4926" s="109" t="n">
        <v>-0.924</v>
      </c>
      <c r="M4926" s="109" t="n">
        <v>-0.6428</v>
      </c>
      <c r="N4926" s="108" t="n">
        <f aca="false">IF(SQRT($B$5)*$I4926+SQRT(1-$B$5)*J4926&lt;$C$8,1,0)</f>
        <v>0</v>
      </c>
      <c r="O4926" s="108" t="n">
        <f aca="false">IF(SQRT($B$5)*$I4926+SQRT(1-$B$5)*K4926&lt;$C$9,1,0)</f>
        <v>0</v>
      </c>
      <c r="P4926" s="108" t="n">
        <f aca="false">IF(SQRT($B$5)*$I4926+SQRT(1-$B$5)*L4926&lt;$C$10,1,0)</f>
        <v>0</v>
      </c>
      <c r="Q4926" s="108" t="n">
        <f aca="false">IF(SQRT($B$5)*$I4926+SQRT(1-$B$5)*M4926&lt;$C$11,1,0)</f>
        <v>0</v>
      </c>
      <c r="R4926" s="110" t="n">
        <f aca="false">N4926*$D$8+O4926*$D$9+P4926*$D$10+Q4926*$D$11</f>
        <v>0</v>
      </c>
      <c r="S4926" s="108" t="n">
        <f aca="false">SUM(N4926:Q4926)</f>
        <v>0</v>
      </c>
    </row>
    <row r="4927" customFormat="false" ht="15" hidden="false" customHeight="false" outlineLevel="0" collapsed="false">
      <c r="H4927" s="108" t="n">
        <v>4919</v>
      </c>
      <c r="I4927" s="109" t="n">
        <v>1.3702</v>
      </c>
      <c r="J4927" s="109" t="n">
        <v>-0.2641</v>
      </c>
      <c r="K4927" s="109" t="n">
        <v>1.1374</v>
      </c>
      <c r="L4927" s="109" t="n">
        <v>-0.9073</v>
      </c>
      <c r="M4927" s="109" t="n">
        <v>-0.9452</v>
      </c>
      <c r="N4927" s="108" t="n">
        <f aca="false">IF(SQRT($B$5)*$I4927+SQRT(1-$B$5)*J4927&lt;$C$8,1,0)</f>
        <v>0</v>
      </c>
      <c r="O4927" s="108" t="n">
        <f aca="false">IF(SQRT($B$5)*$I4927+SQRT(1-$B$5)*K4927&lt;$C$9,1,0)</f>
        <v>0</v>
      </c>
      <c r="P4927" s="108" t="n">
        <f aca="false">IF(SQRT($B$5)*$I4927+SQRT(1-$B$5)*L4927&lt;$C$10,1,0)</f>
        <v>0</v>
      </c>
      <c r="Q4927" s="108" t="n">
        <f aca="false">IF(SQRT($B$5)*$I4927+SQRT(1-$B$5)*M4927&lt;$C$11,1,0)</f>
        <v>0</v>
      </c>
      <c r="R4927" s="110" t="n">
        <f aca="false">N4927*$D$8+O4927*$D$9+P4927*$D$10+Q4927*$D$11</f>
        <v>0</v>
      </c>
      <c r="S4927" s="108" t="n">
        <f aca="false">SUM(N4927:Q4927)</f>
        <v>0</v>
      </c>
    </row>
    <row r="4928" customFormat="false" ht="15" hidden="false" customHeight="false" outlineLevel="0" collapsed="false">
      <c r="H4928" s="108" t="n">
        <v>4920</v>
      </c>
      <c r="I4928" s="109" t="n">
        <v>-1.7989</v>
      </c>
      <c r="J4928" s="109" t="n">
        <v>0.2672</v>
      </c>
      <c r="K4928" s="109" t="n">
        <v>-0.2399</v>
      </c>
      <c r="L4928" s="109" t="n">
        <v>-0.0709</v>
      </c>
      <c r="M4928" s="109" t="n">
        <v>-1.2145</v>
      </c>
      <c r="N4928" s="108" t="n">
        <f aca="false">IF(SQRT($B$5)*$I4928+SQRT(1-$B$5)*J4928&lt;$C$8,1,0)</f>
        <v>0</v>
      </c>
      <c r="O4928" s="108" t="n">
        <f aca="false">IF(SQRT($B$5)*$I4928+SQRT(1-$B$5)*K4928&lt;$C$9,1,0)</f>
        <v>0</v>
      </c>
      <c r="P4928" s="108" t="n">
        <f aca="false">IF(SQRT($B$5)*$I4928+SQRT(1-$B$5)*L4928&lt;$C$10,1,0)</f>
        <v>0</v>
      </c>
      <c r="Q4928" s="108" t="n">
        <f aca="false">IF(SQRT($B$5)*$I4928+SQRT(1-$B$5)*M4928&lt;$C$11,1,0)</f>
        <v>0</v>
      </c>
      <c r="R4928" s="110" t="n">
        <f aca="false">N4928*$D$8+O4928*$D$9+P4928*$D$10+Q4928*$D$11</f>
        <v>0</v>
      </c>
      <c r="S4928" s="108" t="n">
        <f aca="false">SUM(N4928:Q4928)</f>
        <v>0</v>
      </c>
    </row>
    <row r="4929" customFormat="false" ht="15" hidden="false" customHeight="false" outlineLevel="0" collapsed="false">
      <c r="H4929" s="108" t="n">
        <v>4921</v>
      </c>
      <c r="I4929" s="109" t="n">
        <v>-0.0075</v>
      </c>
      <c r="J4929" s="109" t="n">
        <v>0.5495</v>
      </c>
      <c r="K4929" s="109" t="n">
        <v>0.5989</v>
      </c>
      <c r="L4929" s="109" t="n">
        <v>-0.272</v>
      </c>
      <c r="M4929" s="109" t="n">
        <v>-1.7143</v>
      </c>
      <c r="N4929" s="108" t="n">
        <f aca="false">IF(SQRT($B$5)*$I4929+SQRT(1-$B$5)*J4929&lt;$C$8,1,0)</f>
        <v>0</v>
      </c>
      <c r="O4929" s="108" t="n">
        <f aca="false">IF(SQRT($B$5)*$I4929+SQRT(1-$B$5)*K4929&lt;$C$9,1,0)</f>
        <v>0</v>
      </c>
      <c r="P4929" s="108" t="n">
        <f aca="false">IF(SQRT($B$5)*$I4929+SQRT(1-$B$5)*L4929&lt;$C$10,1,0)</f>
        <v>0</v>
      </c>
      <c r="Q4929" s="108" t="n">
        <f aca="false">IF(SQRT($B$5)*$I4929+SQRT(1-$B$5)*M4929&lt;$C$11,1,0)</f>
        <v>0</v>
      </c>
      <c r="R4929" s="110" t="n">
        <f aca="false">N4929*$D$8+O4929*$D$9+P4929*$D$10+Q4929*$D$11</f>
        <v>0</v>
      </c>
      <c r="S4929" s="108" t="n">
        <f aca="false">SUM(N4929:Q4929)</f>
        <v>0</v>
      </c>
    </row>
    <row r="4930" customFormat="false" ht="15" hidden="false" customHeight="false" outlineLevel="0" collapsed="false">
      <c r="H4930" s="108" t="n">
        <v>4922</v>
      </c>
      <c r="I4930" s="109" t="n">
        <v>0.1998</v>
      </c>
      <c r="J4930" s="109" t="n">
        <v>0.7127</v>
      </c>
      <c r="K4930" s="109" t="n">
        <v>-0.0851</v>
      </c>
      <c r="L4930" s="109" t="n">
        <v>0.6404</v>
      </c>
      <c r="M4930" s="109" t="n">
        <v>-0.2121</v>
      </c>
      <c r="N4930" s="108" t="n">
        <f aca="false">IF(SQRT($B$5)*$I4930+SQRT(1-$B$5)*J4930&lt;$C$8,1,0)</f>
        <v>0</v>
      </c>
      <c r="O4930" s="108" t="n">
        <f aca="false">IF(SQRT($B$5)*$I4930+SQRT(1-$B$5)*K4930&lt;$C$9,1,0)</f>
        <v>0</v>
      </c>
      <c r="P4930" s="108" t="n">
        <f aca="false">IF(SQRT($B$5)*$I4930+SQRT(1-$B$5)*L4930&lt;$C$10,1,0)</f>
        <v>0</v>
      </c>
      <c r="Q4930" s="108" t="n">
        <f aca="false">IF(SQRT($B$5)*$I4930+SQRT(1-$B$5)*M4930&lt;$C$11,1,0)</f>
        <v>0</v>
      </c>
      <c r="R4930" s="110" t="n">
        <f aca="false">N4930*$D$8+O4930*$D$9+P4930*$D$10+Q4930*$D$11</f>
        <v>0</v>
      </c>
      <c r="S4930" s="108" t="n">
        <f aca="false">SUM(N4930:Q4930)</f>
        <v>0</v>
      </c>
    </row>
    <row r="4931" customFormat="false" ht="15" hidden="false" customHeight="false" outlineLevel="0" collapsed="false">
      <c r="H4931" s="108" t="n">
        <v>4923</v>
      </c>
      <c r="I4931" s="109" t="n">
        <v>2.0588</v>
      </c>
      <c r="J4931" s="109" t="n">
        <v>-0.5597</v>
      </c>
      <c r="K4931" s="109" t="n">
        <v>2.0236</v>
      </c>
      <c r="L4931" s="109" t="n">
        <v>-0.4325</v>
      </c>
      <c r="M4931" s="109" t="n">
        <v>0.3692</v>
      </c>
      <c r="N4931" s="108" t="n">
        <f aca="false">IF(SQRT($B$5)*$I4931+SQRT(1-$B$5)*J4931&lt;$C$8,1,0)</f>
        <v>0</v>
      </c>
      <c r="O4931" s="108" t="n">
        <f aca="false">IF(SQRT($B$5)*$I4931+SQRT(1-$B$5)*K4931&lt;$C$9,1,0)</f>
        <v>0</v>
      </c>
      <c r="P4931" s="108" t="n">
        <f aca="false">IF(SQRT($B$5)*$I4931+SQRT(1-$B$5)*L4931&lt;$C$10,1,0)</f>
        <v>0</v>
      </c>
      <c r="Q4931" s="108" t="n">
        <f aca="false">IF(SQRT($B$5)*$I4931+SQRT(1-$B$5)*M4931&lt;$C$11,1,0)</f>
        <v>0</v>
      </c>
      <c r="R4931" s="110" t="n">
        <f aca="false">N4931*$D$8+O4931*$D$9+P4931*$D$10+Q4931*$D$11</f>
        <v>0</v>
      </c>
      <c r="S4931" s="108" t="n">
        <f aca="false">SUM(N4931:Q4931)</f>
        <v>0</v>
      </c>
    </row>
    <row r="4932" customFormat="false" ht="15" hidden="false" customHeight="false" outlineLevel="0" collapsed="false">
      <c r="H4932" s="108" t="n">
        <v>4924</v>
      </c>
      <c r="I4932" s="109" t="n">
        <v>0.2573</v>
      </c>
      <c r="J4932" s="109" t="n">
        <v>-1.0912</v>
      </c>
      <c r="K4932" s="109" t="n">
        <v>0.217</v>
      </c>
      <c r="L4932" s="109" t="n">
        <v>-0.2627</v>
      </c>
      <c r="M4932" s="109" t="n">
        <v>1.1201</v>
      </c>
      <c r="N4932" s="108" t="n">
        <f aca="false">IF(SQRT($B$5)*$I4932+SQRT(1-$B$5)*J4932&lt;$C$8,1,0)</f>
        <v>0</v>
      </c>
      <c r="O4932" s="108" t="n">
        <f aca="false">IF(SQRT($B$5)*$I4932+SQRT(1-$B$5)*K4932&lt;$C$9,1,0)</f>
        <v>0</v>
      </c>
      <c r="P4932" s="108" t="n">
        <f aca="false">IF(SQRT($B$5)*$I4932+SQRT(1-$B$5)*L4932&lt;$C$10,1,0)</f>
        <v>0</v>
      </c>
      <c r="Q4932" s="108" t="n">
        <f aca="false">IF(SQRT($B$5)*$I4932+SQRT(1-$B$5)*M4932&lt;$C$11,1,0)</f>
        <v>0</v>
      </c>
      <c r="R4932" s="110" t="n">
        <f aca="false">N4932*$D$8+O4932*$D$9+P4932*$D$10+Q4932*$D$11</f>
        <v>0</v>
      </c>
      <c r="S4932" s="108" t="n">
        <f aca="false">SUM(N4932:Q4932)</f>
        <v>0</v>
      </c>
    </row>
    <row r="4933" customFormat="false" ht="15" hidden="false" customHeight="false" outlineLevel="0" collapsed="false">
      <c r="H4933" s="108" t="n">
        <v>4925</v>
      </c>
      <c r="I4933" s="109" t="n">
        <v>0.3848</v>
      </c>
      <c r="J4933" s="109" t="n">
        <v>1.4103</v>
      </c>
      <c r="K4933" s="109" t="n">
        <v>-2.0884</v>
      </c>
      <c r="L4933" s="109" t="n">
        <v>0.3431</v>
      </c>
      <c r="M4933" s="109" t="n">
        <v>-0.1443</v>
      </c>
      <c r="N4933" s="108" t="n">
        <f aca="false">IF(SQRT($B$5)*$I4933+SQRT(1-$B$5)*J4933&lt;$C$8,1,0)</f>
        <v>0</v>
      </c>
      <c r="O4933" s="108" t="n">
        <f aca="false">IF(SQRT($B$5)*$I4933+SQRT(1-$B$5)*K4933&lt;$C$9,1,0)</f>
        <v>0</v>
      </c>
      <c r="P4933" s="108" t="n">
        <f aca="false">IF(SQRT($B$5)*$I4933+SQRT(1-$B$5)*L4933&lt;$C$10,1,0)</f>
        <v>0</v>
      </c>
      <c r="Q4933" s="108" t="n">
        <f aca="false">IF(SQRT($B$5)*$I4933+SQRT(1-$B$5)*M4933&lt;$C$11,1,0)</f>
        <v>0</v>
      </c>
      <c r="R4933" s="110" t="n">
        <f aca="false">N4933*$D$8+O4933*$D$9+P4933*$D$10+Q4933*$D$11</f>
        <v>0</v>
      </c>
      <c r="S4933" s="108" t="n">
        <f aca="false">SUM(N4933:Q4933)</f>
        <v>0</v>
      </c>
    </row>
    <row r="4934" customFormat="false" ht="15" hidden="false" customHeight="false" outlineLevel="0" collapsed="false">
      <c r="H4934" s="108" t="n">
        <v>4926</v>
      </c>
      <c r="I4934" s="109" t="n">
        <v>-0.4273</v>
      </c>
      <c r="J4934" s="109" t="n">
        <v>-0.1113</v>
      </c>
      <c r="K4934" s="109" t="n">
        <v>-1.4941</v>
      </c>
      <c r="L4934" s="109" t="n">
        <v>0.1811</v>
      </c>
      <c r="M4934" s="109" t="n">
        <v>-0.6482</v>
      </c>
      <c r="N4934" s="108" t="n">
        <f aca="false">IF(SQRT($B$5)*$I4934+SQRT(1-$B$5)*J4934&lt;$C$8,1,0)</f>
        <v>0</v>
      </c>
      <c r="O4934" s="108" t="n">
        <f aca="false">IF(SQRT($B$5)*$I4934+SQRT(1-$B$5)*K4934&lt;$C$9,1,0)</f>
        <v>0</v>
      </c>
      <c r="P4934" s="108" t="n">
        <f aca="false">IF(SQRT($B$5)*$I4934+SQRT(1-$B$5)*L4934&lt;$C$10,1,0)</f>
        <v>0</v>
      </c>
      <c r="Q4934" s="108" t="n">
        <f aca="false">IF(SQRT($B$5)*$I4934+SQRT(1-$B$5)*M4934&lt;$C$11,1,0)</f>
        <v>0</v>
      </c>
      <c r="R4934" s="110" t="n">
        <f aca="false">N4934*$D$8+O4934*$D$9+P4934*$D$10+Q4934*$D$11</f>
        <v>0</v>
      </c>
      <c r="S4934" s="108" t="n">
        <f aca="false">SUM(N4934:Q4934)</f>
        <v>0</v>
      </c>
    </row>
    <row r="4935" customFormat="false" ht="15" hidden="false" customHeight="false" outlineLevel="0" collapsed="false">
      <c r="H4935" s="108" t="n">
        <v>4927</v>
      </c>
      <c r="I4935" s="109" t="n">
        <v>-1.3709</v>
      </c>
      <c r="J4935" s="109" t="n">
        <v>1.9005</v>
      </c>
      <c r="K4935" s="109" t="n">
        <v>-0.1197</v>
      </c>
      <c r="L4935" s="109" t="n">
        <v>0.4086</v>
      </c>
      <c r="M4935" s="109" t="n">
        <v>2.0052</v>
      </c>
      <c r="N4935" s="108" t="n">
        <f aca="false">IF(SQRT($B$5)*$I4935+SQRT(1-$B$5)*J4935&lt;$C$8,1,0)</f>
        <v>0</v>
      </c>
      <c r="O4935" s="108" t="n">
        <f aca="false">IF(SQRT($B$5)*$I4935+SQRT(1-$B$5)*K4935&lt;$C$9,1,0)</f>
        <v>0</v>
      </c>
      <c r="P4935" s="108" t="n">
        <f aca="false">IF(SQRT($B$5)*$I4935+SQRT(1-$B$5)*L4935&lt;$C$10,1,0)</f>
        <v>0</v>
      </c>
      <c r="Q4935" s="108" t="n">
        <f aca="false">IF(SQRT($B$5)*$I4935+SQRT(1-$B$5)*M4935&lt;$C$11,1,0)</f>
        <v>0</v>
      </c>
      <c r="R4935" s="110" t="n">
        <f aca="false">N4935*$D$8+O4935*$D$9+P4935*$D$10+Q4935*$D$11</f>
        <v>0</v>
      </c>
      <c r="S4935" s="108" t="n">
        <f aca="false">SUM(N4935:Q4935)</f>
        <v>0</v>
      </c>
    </row>
    <row r="4936" customFormat="false" ht="15" hidden="false" customHeight="false" outlineLevel="0" collapsed="false">
      <c r="H4936" s="108" t="n">
        <v>4928</v>
      </c>
      <c r="I4936" s="109" t="n">
        <v>-0.3896</v>
      </c>
      <c r="J4936" s="109" t="n">
        <v>1.1159</v>
      </c>
      <c r="K4936" s="109" t="n">
        <v>-2.302</v>
      </c>
      <c r="L4936" s="109" t="n">
        <v>-0.9834</v>
      </c>
      <c r="M4936" s="109" t="n">
        <v>0.2198</v>
      </c>
      <c r="N4936" s="108" t="n">
        <f aca="false">IF(SQRT($B$5)*$I4936+SQRT(1-$B$5)*J4936&lt;$C$8,1,0)</f>
        <v>0</v>
      </c>
      <c r="O4936" s="108" t="n">
        <f aca="false">IF(SQRT($B$5)*$I4936+SQRT(1-$B$5)*K4936&lt;$C$9,1,0)</f>
        <v>0</v>
      </c>
      <c r="P4936" s="108" t="n">
        <f aca="false">IF(SQRT($B$5)*$I4936+SQRT(1-$B$5)*L4936&lt;$C$10,1,0)</f>
        <v>0</v>
      </c>
      <c r="Q4936" s="108" t="n">
        <f aca="false">IF(SQRT($B$5)*$I4936+SQRT(1-$B$5)*M4936&lt;$C$11,1,0)</f>
        <v>0</v>
      </c>
      <c r="R4936" s="110" t="n">
        <f aca="false">N4936*$D$8+O4936*$D$9+P4936*$D$10+Q4936*$D$11</f>
        <v>0</v>
      </c>
      <c r="S4936" s="108" t="n">
        <f aca="false">SUM(N4936:Q4936)</f>
        <v>0</v>
      </c>
    </row>
    <row r="4937" customFormat="false" ht="15" hidden="false" customHeight="false" outlineLevel="0" collapsed="false">
      <c r="H4937" s="108" t="n">
        <v>4929</v>
      </c>
      <c r="I4937" s="109" t="n">
        <v>-0.3397</v>
      </c>
      <c r="J4937" s="109" t="n">
        <v>0.4971</v>
      </c>
      <c r="K4937" s="109" t="n">
        <v>-1.1063</v>
      </c>
      <c r="L4937" s="109" t="n">
        <v>0.4499</v>
      </c>
      <c r="M4937" s="109" t="n">
        <v>-0.5271</v>
      </c>
      <c r="N4937" s="108" t="n">
        <f aca="false">IF(SQRT($B$5)*$I4937+SQRT(1-$B$5)*J4937&lt;$C$8,1,0)</f>
        <v>0</v>
      </c>
      <c r="O4937" s="108" t="n">
        <f aca="false">IF(SQRT($B$5)*$I4937+SQRT(1-$B$5)*K4937&lt;$C$9,1,0)</f>
        <v>0</v>
      </c>
      <c r="P4937" s="108" t="n">
        <f aca="false">IF(SQRT($B$5)*$I4937+SQRT(1-$B$5)*L4937&lt;$C$10,1,0)</f>
        <v>0</v>
      </c>
      <c r="Q4937" s="108" t="n">
        <f aca="false">IF(SQRT($B$5)*$I4937+SQRT(1-$B$5)*M4937&lt;$C$11,1,0)</f>
        <v>0</v>
      </c>
      <c r="R4937" s="110" t="n">
        <f aca="false">N4937*$D$8+O4937*$D$9+P4937*$D$10+Q4937*$D$11</f>
        <v>0</v>
      </c>
      <c r="S4937" s="108" t="n">
        <f aca="false">SUM(N4937:Q4937)</f>
        <v>0</v>
      </c>
    </row>
    <row r="4938" customFormat="false" ht="15" hidden="false" customHeight="false" outlineLevel="0" collapsed="false">
      <c r="H4938" s="108" t="n">
        <v>4930</v>
      </c>
      <c r="I4938" s="109" t="n">
        <v>-0.0847</v>
      </c>
      <c r="J4938" s="109" t="n">
        <v>0.0149</v>
      </c>
      <c r="K4938" s="109" t="n">
        <v>-0.3698</v>
      </c>
      <c r="L4938" s="109" t="n">
        <v>0.8516</v>
      </c>
      <c r="M4938" s="109" t="n">
        <v>2.3092</v>
      </c>
      <c r="N4938" s="108" t="n">
        <f aca="false">IF(SQRT($B$5)*$I4938+SQRT(1-$B$5)*J4938&lt;$C$8,1,0)</f>
        <v>0</v>
      </c>
      <c r="O4938" s="108" t="n">
        <f aca="false">IF(SQRT($B$5)*$I4938+SQRT(1-$B$5)*K4938&lt;$C$9,1,0)</f>
        <v>0</v>
      </c>
      <c r="P4938" s="108" t="n">
        <f aca="false">IF(SQRT($B$5)*$I4938+SQRT(1-$B$5)*L4938&lt;$C$10,1,0)</f>
        <v>0</v>
      </c>
      <c r="Q4938" s="108" t="n">
        <f aca="false">IF(SQRT($B$5)*$I4938+SQRT(1-$B$5)*M4938&lt;$C$11,1,0)</f>
        <v>0</v>
      </c>
      <c r="R4938" s="110" t="n">
        <f aca="false">N4938*$D$8+O4938*$D$9+P4938*$D$10+Q4938*$D$11</f>
        <v>0</v>
      </c>
      <c r="S4938" s="108" t="n">
        <f aca="false">SUM(N4938:Q4938)</f>
        <v>0</v>
      </c>
    </row>
    <row r="4939" customFormat="false" ht="15" hidden="false" customHeight="false" outlineLevel="0" collapsed="false">
      <c r="H4939" s="108" t="n">
        <v>4931</v>
      </c>
      <c r="I4939" s="109" t="n">
        <v>0.0842</v>
      </c>
      <c r="J4939" s="109" t="n">
        <v>-0.2063</v>
      </c>
      <c r="K4939" s="109" t="n">
        <v>-1.1639</v>
      </c>
      <c r="L4939" s="109" t="n">
        <v>0.7787</v>
      </c>
      <c r="M4939" s="109" t="n">
        <v>0.6544</v>
      </c>
      <c r="N4939" s="108" t="n">
        <f aca="false">IF(SQRT($B$5)*$I4939+SQRT(1-$B$5)*J4939&lt;$C$8,1,0)</f>
        <v>0</v>
      </c>
      <c r="O4939" s="108" t="n">
        <f aca="false">IF(SQRT($B$5)*$I4939+SQRT(1-$B$5)*K4939&lt;$C$9,1,0)</f>
        <v>0</v>
      </c>
      <c r="P4939" s="108" t="n">
        <f aca="false">IF(SQRT($B$5)*$I4939+SQRT(1-$B$5)*L4939&lt;$C$10,1,0)</f>
        <v>0</v>
      </c>
      <c r="Q4939" s="108" t="n">
        <f aca="false">IF(SQRT($B$5)*$I4939+SQRT(1-$B$5)*M4939&lt;$C$11,1,0)</f>
        <v>0</v>
      </c>
      <c r="R4939" s="110" t="n">
        <f aca="false">N4939*$D$8+O4939*$D$9+P4939*$D$10+Q4939*$D$11</f>
        <v>0</v>
      </c>
      <c r="S4939" s="108" t="n">
        <f aca="false">SUM(N4939:Q4939)</f>
        <v>0</v>
      </c>
    </row>
    <row r="4940" customFormat="false" ht="15" hidden="false" customHeight="false" outlineLevel="0" collapsed="false">
      <c r="H4940" s="108" t="n">
        <v>4932</v>
      </c>
      <c r="I4940" s="109" t="n">
        <v>-0.2414</v>
      </c>
      <c r="J4940" s="109" t="n">
        <v>0.8281</v>
      </c>
      <c r="K4940" s="109" t="n">
        <v>-1.5896</v>
      </c>
      <c r="L4940" s="109" t="n">
        <v>-0.3736</v>
      </c>
      <c r="M4940" s="109" t="n">
        <v>-1.3257</v>
      </c>
      <c r="N4940" s="108" t="n">
        <f aca="false">IF(SQRT($B$5)*$I4940+SQRT(1-$B$5)*J4940&lt;$C$8,1,0)</f>
        <v>0</v>
      </c>
      <c r="O4940" s="108" t="n">
        <f aca="false">IF(SQRT($B$5)*$I4940+SQRT(1-$B$5)*K4940&lt;$C$9,1,0)</f>
        <v>0</v>
      </c>
      <c r="P4940" s="108" t="n">
        <f aca="false">IF(SQRT($B$5)*$I4940+SQRT(1-$B$5)*L4940&lt;$C$10,1,0)</f>
        <v>0</v>
      </c>
      <c r="Q4940" s="108" t="n">
        <f aca="false">IF(SQRT($B$5)*$I4940+SQRT(1-$B$5)*M4940&lt;$C$11,1,0)</f>
        <v>0</v>
      </c>
      <c r="R4940" s="110" t="n">
        <f aca="false">N4940*$D$8+O4940*$D$9+P4940*$D$10+Q4940*$D$11</f>
        <v>0</v>
      </c>
      <c r="S4940" s="108" t="n">
        <f aca="false">SUM(N4940:Q4940)</f>
        <v>0</v>
      </c>
    </row>
    <row r="4941" customFormat="false" ht="15" hidden="false" customHeight="false" outlineLevel="0" collapsed="false">
      <c r="H4941" s="108" t="n">
        <v>4933</v>
      </c>
      <c r="I4941" s="109" t="n">
        <v>-0.2225</v>
      </c>
      <c r="J4941" s="109" t="n">
        <v>-0.3257</v>
      </c>
      <c r="K4941" s="109" t="n">
        <v>0.28</v>
      </c>
      <c r="L4941" s="109" t="n">
        <v>-0.3023</v>
      </c>
      <c r="M4941" s="109" t="n">
        <v>-0.3351</v>
      </c>
      <c r="N4941" s="108" t="n">
        <f aca="false">IF(SQRT($B$5)*$I4941+SQRT(1-$B$5)*J4941&lt;$C$8,1,0)</f>
        <v>0</v>
      </c>
      <c r="O4941" s="108" t="n">
        <f aca="false">IF(SQRT($B$5)*$I4941+SQRT(1-$B$5)*K4941&lt;$C$9,1,0)</f>
        <v>0</v>
      </c>
      <c r="P4941" s="108" t="n">
        <f aca="false">IF(SQRT($B$5)*$I4941+SQRT(1-$B$5)*L4941&lt;$C$10,1,0)</f>
        <v>0</v>
      </c>
      <c r="Q4941" s="108" t="n">
        <f aca="false">IF(SQRT($B$5)*$I4941+SQRT(1-$B$5)*M4941&lt;$C$11,1,0)</f>
        <v>0</v>
      </c>
      <c r="R4941" s="110" t="n">
        <f aca="false">N4941*$D$8+O4941*$D$9+P4941*$D$10+Q4941*$D$11</f>
        <v>0</v>
      </c>
      <c r="S4941" s="108" t="n">
        <f aca="false">SUM(N4941:Q4941)</f>
        <v>0</v>
      </c>
    </row>
    <row r="4942" customFormat="false" ht="15" hidden="false" customHeight="false" outlineLevel="0" collapsed="false">
      <c r="H4942" s="108" t="n">
        <v>4934</v>
      </c>
      <c r="I4942" s="109" t="n">
        <v>-1.2053</v>
      </c>
      <c r="J4942" s="109" t="n">
        <v>-0.9351</v>
      </c>
      <c r="K4942" s="109" t="n">
        <v>-0.104</v>
      </c>
      <c r="L4942" s="109" t="n">
        <v>-0.5606</v>
      </c>
      <c r="M4942" s="109" t="n">
        <v>0.6938</v>
      </c>
      <c r="N4942" s="108" t="n">
        <f aca="false">IF(SQRT($B$5)*$I4942+SQRT(1-$B$5)*J4942&lt;$C$8,1,0)</f>
        <v>0</v>
      </c>
      <c r="O4942" s="108" t="n">
        <f aca="false">IF(SQRT($B$5)*$I4942+SQRT(1-$B$5)*K4942&lt;$C$9,1,0)</f>
        <v>0</v>
      </c>
      <c r="P4942" s="108" t="n">
        <f aca="false">IF(SQRT($B$5)*$I4942+SQRT(1-$B$5)*L4942&lt;$C$10,1,0)</f>
        <v>0</v>
      </c>
      <c r="Q4942" s="108" t="n">
        <f aca="false">IF(SQRT($B$5)*$I4942+SQRT(1-$B$5)*M4942&lt;$C$11,1,0)</f>
        <v>0</v>
      </c>
      <c r="R4942" s="110" t="n">
        <f aca="false">N4942*$D$8+O4942*$D$9+P4942*$D$10+Q4942*$D$11</f>
        <v>0</v>
      </c>
      <c r="S4942" s="108" t="n">
        <f aca="false">SUM(N4942:Q4942)</f>
        <v>0</v>
      </c>
    </row>
    <row r="4943" customFormat="false" ht="15" hidden="false" customHeight="false" outlineLevel="0" collapsed="false">
      <c r="H4943" s="108" t="n">
        <v>4935</v>
      </c>
      <c r="I4943" s="109" t="n">
        <v>-0.0428</v>
      </c>
      <c r="J4943" s="109" t="n">
        <v>-0.4496</v>
      </c>
      <c r="K4943" s="109" t="n">
        <v>-1.6993</v>
      </c>
      <c r="L4943" s="109" t="n">
        <v>0.6663</v>
      </c>
      <c r="M4943" s="109" t="n">
        <v>0.8694</v>
      </c>
      <c r="N4943" s="108" t="n">
        <f aca="false">IF(SQRT($B$5)*$I4943+SQRT(1-$B$5)*J4943&lt;$C$8,1,0)</f>
        <v>0</v>
      </c>
      <c r="O4943" s="108" t="n">
        <f aca="false">IF(SQRT($B$5)*$I4943+SQRT(1-$B$5)*K4943&lt;$C$9,1,0)</f>
        <v>0</v>
      </c>
      <c r="P4943" s="108" t="n">
        <f aca="false">IF(SQRT($B$5)*$I4943+SQRT(1-$B$5)*L4943&lt;$C$10,1,0)</f>
        <v>0</v>
      </c>
      <c r="Q4943" s="108" t="n">
        <f aca="false">IF(SQRT($B$5)*$I4943+SQRT(1-$B$5)*M4943&lt;$C$11,1,0)</f>
        <v>0</v>
      </c>
      <c r="R4943" s="110" t="n">
        <f aca="false">N4943*$D$8+O4943*$D$9+P4943*$D$10+Q4943*$D$11</f>
        <v>0</v>
      </c>
      <c r="S4943" s="108" t="n">
        <f aca="false">SUM(N4943:Q4943)</f>
        <v>0</v>
      </c>
    </row>
    <row r="4944" customFormat="false" ht="15" hidden="false" customHeight="false" outlineLevel="0" collapsed="false">
      <c r="H4944" s="108" t="n">
        <v>4936</v>
      </c>
      <c r="I4944" s="109" t="n">
        <v>-2.358</v>
      </c>
      <c r="J4944" s="109" t="n">
        <v>-0.1698</v>
      </c>
      <c r="K4944" s="109" t="n">
        <v>-0.0079</v>
      </c>
      <c r="L4944" s="109" t="n">
        <v>-0.8676</v>
      </c>
      <c r="M4944" s="109" t="n">
        <v>-0.6556</v>
      </c>
      <c r="N4944" s="108" t="n">
        <f aca="false">IF(SQRT($B$5)*$I4944+SQRT(1-$B$5)*J4944&lt;$C$8,1,0)</f>
        <v>0</v>
      </c>
      <c r="O4944" s="108" t="n">
        <f aca="false">IF(SQRT($B$5)*$I4944+SQRT(1-$B$5)*K4944&lt;$C$9,1,0)</f>
        <v>0</v>
      </c>
      <c r="P4944" s="108" t="n">
        <f aca="false">IF(SQRT($B$5)*$I4944+SQRT(1-$B$5)*L4944&lt;$C$10,1,0)</f>
        <v>1</v>
      </c>
      <c r="Q4944" s="108" t="n">
        <f aca="false">IF(SQRT($B$5)*$I4944+SQRT(1-$B$5)*M4944&lt;$C$11,1,0)</f>
        <v>0</v>
      </c>
      <c r="R4944" s="110" t="n">
        <f aca="false">N4944*$D$8+O4944*$D$9+P4944*$D$10+Q4944*$D$11</f>
        <v>14</v>
      </c>
      <c r="S4944" s="108" t="n">
        <f aca="false">SUM(N4944:Q4944)</f>
        <v>1</v>
      </c>
    </row>
    <row r="4945" customFormat="false" ht="15" hidden="false" customHeight="false" outlineLevel="0" collapsed="false">
      <c r="H4945" s="108" t="n">
        <v>4937</v>
      </c>
      <c r="I4945" s="109" t="n">
        <v>1.0287</v>
      </c>
      <c r="J4945" s="109" t="n">
        <v>-0.9342</v>
      </c>
      <c r="K4945" s="109" t="n">
        <v>-0.3477</v>
      </c>
      <c r="L4945" s="109" t="n">
        <v>-0.6858</v>
      </c>
      <c r="M4945" s="109" t="n">
        <v>-0.458</v>
      </c>
      <c r="N4945" s="108" t="n">
        <f aca="false">IF(SQRT($B$5)*$I4945+SQRT(1-$B$5)*J4945&lt;$C$8,1,0)</f>
        <v>0</v>
      </c>
      <c r="O4945" s="108" t="n">
        <f aca="false">IF(SQRT($B$5)*$I4945+SQRT(1-$B$5)*K4945&lt;$C$9,1,0)</f>
        <v>0</v>
      </c>
      <c r="P4945" s="108" t="n">
        <f aca="false">IF(SQRT($B$5)*$I4945+SQRT(1-$B$5)*L4945&lt;$C$10,1,0)</f>
        <v>0</v>
      </c>
      <c r="Q4945" s="108" t="n">
        <f aca="false">IF(SQRT($B$5)*$I4945+SQRT(1-$B$5)*M4945&lt;$C$11,1,0)</f>
        <v>0</v>
      </c>
      <c r="R4945" s="110" t="n">
        <f aca="false">N4945*$D$8+O4945*$D$9+P4945*$D$10+Q4945*$D$11</f>
        <v>0</v>
      </c>
      <c r="S4945" s="108" t="n">
        <f aca="false">SUM(N4945:Q4945)</f>
        <v>0</v>
      </c>
    </row>
    <row r="4946" customFormat="false" ht="15" hidden="false" customHeight="false" outlineLevel="0" collapsed="false">
      <c r="H4946" s="108" t="n">
        <v>4938</v>
      </c>
      <c r="I4946" s="109" t="n">
        <v>-1.4766</v>
      </c>
      <c r="J4946" s="109" t="n">
        <v>-1.3672</v>
      </c>
      <c r="K4946" s="109" t="n">
        <v>-0.8006</v>
      </c>
      <c r="L4946" s="109" t="n">
        <v>0.7183</v>
      </c>
      <c r="M4946" s="109" t="n">
        <v>-0.7618</v>
      </c>
      <c r="N4946" s="108" t="n">
        <f aca="false">IF(SQRT($B$5)*$I4946+SQRT(1-$B$5)*J4946&lt;$C$8,1,0)</f>
        <v>0</v>
      </c>
      <c r="O4946" s="108" t="n">
        <f aca="false">IF(SQRT($B$5)*$I4946+SQRT(1-$B$5)*K4946&lt;$C$9,1,0)</f>
        <v>0</v>
      </c>
      <c r="P4946" s="108" t="n">
        <f aca="false">IF(SQRT($B$5)*$I4946+SQRT(1-$B$5)*L4946&lt;$C$10,1,0)</f>
        <v>0</v>
      </c>
      <c r="Q4946" s="108" t="n">
        <f aca="false">IF(SQRT($B$5)*$I4946+SQRT(1-$B$5)*M4946&lt;$C$11,1,0)</f>
        <v>0</v>
      </c>
      <c r="R4946" s="110" t="n">
        <f aca="false">N4946*$D$8+O4946*$D$9+P4946*$D$10+Q4946*$D$11</f>
        <v>0</v>
      </c>
      <c r="S4946" s="108" t="n">
        <f aca="false">SUM(N4946:Q4946)</f>
        <v>0</v>
      </c>
    </row>
    <row r="4947" customFormat="false" ht="15" hidden="false" customHeight="false" outlineLevel="0" collapsed="false">
      <c r="H4947" s="108" t="n">
        <v>4939</v>
      </c>
      <c r="I4947" s="109" t="n">
        <v>-1.2218</v>
      </c>
      <c r="J4947" s="109" t="n">
        <v>-0.6783</v>
      </c>
      <c r="K4947" s="109" t="n">
        <v>-1.2387</v>
      </c>
      <c r="L4947" s="109" t="n">
        <v>0.0266</v>
      </c>
      <c r="M4947" s="109" t="n">
        <v>-0.5536</v>
      </c>
      <c r="N4947" s="108" t="n">
        <f aca="false">IF(SQRT($B$5)*$I4947+SQRT(1-$B$5)*J4947&lt;$C$8,1,0)</f>
        <v>0</v>
      </c>
      <c r="O4947" s="108" t="n">
        <f aca="false">IF(SQRT($B$5)*$I4947+SQRT(1-$B$5)*K4947&lt;$C$9,1,0)</f>
        <v>0</v>
      </c>
      <c r="P4947" s="108" t="n">
        <f aca="false">IF(SQRT($B$5)*$I4947+SQRT(1-$B$5)*L4947&lt;$C$10,1,0)</f>
        <v>0</v>
      </c>
      <c r="Q4947" s="108" t="n">
        <f aca="false">IF(SQRT($B$5)*$I4947+SQRT(1-$B$5)*M4947&lt;$C$11,1,0)</f>
        <v>0</v>
      </c>
      <c r="R4947" s="110" t="n">
        <f aca="false">N4947*$D$8+O4947*$D$9+P4947*$D$10+Q4947*$D$11</f>
        <v>0</v>
      </c>
      <c r="S4947" s="108" t="n">
        <f aca="false">SUM(N4947:Q4947)</f>
        <v>0</v>
      </c>
    </row>
    <row r="4948" customFormat="false" ht="15" hidden="false" customHeight="false" outlineLevel="0" collapsed="false">
      <c r="H4948" s="108" t="n">
        <v>4940</v>
      </c>
      <c r="I4948" s="109" t="n">
        <v>0.5616</v>
      </c>
      <c r="J4948" s="109" t="n">
        <v>1.4543</v>
      </c>
      <c r="K4948" s="109" t="n">
        <v>-0.7989</v>
      </c>
      <c r="L4948" s="109" t="n">
        <v>0.6601</v>
      </c>
      <c r="M4948" s="109" t="n">
        <v>0.7894</v>
      </c>
      <c r="N4948" s="108" t="n">
        <f aca="false">IF(SQRT($B$5)*$I4948+SQRT(1-$B$5)*J4948&lt;$C$8,1,0)</f>
        <v>0</v>
      </c>
      <c r="O4948" s="108" t="n">
        <f aca="false">IF(SQRT($B$5)*$I4948+SQRT(1-$B$5)*K4948&lt;$C$9,1,0)</f>
        <v>0</v>
      </c>
      <c r="P4948" s="108" t="n">
        <f aca="false">IF(SQRT($B$5)*$I4948+SQRT(1-$B$5)*L4948&lt;$C$10,1,0)</f>
        <v>0</v>
      </c>
      <c r="Q4948" s="108" t="n">
        <f aca="false">IF(SQRT($B$5)*$I4948+SQRT(1-$B$5)*M4948&lt;$C$11,1,0)</f>
        <v>0</v>
      </c>
      <c r="R4948" s="110" t="n">
        <f aca="false">N4948*$D$8+O4948*$D$9+P4948*$D$10+Q4948*$D$11</f>
        <v>0</v>
      </c>
      <c r="S4948" s="108" t="n">
        <f aca="false">SUM(N4948:Q4948)</f>
        <v>0</v>
      </c>
    </row>
    <row r="4949" customFormat="false" ht="15" hidden="false" customHeight="false" outlineLevel="0" collapsed="false">
      <c r="H4949" s="108" t="n">
        <v>4941</v>
      </c>
      <c r="I4949" s="109" t="n">
        <v>-0.6909</v>
      </c>
      <c r="J4949" s="109" t="n">
        <v>0.7586</v>
      </c>
      <c r="K4949" s="109" t="n">
        <v>-1.0234</v>
      </c>
      <c r="L4949" s="109" t="n">
        <v>1.0144</v>
      </c>
      <c r="M4949" s="109" t="n">
        <v>-1.2263</v>
      </c>
      <c r="N4949" s="108" t="n">
        <f aca="false">IF(SQRT($B$5)*$I4949+SQRT(1-$B$5)*J4949&lt;$C$8,1,0)</f>
        <v>0</v>
      </c>
      <c r="O4949" s="108" t="n">
        <f aca="false">IF(SQRT($B$5)*$I4949+SQRT(1-$B$5)*K4949&lt;$C$9,1,0)</f>
        <v>0</v>
      </c>
      <c r="P4949" s="108" t="n">
        <f aca="false">IF(SQRT($B$5)*$I4949+SQRT(1-$B$5)*L4949&lt;$C$10,1,0)</f>
        <v>0</v>
      </c>
      <c r="Q4949" s="108" t="n">
        <f aca="false">IF(SQRT($B$5)*$I4949+SQRT(1-$B$5)*M4949&lt;$C$11,1,0)</f>
        <v>0</v>
      </c>
      <c r="R4949" s="110" t="n">
        <f aca="false">N4949*$D$8+O4949*$D$9+P4949*$D$10+Q4949*$D$11</f>
        <v>0</v>
      </c>
      <c r="S4949" s="108" t="n">
        <f aca="false">SUM(N4949:Q4949)</f>
        <v>0</v>
      </c>
    </row>
    <row r="4950" customFormat="false" ht="15" hidden="false" customHeight="false" outlineLevel="0" collapsed="false">
      <c r="H4950" s="108" t="n">
        <v>4942</v>
      </c>
      <c r="I4950" s="109" t="n">
        <v>-0.3686</v>
      </c>
      <c r="J4950" s="109" t="n">
        <v>-1.6736</v>
      </c>
      <c r="K4950" s="109" t="n">
        <v>1.3318</v>
      </c>
      <c r="L4950" s="109" t="n">
        <v>-0.9428</v>
      </c>
      <c r="M4950" s="109" t="n">
        <v>0.0047</v>
      </c>
      <c r="N4950" s="108" t="n">
        <f aca="false">IF(SQRT($B$5)*$I4950+SQRT(1-$B$5)*J4950&lt;$C$8,1,0)</f>
        <v>0</v>
      </c>
      <c r="O4950" s="108" t="n">
        <f aca="false">IF(SQRT($B$5)*$I4950+SQRT(1-$B$5)*K4950&lt;$C$9,1,0)</f>
        <v>0</v>
      </c>
      <c r="P4950" s="108" t="n">
        <f aca="false">IF(SQRT($B$5)*$I4950+SQRT(1-$B$5)*L4950&lt;$C$10,1,0)</f>
        <v>0</v>
      </c>
      <c r="Q4950" s="108" t="n">
        <f aca="false">IF(SQRT($B$5)*$I4950+SQRT(1-$B$5)*M4950&lt;$C$11,1,0)</f>
        <v>0</v>
      </c>
      <c r="R4950" s="110" t="n">
        <f aca="false">N4950*$D$8+O4950*$D$9+P4950*$D$10+Q4950*$D$11</f>
        <v>0</v>
      </c>
      <c r="S4950" s="108" t="n">
        <f aca="false">SUM(N4950:Q4950)</f>
        <v>0</v>
      </c>
    </row>
    <row r="4951" customFormat="false" ht="15" hidden="false" customHeight="false" outlineLevel="0" collapsed="false">
      <c r="H4951" s="108" t="n">
        <v>4943</v>
      </c>
      <c r="I4951" s="109" t="n">
        <v>-0.0119</v>
      </c>
      <c r="J4951" s="109" t="n">
        <v>0.0143</v>
      </c>
      <c r="K4951" s="109" t="n">
        <v>-0.1798</v>
      </c>
      <c r="L4951" s="109" t="n">
        <v>1.844</v>
      </c>
      <c r="M4951" s="109" t="n">
        <v>1.2041</v>
      </c>
      <c r="N4951" s="108" t="n">
        <f aca="false">IF(SQRT($B$5)*$I4951+SQRT(1-$B$5)*J4951&lt;$C$8,1,0)</f>
        <v>0</v>
      </c>
      <c r="O4951" s="108" t="n">
        <f aca="false">IF(SQRT($B$5)*$I4951+SQRT(1-$B$5)*K4951&lt;$C$9,1,0)</f>
        <v>0</v>
      </c>
      <c r="P4951" s="108" t="n">
        <f aca="false">IF(SQRT($B$5)*$I4951+SQRT(1-$B$5)*L4951&lt;$C$10,1,0)</f>
        <v>0</v>
      </c>
      <c r="Q4951" s="108" t="n">
        <f aca="false">IF(SQRT($B$5)*$I4951+SQRT(1-$B$5)*M4951&lt;$C$11,1,0)</f>
        <v>0</v>
      </c>
      <c r="R4951" s="110" t="n">
        <f aca="false">N4951*$D$8+O4951*$D$9+P4951*$D$10+Q4951*$D$11</f>
        <v>0</v>
      </c>
      <c r="S4951" s="108" t="n">
        <f aca="false">SUM(N4951:Q4951)</f>
        <v>0</v>
      </c>
    </row>
    <row r="4952" customFormat="false" ht="15" hidden="false" customHeight="false" outlineLevel="0" collapsed="false">
      <c r="H4952" s="108" t="n">
        <v>4944</v>
      </c>
      <c r="I4952" s="109" t="n">
        <v>-0.2313</v>
      </c>
      <c r="J4952" s="109" t="n">
        <v>1.6314</v>
      </c>
      <c r="K4952" s="109" t="n">
        <v>-1.0283</v>
      </c>
      <c r="L4952" s="109" t="n">
        <v>0.5308</v>
      </c>
      <c r="M4952" s="109" t="n">
        <v>0.7309</v>
      </c>
      <c r="N4952" s="108" t="n">
        <f aca="false">IF(SQRT($B$5)*$I4952+SQRT(1-$B$5)*J4952&lt;$C$8,1,0)</f>
        <v>0</v>
      </c>
      <c r="O4952" s="108" t="n">
        <f aca="false">IF(SQRT($B$5)*$I4952+SQRT(1-$B$5)*K4952&lt;$C$9,1,0)</f>
        <v>0</v>
      </c>
      <c r="P4952" s="108" t="n">
        <f aca="false">IF(SQRT($B$5)*$I4952+SQRT(1-$B$5)*L4952&lt;$C$10,1,0)</f>
        <v>0</v>
      </c>
      <c r="Q4952" s="108" t="n">
        <f aca="false">IF(SQRT($B$5)*$I4952+SQRT(1-$B$5)*M4952&lt;$C$11,1,0)</f>
        <v>0</v>
      </c>
      <c r="R4952" s="110" t="n">
        <f aca="false">N4952*$D$8+O4952*$D$9+P4952*$D$10+Q4952*$D$11</f>
        <v>0</v>
      </c>
      <c r="S4952" s="108" t="n">
        <f aca="false">SUM(N4952:Q4952)</f>
        <v>0</v>
      </c>
    </row>
    <row r="4953" customFormat="false" ht="15" hidden="false" customHeight="false" outlineLevel="0" collapsed="false">
      <c r="H4953" s="108" t="n">
        <v>4945</v>
      </c>
      <c r="I4953" s="109" t="n">
        <v>-0.4607</v>
      </c>
      <c r="J4953" s="109" t="n">
        <v>-0.6617</v>
      </c>
      <c r="K4953" s="109" t="n">
        <v>-0.698</v>
      </c>
      <c r="L4953" s="109" t="n">
        <v>0.5359</v>
      </c>
      <c r="M4953" s="109" t="n">
        <v>0.6557</v>
      </c>
      <c r="N4953" s="108" t="n">
        <f aca="false">IF(SQRT($B$5)*$I4953+SQRT(1-$B$5)*J4953&lt;$C$8,1,0)</f>
        <v>0</v>
      </c>
      <c r="O4953" s="108" t="n">
        <f aca="false">IF(SQRT($B$5)*$I4953+SQRT(1-$B$5)*K4953&lt;$C$9,1,0)</f>
        <v>0</v>
      </c>
      <c r="P4953" s="108" t="n">
        <f aca="false">IF(SQRT($B$5)*$I4953+SQRT(1-$B$5)*L4953&lt;$C$10,1,0)</f>
        <v>0</v>
      </c>
      <c r="Q4953" s="108" t="n">
        <f aca="false">IF(SQRT($B$5)*$I4953+SQRT(1-$B$5)*M4953&lt;$C$11,1,0)</f>
        <v>0</v>
      </c>
      <c r="R4953" s="110" t="n">
        <f aca="false">N4953*$D$8+O4953*$D$9+P4953*$D$10+Q4953*$D$11</f>
        <v>0</v>
      </c>
      <c r="S4953" s="108" t="n">
        <f aca="false">SUM(N4953:Q4953)</f>
        <v>0</v>
      </c>
    </row>
    <row r="4954" customFormat="false" ht="15" hidden="false" customHeight="false" outlineLevel="0" collapsed="false">
      <c r="H4954" s="108" t="n">
        <v>4946</v>
      </c>
      <c r="I4954" s="109" t="n">
        <v>-1.9145</v>
      </c>
      <c r="J4954" s="109" t="n">
        <v>1.162</v>
      </c>
      <c r="K4954" s="109" t="n">
        <v>0.7254</v>
      </c>
      <c r="L4954" s="109" t="n">
        <v>2.1918</v>
      </c>
      <c r="M4954" s="109" t="n">
        <v>0.3688</v>
      </c>
      <c r="N4954" s="108" t="n">
        <f aca="false">IF(SQRT($B$5)*$I4954+SQRT(1-$B$5)*J4954&lt;$C$8,1,0)</f>
        <v>0</v>
      </c>
      <c r="O4954" s="108" t="n">
        <f aca="false">IF(SQRT($B$5)*$I4954+SQRT(1-$B$5)*K4954&lt;$C$9,1,0)</f>
        <v>0</v>
      </c>
      <c r="P4954" s="108" t="n">
        <f aca="false">IF(SQRT($B$5)*$I4954+SQRT(1-$B$5)*L4954&lt;$C$10,1,0)</f>
        <v>0</v>
      </c>
      <c r="Q4954" s="108" t="n">
        <f aca="false">IF(SQRT($B$5)*$I4954+SQRT(1-$B$5)*M4954&lt;$C$11,1,0)</f>
        <v>0</v>
      </c>
      <c r="R4954" s="110" t="n">
        <f aca="false">N4954*$D$8+O4954*$D$9+P4954*$D$10+Q4954*$D$11</f>
        <v>0</v>
      </c>
      <c r="S4954" s="108" t="n">
        <f aca="false">SUM(N4954:Q4954)</f>
        <v>0</v>
      </c>
    </row>
    <row r="4955" customFormat="false" ht="15" hidden="false" customHeight="false" outlineLevel="0" collapsed="false">
      <c r="H4955" s="108" t="n">
        <v>4947</v>
      </c>
      <c r="I4955" s="109" t="n">
        <v>0.0731</v>
      </c>
      <c r="J4955" s="109" t="n">
        <v>1.4638</v>
      </c>
      <c r="K4955" s="109" t="n">
        <v>1.1839</v>
      </c>
      <c r="L4955" s="109" t="n">
        <v>-0.148</v>
      </c>
      <c r="M4955" s="109" t="n">
        <v>-0.0428</v>
      </c>
      <c r="N4955" s="108" t="n">
        <f aca="false">IF(SQRT($B$5)*$I4955+SQRT(1-$B$5)*J4955&lt;$C$8,1,0)</f>
        <v>0</v>
      </c>
      <c r="O4955" s="108" t="n">
        <f aca="false">IF(SQRT($B$5)*$I4955+SQRT(1-$B$5)*K4955&lt;$C$9,1,0)</f>
        <v>0</v>
      </c>
      <c r="P4955" s="108" t="n">
        <f aca="false">IF(SQRT($B$5)*$I4955+SQRT(1-$B$5)*L4955&lt;$C$10,1,0)</f>
        <v>0</v>
      </c>
      <c r="Q4955" s="108" t="n">
        <f aca="false">IF(SQRT($B$5)*$I4955+SQRT(1-$B$5)*M4955&lt;$C$11,1,0)</f>
        <v>0</v>
      </c>
      <c r="R4955" s="110" t="n">
        <f aca="false">N4955*$D$8+O4955*$D$9+P4955*$D$10+Q4955*$D$11</f>
        <v>0</v>
      </c>
      <c r="S4955" s="108" t="n">
        <f aca="false">SUM(N4955:Q4955)</f>
        <v>0</v>
      </c>
    </row>
    <row r="4956" customFormat="false" ht="15" hidden="false" customHeight="false" outlineLevel="0" collapsed="false">
      <c r="H4956" s="108" t="n">
        <v>4948</v>
      </c>
      <c r="I4956" s="109" t="n">
        <v>-0.9042</v>
      </c>
      <c r="J4956" s="109" t="n">
        <v>1.0787</v>
      </c>
      <c r="K4956" s="109" t="n">
        <v>0.1979</v>
      </c>
      <c r="L4956" s="109" t="n">
        <v>-1.8299</v>
      </c>
      <c r="M4956" s="109" t="n">
        <v>0.4148</v>
      </c>
      <c r="N4956" s="108" t="n">
        <f aca="false">IF(SQRT($B$5)*$I4956+SQRT(1-$B$5)*J4956&lt;$C$8,1,0)</f>
        <v>0</v>
      </c>
      <c r="O4956" s="108" t="n">
        <f aca="false">IF(SQRT($B$5)*$I4956+SQRT(1-$B$5)*K4956&lt;$C$9,1,0)</f>
        <v>0</v>
      </c>
      <c r="P4956" s="108" t="n">
        <f aca="false">IF(SQRT($B$5)*$I4956+SQRT(1-$B$5)*L4956&lt;$C$10,1,0)</f>
        <v>1</v>
      </c>
      <c r="Q4956" s="108" t="n">
        <f aca="false">IF(SQRT($B$5)*$I4956+SQRT(1-$B$5)*M4956&lt;$C$11,1,0)</f>
        <v>0</v>
      </c>
      <c r="R4956" s="110" t="n">
        <f aca="false">N4956*$D$8+O4956*$D$9+P4956*$D$10+Q4956*$D$11</f>
        <v>14</v>
      </c>
      <c r="S4956" s="108" t="n">
        <f aca="false">SUM(N4956:Q4956)</f>
        <v>1</v>
      </c>
    </row>
    <row r="4957" customFormat="false" ht="15" hidden="false" customHeight="false" outlineLevel="0" collapsed="false">
      <c r="H4957" s="108" t="n">
        <v>4949</v>
      </c>
      <c r="I4957" s="109" t="n">
        <v>-0.3344</v>
      </c>
      <c r="J4957" s="109" t="n">
        <v>1.7373</v>
      </c>
      <c r="K4957" s="109" t="n">
        <v>0.8515</v>
      </c>
      <c r="L4957" s="109" t="n">
        <v>-0.3578</v>
      </c>
      <c r="M4957" s="109" t="n">
        <v>0.2899</v>
      </c>
      <c r="N4957" s="108" t="n">
        <f aca="false">IF(SQRT($B$5)*$I4957+SQRT(1-$B$5)*J4957&lt;$C$8,1,0)</f>
        <v>0</v>
      </c>
      <c r="O4957" s="108" t="n">
        <f aca="false">IF(SQRT($B$5)*$I4957+SQRT(1-$B$5)*K4957&lt;$C$9,1,0)</f>
        <v>0</v>
      </c>
      <c r="P4957" s="108" t="n">
        <f aca="false">IF(SQRT($B$5)*$I4957+SQRT(1-$B$5)*L4957&lt;$C$10,1,0)</f>
        <v>0</v>
      </c>
      <c r="Q4957" s="108" t="n">
        <f aca="false">IF(SQRT($B$5)*$I4957+SQRT(1-$B$5)*M4957&lt;$C$11,1,0)</f>
        <v>0</v>
      </c>
      <c r="R4957" s="110" t="n">
        <f aca="false">N4957*$D$8+O4957*$D$9+P4957*$D$10+Q4957*$D$11</f>
        <v>0</v>
      </c>
      <c r="S4957" s="108" t="n">
        <f aca="false">SUM(N4957:Q4957)</f>
        <v>0</v>
      </c>
    </row>
    <row r="4958" customFormat="false" ht="15" hidden="false" customHeight="false" outlineLevel="0" collapsed="false">
      <c r="H4958" s="108" t="n">
        <v>4950</v>
      </c>
      <c r="I4958" s="109" t="n">
        <v>-1.0632</v>
      </c>
      <c r="J4958" s="109" t="n">
        <v>-2.3135</v>
      </c>
      <c r="K4958" s="109" t="n">
        <v>0.8924</v>
      </c>
      <c r="L4958" s="109" t="n">
        <v>-0.8146</v>
      </c>
      <c r="M4958" s="109" t="n">
        <v>-1.2565</v>
      </c>
      <c r="N4958" s="108" t="n">
        <f aca="false">IF(SQRT($B$5)*$I4958+SQRT(1-$B$5)*J4958&lt;$C$8,1,0)</f>
        <v>1</v>
      </c>
      <c r="O4958" s="108" t="n">
        <f aca="false">IF(SQRT($B$5)*$I4958+SQRT(1-$B$5)*K4958&lt;$C$9,1,0)</f>
        <v>0</v>
      </c>
      <c r="P4958" s="108" t="n">
        <f aca="false">IF(SQRT($B$5)*$I4958+SQRT(1-$B$5)*L4958&lt;$C$10,1,0)</f>
        <v>0</v>
      </c>
      <c r="Q4958" s="108" t="n">
        <f aca="false">IF(SQRT($B$5)*$I4958+SQRT(1-$B$5)*M4958&lt;$C$11,1,0)</f>
        <v>0</v>
      </c>
      <c r="R4958" s="110" t="n">
        <f aca="false">N4958*$D$8+O4958*$D$9+P4958*$D$10+Q4958*$D$11</f>
        <v>20</v>
      </c>
      <c r="S4958" s="108" t="n">
        <f aca="false">SUM(N4958:Q4958)</f>
        <v>1</v>
      </c>
    </row>
    <row r="4959" customFormat="false" ht="15" hidden="false" customHeight="false" outlineLevel="0" collapsed="false">
      <c r="H4959" s="108" t="n">
        <v>4951</v>
      </c>
      <c r="I4959" s="109" t="n">
        <v>1.1875</v>
      </c>
      <c r="J4959" s="109" t="n">
        <v>-0.2233</v>
      </c>
      <c r="K4959" s="109" t="n">
        <v>1.7785</v>
      </c>
      <c r="L4959" s="109" t="n">
        <v>1.2147</v>
      </c>
      <c r="M4959" s="109" t="n">
        <v>2.3923</v>
      </c>
      <c r="N4959" s="108" t="n">
        <f aca="false">IF(SQRT($B$5)*$I4959+SQRT(1-$B$5)*J4959&lt;$C$8,1,0)</f>
        <v>0</v>
      </c>
      <c r="O4959" s="108" t="n">
        <f aca="false">IF(SQRT($B$5)*$I4959+SQRT(1-$B$5)*K4959&lt;$C$9,1,0)</f>
        <v>0</v>
      </c>
      <c r="P4959" s="108" t="n">
        <f aca="false">IF(SQRT($B$5)*$I4959+SQRT(1-$B$5)*L4959&lt;$C$10,1,0)</f>
        <v>0</v>
      </c>
      <c r="Q4959" s="108" t="n">
        <f aca="false">IF(SQRT($B$5)*$I4959+SQRT(1-$B$5)*M4959&lt;$C$11,1,0)</f>
        <v>0</v>
      </c>
      <c r="R4959" s="110" t="n">
        <f aca="false">N4959*$D$8+O4959*$D$9+P4959*$D$10+Q4959*$D$11</f>
        <v>0</v>
      </c>
      <c r="S4959" s="108" t="n">
        <f aca="false">SUM(N4959:Q4959)</f>
        <v>0</v>
      </c>
    </row>
    <row r="4960" customFormat="false" ht="15" hidden="false" customHeight="false" outlineLevel="0" collapsed="false">
      <c r="H4960" s="108" t="n">
        <v>4952</v>
      </c>
      <c r="I4960" s="109" t="n">
        <v>0.2961</v>
      </c>
      <c r="J4960" s="109" t="n">
        <v>1.8733</v>
      </c>
      <c r="K4960" s="109" t="n">
        <v>0.4543</v>
      </c>
      <c r="L4960" s="109" t="n">
        <v>1.6878</v>
      </c>
      <c r="M4960" s="109" t="n">
        <v>0.3853</v>
      </c>
      <c r="N4960" s="108" t="n">
        <f aca="false">IF(SQRT($B$5)*$I4960+SQRT(1-$B$5)*J4960&lt;$C$8,1,0)</f>
        <v>0</v>
      </c>
      <c r="O4960" s="108" t="n">
        <f aca="false">IF(SQRT($B$5)*$I4960+SQRT(1-$B$5)*K4960&lt;$C$9,1,0)</f>
        <v>0</v>
      </c>
      <c r="P4960" s="108" t="n">
        <f aca="false">IF(SQRT($B$5)*$I4960+SQRT(1-$B$5)*L4960&lt;$C$10,1,0)</f>
        <v>0</v>
      </c>
      <c r="Q4960" s="108" t="n">
        <f aca="false">IF(SQRT($B$5)*$I4960+SQRT(1-$B$5)*M4960&lt;$C$11,1,0)</f>
        <v>0</v>
      </c>
      <c r="R4960" s="110" t="n">
        <f aca="false">N4960*$D$8+O4960*$D$9+P4960*$D$10+Q4960*$D$11</f>
        <v>0</v>
      </c>
      <c r="S4960" s="108" t="n">
        <f aca="false">SUM(N4960:Q4960)</f>
        <v>0</v>
      </c>
    </row>
    <row r="4961" customFormat="false" ht="15" hidden="false" customHeight="false" outlineLevel="0" collapsed="false">
      <c r="H4961" s="108" t="n">
        <v>4953</v>
      </c>
      <c r="I4961" s="109" t="n">
        <v>-0.3244</v>
      </c>
      <c r="J4961" s="109" t="n">
        <v>-1.6364</v>
      </c>
      <c r="K4961" s="109" t="n">
        <v>-0.7691</v>
      </c>
      <c r="L4961" s="109" t="n">
        <v>-0.7184</v>
      </c>
      <c r="M4961" s="109" t="n">
        <v>-0.0994</v>
      </c>
      <c r="N4961" s="108" t="n">
        <f aca="false">IF(SQRT($B$5)*$I4961+SQRT(1-$B$5)*J4961&lt;$C$8,1,0)</f>
        <v>0</v>
      </c>
      <c r="O4961" s="108" t="n">
        <f aca="false">IF(SQRT($B$5)*$I4961+SQRT(1-$B$5)*K4961&lt;$C$9,1,0)</f>
        <v>0</v>
      </c>
      <c r="P4961" s="108" t="n">
        <f aca="false">IF(SQRT($B$5)*$I4961+SQRT(1-$B$5)*L4961&lt;$C$10,1,0)</f>
        <v>0</v>
      </c>
      <c r="Q4961" s="108" t="n">
        <f aca="false">IF(SQRT($B$5)*$I4961+SQRT(1-$B$5)*M4961&lt;$C$11,1,0)</f>
        <v>0</v>
      </c>
      <c r="R4961" s="110" t="n">
        <f aca="false">N4961*$D$8+O4961*$D$9+P4961*$D$10+Q4961*$D$11</f>
        <v>0</v>
      </c>
      <c r="S4961" s="108" t="n">
        <f aca="false">SUM(N4961:Q4961)</f>
        <v>0</v>
      </c>
    </row>
    <row r="4962" customFormat="false" ht="15" hidden="false" customHeight="false" outlineLevel="0" collapsed="false">
      <c r="H4962" s="108" t="n">
        <v>4954</v>
      </c>
      <c r="I4962" s="109" t="n">
        <v>1.0403</v>
      </c>
      <c r="J4962" s="109" t="n">
        <v>1.59</v>
      </c>
      <c r="K4962" s="109" t="n">
        <v>-0.7539</v>
      </c>
      <c r="L4962" s="109" t="n">
        <v>-1.0667</v>
      </c>
      <c r="M4962" s="109" t="n">
        <v>-1.281</v>
      </c>
      <c r="N4962" s="108" t="n">
        <f aca="false">IF(SQRT($B$5)*$I4962+SQRT(1-$B$5)*J4962&lt;$C$8,1,0)</f>
        <v>0</v>
      </c>
      <c r="O4962" s="108" t="n">
        <f aca="false">IF(SQRT($B$5)*$I4962+SQRT(1-$B$5)*K4962&lt;$C$9,1,0)</f>
        <v>0</v>
      </c>
      <c r="P4962" s="108" t="n">
        <f aca="false">IF(SQRT($B$5)*$I4962+SQRT(1-$B$5)*L4962&lt;$C$10,1,0)</f>
        <v>0</v>
      </c>
      <c r="Q4962" s="108" t="n">
        <f aca="false">IF(SQRT($B$5)*$I4962+SQRT(1-$B$5)*M4962&lt;$C$11,1,0)</f>
        <v>0</v>
      </c>
      <c r="R4962" s="110" t="n">
        <f aca="false">N4962*$D$8+O4962*$D$9+P4962*$D$10+Q4962*$D$11</f>
        <v>0</v>
      </c>
      <c r="S4962" s="108" t="n">
        <f aca="false">SUM(N4962:Q4962)</f>
        <v>0</v>
      </c>
    </row>
    <row r="4963" customFormat="false" ht="15" hidden="false" customHeight="false" outlineLevel="0" collapsed="false">
      <c r="H4963" s="108" t="n">
        <v>4955</v>
      </c>
      <c r="I4963" s="109" t="n">
        <v>1.7731</v>
      </c>
      <c r="J4963" s="109" t="n">
        <v>-0.2887</v>
      </c>
      <c r="K4963" s="109" t="n">
        <v>-1.4889</v>
      </c>
      <c r="L4963" s="109" t="n">
        <v>0.7445</v>
      </c>
      <c r="M4963" s="109" t="n">
        <v>0.2563</v>
      </c>
      <c r="N4963" s="108" t="n">
        <f aca="false">IF(SQRT($B$5)*$I4963+SQRT(1-$B$5)*J4963&lt;$C$8,1,0)</f>
        <v>0</v>
      </c>
      <c r="O4963" s="108" t="n">
        <f aca="false">IF(SQRT($B$5)*$I4963+SQRT(1-$B$5)*K4963&lt;$C$9,1,0)</f>
        <v>0</v>
      </c>
      <c r="P4963" s="108" t="n">
        <f aca="false">IF(SQRT($B$5)*$I4963+SQRT(1-$B$5)*L4963&lt;$C$10,1,0)</f>
        <v>0</v>
      </c>
      <c r="Q4963" s="108" t="n">
        <f aca="false">IF(SQRT($B$5)*$I4963+SQRT(1-$B$5)*M4963&lt;$C$11,1,0)</f>
        <v>0</v>
      </c>
      <c r="R4963" s="110" t="n">
        <f aca="false">N4963*$D$8+O4963*$D$9+P4963*$D$10+Q4963*$D$11</f>
        <v>0</v>
      </c>
      <c r="S4963" s="108" t="n">
        <f aca="false">SUM(N4963:Q4963)</f>
        <v>0</v>
      </c>
    </row>
    <row r="4964" customFormat="false" ht="15" hidden="false" customHeight="false" outlineLevel="0" collapsed="false">
      <c r="H4964" s="108" t="n">
        <v>4956</v>
      </c>
      <c r="I4964" s="109" t="n">
        <v>0.1247</v>
      </c>
      <c r="J4964" s="109" t="n">
        <v>0.0685</v>
      </c>
      <c r="K4964" s="109" t="n">
        <v>-0.3486</v>
      </c>
      <c r="L4964" s="109" t="n">
        <v>-0.7595</v>
      </c>
      <c r="M4964" s="109" t="n">
        <v>0.1145</v>
      </c>
      <c r="N4964" s="108" t="n">
        <f aca="false">IF(SQRT($B$5)*$I4964+SQRT(1-$B$5)*J4964&lt;$C$8,1,0)</f>
        <v>0</v>
      </c>
      <c r="O4964" s="108" t="n">
        <f aca="false">IF(SQRT($B$5)*$I4964+SQRT(1-$B$5)*K4964&lt;$C$9,1,0)</f>
        <v>0</v>
      </c>
      <c r="P4964" s="108" t="n">
        <f aca="false">IF(SQRT($B$5)*$I4964+SQRT(1-$B$5)*L4964&lt;$C$10,1,0)</f>
        <v>0</v>
      </c>
      <c r="Q4964" s="108" t="n">
        <f aca="false">IF(SQRT($B$5)*$I4964+SQRT(1-$B$5)*M4964&lt;$C$11,1,0)</f>
        <v>0</v>
      </c>
      <c r="R4964" s="110" t="n">
        <f aca="false">N4964*$D$8+O4964*$D$9+P4964*$D$10+Q4964*$D$11</f>
        <v>0</v>
      </c>
      <c r="S4964" s="108" t="n">
        <f aca="false">SUM(N4964:Q4964)</f>
        <v>0</v>
      </c>
    </row>
    <row r="4965" customFormat="false" ht="15" hidden="false" customHeight="false" outlineLevel="0" collapsed="false">
      <c r="H4965" s="108" t="n">
        <v>4957</v>
      </c>
      <c r="I4965" s="109" t="n">
        <v>-1.1307</v>
      </c>
      <c r="J4965" s="109" t="n">
        <v>-1.3966</v>
      </c>
      <c r="K4965" s="109" t="n">
        <v>-1.2037</v>
      </c>
      <c r="L4965" s="109" t="n">
        <v>1.182</v>
      </c>
      <c r="M4965" s="109" t="n">
        <v>1.5027</v>
      </c>
      <c r="N4965" s="108" t="n">
        <f aca="false">IF(SQRT($B$5)*$I4965+SQRT(1-$B$5)*J4965&lt;$C$8,1,0)</f>
        <v>0</v>
      </c>
      <c r="O4965" s="108" t="n">
        <f aca="false">IF(SQRT($B$5)*$I4965+SQRT(1-$B$5)*K4965&lt;$C$9,1,0)</f>
        <v>0</v>
      </c>
      <c r="P4965" s="108" t="n">
        <f aca="false">IF(SQRT($B$5)*$I4965+SQRT(1-$B$5)*L4965&lt;$C$10,1,0)</f>
        <v>0</v>
      </c>
      <c r="Q4965" s="108" t="n">
        <f aca="false">IF(SQRT($B$5)*$I4965+SQRT(1-$B$5)*M4965&lt;$C$11,1,0)</f>
        <v>0</v>
      </c>
      <c r="R4965" s="110" t="n">
        <f aca="false">N4965*$D$8+O4965*$D$9+P4965*$D$10+Q4965*$D$11</f>
        <v>0</v>
      </c>
      <c r="S4965" s="108" t="n">
        <f aca="false">SUM(N4965:Q4965)</f>
        <v>0</v>
      </c>
    </row>
    <row r="4966" customFormat="false" ht="15" hidden="false" customHeight="false" outlineLevel="0" collapsed="false">
      <c r="H4966" s="108" t="n">
        <v>4958</v>
      </c>
      <c r="I4966" s="109" t="n">
        <v>-0.542</v>
      </c>
      <c r="J4966" s="109" t="n">
        <v>0.941</v>
      </c>
      <c r="K4966" s="109" t="n">
        <v>-0.108</v>
      </c>
      <c r="L4966" s="109" t="n">
        <v>-1.0657</v>
      </c>
      <c r="M4966" s="109" t="n">
        <v>0.8155</v>
      </c>
      <c r="N4966" s="108" t="n">
        <f aca="false">IF(SQRT($B$5)*$I4966+SQRT(1-$B$5)*J4966&lt;$C$8,1,0)</f>
        <v>0</v>
      </c>
      <c r="O4966" s="108" t="n">
        <f aca="false">IF(SQRT($B$5)*$I4966+SQRT(1-$B$5)*K4966&lt;$C$9,1,0)</f>
        <v>0</v>
      </c>
      <c r="P4966" s="108" t="n">
        <f aca="false">IF(SQRT($B$5)*$I4966+SQRT(1-$B$5)*L4966&lt;$C$10,1,0)</f>
        <v>0</v>
      </c>
      <c r="Q4966" s="108" t="n">
        <f aca="false">IF(SQRT($B$5)*$I4966+SQRT(1-$B$5)*M4966&lt;$C$11,1,0)</f>
        <v>0</v>
      </c>
      <c r="R4966" s="110" t="n">
        <f aca="false">N4966*$D$8+O4966*$D$9+P4966*$D$10+Q4966*$D$11</f>
        <v>0</v>
      </c>
      <c r="S4966" s="108" t="n">
        <f aca="false">SUM(N4966:Q4966)</f>
        <v>0</v>
      </c>
    </row>
    <row r="4967" customFormat="false" ht="15" hidden="false" customHeight="false" outlineLevel="0" collapsed="false">
      <c r="H4967" s="108" t="n">
        <v>4959</v>
      </c>
      <c r="I4967" s="109" t="n">
        <v>-0.8347</v>
      </c>
      <c r="J4967" s="109" t="n">
        <v>-1.9403</v>
      </c>
      <c r="K4967" s="109" t="n">
        <v>0.5279</v>
      </c>
      <c r="L4967" s="109" t="n">
        <v>1.1567</v>
      </c>
      <c r="M4967" s="109" t="n">
        <v>-0.9188</v>
      </c>
      <c r="N4967" s="108" t="n">
        <f aca="false">IF(SQRT($B$5)*$I4967+SQRT(1-$B$5)*J4967&lt;$C$8,1,0)</f>
        <v>0</v>
      </c>
      <c r="O4967" s="108" t="n">
        <f aca="false">IF(SQRT($B$5)*$I4967+SQRT(1-$B$5)*K4967&lt;$C$9,1,0)</f>
        <v>0</v>
      </c>
      <c r="P4967" s="108" t="n">
        <f aca="false">IF(SQRT($B$5)*$I4967+SQRT(1-$B$5)*L4967&lt;$C$10,1,0)</f>
        <v>0</v>
      </c>
      <c r="Q4967" s="108" t="n">
        <f aca="false">IF(SQRT($B$5)*$I4967+SQRT(1-$B$5)*M4967&lt;$C$11,1,0)</f>
        <v>0</v>
      </c>
      <c r="R4967" s="110" t="n">
        <f aca="false">N4967*$D$8+O4967*$D$9+P4967*$D$10+Q4967*$D$11</f>
        <v>0</v>
      </c>
      <c r="S4967" s="108" t="n">
        <f aca="false">SUM(N4967:Q4967)</f>
        <v>0</v>
      </c>
    </row>
    <row r="4968" customFormat="false" ht="15" hidden="false" customHeight="false" outlineLevel="0" collapsed="false">
      <c r="H4968" s="108" t="n">
        <v>4960</v>
      </c>
      <c r="I4968" s="109" t="n">
        <v>0.7853</v>
      </c>
      <c r="J4968" s="109" t="n">
        <v>-0.5982</v>
      </c>
      <c r="K4968" s="109" t="n">
        <v>-0.281</v>
      </c>
      <c r="L4968" s="109" t="n">
        <v>1.5777</v>
      </c>
      <c r="M4968" s="109" t="n">
        <v>0.0457</v>
      </c>
      <c r="N4968" s="108" t="n">
        <f aca="false">IF(SQRT($B$5)*$I4968+SQRT(1-$B$5)*J4968&lt;$C$8,1,0)</f>
        <v>0</v>
      </c>
      <c r="O4968" s="108" t="n">
        <f aca="false">IF(SQRT($B$5)*$I4968+SQRT(1-$B$5)*K4968&lt;$C$9,1,0)</f>
        <v>0</v>
      </c>
      <c r="P4968" s="108" t="n">
        <f aca="false">IF(SQRT($B$5)*$I4968+SQRT(1-$B$5)*L4968&lt;$C$10,1,0)</f>
        <v>0</v>
      </c>
      <c r="Q4968" s="108" t="n">
        <f aca="false">IF(SQRT($B$5)*$I4968+SQRT(1-$B$5)*M4968&lt;$C$11,1,0)</f>
        <v>0</v>
      </c>
      <c r="R4968" s="110" t="n">
        <f aca="false">N4968*$D$8+O4968*$D$9+P4968*$D$10+Q4968*$D$11</f>
        <v>0</v>
      </c>
      <c r="S4968" s="108" t="n">
        <f aca="false">SUM(N4968:Q4968)</f>
        <v>0</v>
      </c>
    </row>
    <row r="4969" customFormat="false" ht="15" hidden="false" customHeight="false" outlineLevel="0" collapsed="false">
      <c r="H4969" s="108" t="n">
        <v>4961</v>
      </c>
      <c r="I4969" s="109" t="n">
        <v>-0.9794</v>
      </c>
      <c r="J4969" s="109" t="n">
        <v>-0.6935</v>
      </c>
      <c r="K4969" s="109" t="n">
        <v>0.1771</v>
      </c>
      <c r="L4969" s="109" t="n">
        <v>-0.8188</v>
      </c>
      <c r="M4969" s="109" t="n">
        <v>-1.1828</v>
      </c>
      <c r="N4969" s="108" t="n">
        <f aca="false">IF(SQRT($B$5)*$I4969+SQRT(1-$B$5)*J4969&lt;$C$8,1,0)</f>
        <v>0</v>
      </c>
      <c r="O4969" s="108" t="n">
        <f aca="false">IF(SQRT($B$5)*$I4969+SQRT(1-$B$5)*K4969&lt;$C$9,1,0)</f>
        <v>0</v>
      </c>
      <c r="P4969" s="108" t="n">
        <f aca="false">IF(SQRT($B$5)*$I4969+SQRT(1-$B$5)*L4969&lt;$C$10,1,0)</f>
        <v>0</v>
      </c>
      <c r="Q4969" s="108" t="n">
        <f aca="false">IF(SQRT($B$5)*$I4969+SQRT(1-$B$5)*M4969&lt;$C$11,1,0)</f>
        <v>0</v>
      </c>
      <c r="R4969" s="110" t="n">
        <f aca="false">N4969*$D$8+O4969*$D$9+P4969*$D$10+Q4969*$D$11</f>
        <v>0</v>
      </c>
      <c r="S4969" s="108" t="n">
        <f aca="false">SUM(N4969:Q4969)</f>
        <v>0</v>
      </c>
    </row>
    <row r="4970" customFormat="false" ht="15" hidden="false" customHeight="false" outlineLevel="0" collapsed="false">
      <c r="H4970" s="108" t="n">
        <v>4962</v>
      </c>
      <c r="I4970" s="109" t="n">
        <v>-0.1767</v>
      </c>
      <c r="J4970" s="109" t="n">
        <v>-0.3193</v>
      </c>
      <c r="K4970" s="109" t="n">
        <v>-1.3084</v>
      </c>
      <c r="L4970" s="109" t="n">
        <v>-0.5499</v>
      </c>
      <c r="M4970" s="109" t="n">
        <v>-0.5223</v>
      </c>
      <c r="N4970" s="108" t="n">
        <f aca="false">IF(SQRT($B$5)*$I4970+SQRT(1-$B$5)*J4970&lt;$C$8,1,0)</f>
        <v>0</v>
      </c>
      <c r="O4970" s="108" t="n">
        <f aca="false">IF(SQRT($B$5)*$I4970+SQRT(1-$B$5)*K4970&lt;$C$9,1,0)</f>
        <v>0</v>
      </c>
      <c r="P4970" s="108" t="n">
        <f aca="false">IF(SQRT($B$5)*$I4970+SQRT(1-$B$5)*L4970&lt;$C$10,1,0)</f>
        <v>0</v>
      </c>
      <c r="Q4970" s="108" t="n">
        <f aca="false">IF(SQRT($B$5)*$I4970+SQRT(1-$B$5)*M4970&lt;$C$11,1,0)</f>
        <v>0</v>
      </c>
      <c r="R4970" s="110" t="n">
        <f aca="false">N4970*$D$8+O4970*$D$9+P4970*$D$10+Q4970*$D$11</f>
        <v>0</v>
      </c>
      <c r="S4970" s="108" t="n">
        <f aca="false">SUM(N4970:Q4970)</f>
        <v>0</v>
      </c>
    </row>
    <row r="4971" customFormat="false" ht="15" hidden="false" customHeight="false" outlineLevel="0" collapsed="false">
      <c r="H4971" s="108" t="n">
        <v>4963</v>
      </c>
      <c r="I4971" s="109" t="n">
        <v>1.3426</v>
      </c>
      <c r="J4971" s="109" t="n">
        <v>0.2841</v>
      </c>
      <c r="K4971" s="109" t="n">
        <v>0.7035</v>
      </c>
      <c r="L4971" s="109" t="n">
        <v>0.7401</v>
      </c>
      <c r="M4971" s="109" t="n">
        <v>-1.4153</v>
      </c>
      <c r="N4971" s="108" t="n">
        <f aca="false">IF(SQRT($B$5)*$I4971+SQRT(1-$B$5)*J4971&lt;$C$8,1,0)</f>
        <v>0</v>
      </c>
      <c r="O4971" s="108" t="n">
        <f aca="false">IF(SQRT($B$5)*$I4971+SQRT(1-$B$5)*K4971&lt;$C$9,1,0)</f>
        <v>0</v>
      </c>
      <c r="P4971" s="108" t="n">
        <f aca="false">IF(SQRT($B$5)*$I4971+SQRT(1-$B$5)*L4971&lt;$C$10,1,0)</f>
        <v>0</v>
      </c>
      <c r="Q4971" s="108" t="n">
        <f aca="false">IF(SQRT($B$5)*$I4971+SQRT(1-$B$5)*M4971&lt;$C$11,1,0)</f>
        <v>0</v>
      </c>
      <c r="R4971" s="110" t="n">
        <f aca="false">N4971*$D$8+O4971*$D$9+P4971*$D$10+Q4971*$D$11</f>
        <v>0</v>
      </c>
      <c r="S4971" s="108" t="n">
        <f aca="false">SUM(N4971:Q4971)</f>
        <v>0</v>
      </c>
    </row>
    <row r="4972" customFormat="false" ht="15" hidden="false" customHeight="false" outlineLevel="0" collapsed="false">
      <c r="H4972" s="108" t="n">
        <v>4964</v>
      </c>
      <c r="I4972" s="109" t="n">
        <v>0.0573</v>
      </c>
      <c r="J4972" s="109" t="n">
        <v>0.5719</v>
      </c>
      <c r="K4972" s="109" t="n">
        <v>-1.0189</v>
      </c>
      <c r="L4972" s="109" t="n">
        <v>0.8718</v>
      </c>
      <c r="M4972" s="109" t="n">
        <v>2.0382</v>
      </c>
      <c r="N4972" s="108" t="n">
        <f aca="false">IF(SQRT($B$5)*$I4972+SQRT(1-$B$5)*J4972&lt;$C$8,1,0)</f>
        <v>0</v>
      </c>
      <c r="O4972" s="108" t="n">
        <f aca="false">IF(SQRT($B$5)*$I4972+SQRT(1-$B$5)*K4972&lt;$C$9,1,0)</f>
        <v>0</v>
      </c>
      <c r="P4972" s="108" t="n">
        <f aca="false">IF(SQRT($B$5)*$I4972+SQRT(1-$B$5)*L4972&lt;$C$10,1,0)</f>
        <v>0</v>
      </c>
      <c r="Q4972" s="108" t="n">
        <f aca="false">IF(SQRT($B$5)*$I4972+SQRT(1-$B$5)*M4972&lt;$C$11,1,0)</f>
        <v>0</v>
      </c>
      <c r="R4972" s="110" t="n">
        <f aca="false">N4972*$D$8+O4972*$D$9+P4972*$D$10+Q4972*$D$11</f>
        <v>0</v>
      </c>
      <c r="S4972" s="108" t="n">
        <f aca="false">SUM(N4972:Q4972)</f>
        <v>0</v>
      </c>
    </row>
    <row r="4973" customFormat="false" ht="15" hidden="false" customHeight="false" outlineLevel="0" collapsed="false">
      <c r="H4973" s="108" t="n">
        <v>4965</v>
      </c>
      <c r="I4973" s="109" t="n">
        <v>-2.2949</v>
      </c>
      <c r="J4973" s="109" t="n">
        <v>-0.7175</v>
      </c>
      <c r="K4973" s="109" t="n">
        <v>-0.0542</v>
      </c>
      <c r="L4973" s="109" t="n">
        <v>0.9698</v>
      </c>
      <c r="M4973" s="109" t="n">
        <v>0.2877</v>
      </c>
      <c r="N4973" s="108" t="n">
        <f aca="false">IF(SQRT($B$5)*$I4973+SQRT(1-$B$5)*J4973&lt;$C$8,1,0)</f>
        <v>0</v>
      </c>
      <c r="O4973" s="108" t="n">
        <f aca="false">IF(SQRT($B$5)*$I4973+SQRT(1-$B$5)*K4973&lt;$C$9,1,0)</f>
        <v>0</v>
      </c>
      <c r="P4973" s="108" t="n">
        <f aca="false">IF(SQRT($B$5)*$I4973+SQRT(1-$B$5)*L4973&lt;$C$10,1,0)</f>
        <v>0</v>
      </c>
      <c r="Q4973" s="108" t="n">
        <f aca="false">IF(SQRT($B$5)*$I4973+SQRT(1-$B$5)*M4973&lt;$C$11,1,0)</f>
        <v>0</v>
      </c>
      <c r="R4973" s="110" t="n">
        <f aca="false">N4973*$D$8+O4973*$D$9+P4973*$D$10+Q4973*$D$11</f>
        <v>0</v>
      </c>
      <c r="S4973" s="108" t="n">
        <f aca="false">SUM(N4973:Q4973)</f>
        <v>0</v>
      </c>
    </row>
    <row r="4974" customFormat="false" ht="15" hidden="false" customHeight="false" outlineLevel="0" collapsed="false">
      <c r="H4974" s="108" t="n">
        <v>4966</v>
      </c>
      <c r="I4974" s="109" t="n">
        <v>1.1754</v>
      </c>
      <c r="J4974" s="109" t="n">
        <v>-0.4937</v>
      </c>
      <c r="K4974" s="109" t="n">
        <v>-0.5312</v>
      </c>
      <c r="L4974" s="109" t="n">
        <v>-3.3323</v>
      </c>
      <c r="M4974" s="109" t="n">
        <v>-0.2029</v>
      </c>
      <c r="N4974" s="108" t="n">
        <f aca="false">IF(SQRT($B$5)*$I4974+SQRT(1-$B$5)*J4974&lt;$C$8,1,0)</f>
        <v>0</v>
      </c>
      <c r="O4974" s="108" t="n">
        <f aca="false">IF(SQRT($B$5)*$I4974+SQRT(1-$B$5)*K4974&lt;$C$9,1,0)</f>
        <v>0</v>
      </c>
      <c r="P4974" s="108" t="n">
        <f aca="false">IF(SQRT($B$5)*$I4974+SQRT(1-$B$5)*L4974&lt;$C$10,1,0)</f>
        <v>1</v>
      </c>
      <c r="Q4974" s="108" t="n">
        <f aca="false">IF(SQRT($B$5)*$I4974+SQRT(1-$B$5)*M4974&lt;$C$11,1,0)</f>
        <v>0</v>
      </c>
      <c r="R4974" s="110" t="n">
        <f aca="false">N4974*$D$8+O4974*$D$9+P4974*$D$10+Q4974*$D$11</f>
        <v>14</v>
      </c>
      <c r="S4974" s="108" t="n">
        <f aca="false">SUM(N4974:Q4974)</f>
        <v>1</v>
      </c>
    </row>
    <row r="4975" customFormat="false" ht="15" hidden="false" customHeight="false" outlineLevel="0" collapsed="false">
      <c r="H4975" s="108" t="n">
        <v>4967</v>
      </c>
      <c r="I4975" s="109" t="n">
        <v>0.7968</v>
      </c>
      <c r="J4975" s="109" t="n">
        <v>-2.5255</v>
      </c>
      <c r="K4975" s="109" t="n">
        <v>0.2926</v>
      </c>
      <c r="L4975" s="109" t="n">
        <v>-0.9306</v>
      </c>
      <c r="M4975" s="109" t="n">
        <v>0.3734</v>
      </c>
      <c r="N4975" s="108" t="n">
        <f aca="false">IF(SQRT($B$5)*$I4975+SQRT(1-$B$5)*J4975&lt;$C$8,1,0)</f>
        <v>0</v>
      </c>
      <c r="O4975" s="108" t="n">
        <f aca="false">IF(SQRT($B$5)*$I4975+SQRT(1-$B$5)*K4975&lt;$C$9,1,0)</f>
        <v>0</v>
      </c>
      <c r="P4975" s="108" t="n">
        <f aca="false">IF(SQRT($B$5)*$I4975+SQRT(1-$B$5)*L4975&lt;$C$10,1,0)</f>
        <v>0</v>
      </c>
      <c r="Q4975" s="108" t="n">
        <f aca="false">IF(SQRT($B$5)*$I4975+SQRT(1-$B$5)*M4975&lt;$C$11,1,0)</f>
        <v>0</v>
      </c>
      <c r="R4975" s="110" t="n">
        <f aca="false">N4975*$D$8+O4975*$D$9+P4975*$D$10+Q4975*$D$11</f>
        <v>0</v>
      </c>
      <c r="S4975" s="108" t="n">
        <f aca="false">SUM(N4975:Q4975)</f>
        <v>0</v>
      </c>
    </row>
    <row r="4976" customFormat="false" ht="15" hidden="false" customHeight="false" outlineLevel="0" collapsed="false">
      <c r="H4976" s="108" t="n">
        <v>4968</v>
      </c>
      <c r="I4976" s="109" t="n">
        <v>-1.2518</v>
      </c>
      <c r="J4976" s="109" t="n">
        <v>-0.2268</v>
      </c>
      <c r="K4976" s="109" t="n">
        <v>1.142</v>
      </c>
      <c r="L4976" s="109" t="n">
        <v>0.5751</v>
      </c>
      <c r="M4976" s="109" t="n">
        <v>-0.0845</v>
      </c>
      <c r="N4976" s="108" t="n">
        <f aca="false">IF(SQRT($B$5)*$I4976+SQRT(1-$B$5)*J4976&lt;$C$8,1,0)</f>
        <v>0</v>
      </c>
      <c r="O4976" s="108" t="n">
        <f aca="false">IF(SQRT($B$5)*$I4976+SQRT(1-$B$5)*K4976&lt;$C$9,1,0)</f>
        <v>0</v>
      </c>
      <c r="P4976" s="108" t="n">
        <f aca="false">IF(SQRT($B$5)*$I4976+SQRT(1-$B$5)*L4976&lt;$C$10,1,0)</f>
        <v>0</v>
      </c>
      <c r="Q4976" s="108" t="n">
        <f aca="false">IF(SQRT($B$5)*$I4976+SQRT(1-$B$5)*M4976&lt;$C$11,1,0)</f>
        <v>0</v>
      </c>
      <c r="R4976" s="110" t="n">
        <f aca="false">N4976*$D$8+O4976*$D$9+P4976*$D$10+Q4976*$D$11</f>
        <v>0</v>
      </c>
      <c r="S4976" s="108" t="n">
        <f aca="false">SUM(N4976:Q4976)</f>
        <v>0</v>
      </c>
    </row>
    <row r="4977" customFormat="false" ht="15" hidden="false" customHeight="false" outlineLevel="0" collapsed="false">
      <c r="H4977" s="108" t="n">
        <v>4969</v>
      </c>
      <c r="I4977" s="109" t="n">
        <v>2.4038</v>
      </c>
      <c r="J4977" s="109" t="n">
        <v>-1.0916</v>
      </c>
      <c r="K4977" s="109" t="n">
        <v>0.0168</v>
      </c>
      <c r="L4977" s="109" t="n">
        <v>-1.8807</v>
      </c>
      <c r="M4977" s="109" t="n">
        <v>0.4314</v>
      </c>
      <c r="N4977" s="108" t="n">
        <f aca="false">IF(SQRT($B$5)*$I4977+SQRT(1-$B$5)*J4977&lt;$C$8,1,0)</f>
        <v>0</v>
      </c>
      <c r="O4977" s="108" t="n">
        <f aca="false">IF(SQRT($B$5)*$I4977+SQRT(1-$B$5)*K4977&lt;$C$9,1,0)</f>
        <v>0</v>
      </c>
      <c r="P4977" s="108" t="n">
        <f aca="false">IF(SQRT($B$5)*$I4977+SQRT(1-$B$5)*L4977&lt;$C$10,1,0)</f>
        <v>0</v>
      </c>
      <c r="Q4977" s="108" t="n">
        <f aca="false">IF(SQRT($B$5)*$I4977+SQRT(1-$B$5)*M4977&lt;$C$11,1,0)</f>
        <v>0</v>
      </c>
      <c r="R4977" s="110" t="n">
        <f aca="false">N4977*$D$8+O4977*$D$9+P4977*$D$10+Q4977*$D$11</f>
        <v>0</v>
      </c>
      <c r="S4977" s="108" t="n">
        <f aca="false">SUM(N4977:Q4977)</f>
        <v>0</v>
      </c>
    </row>
    <row r="4978" customFormat="false" ht="15" hidden="false" customHeight="false" outlineLevel="0" collapsed="false">
      <c r="H4978" s="108" t="n">
        <v>4970</v>
      </c>
      <c r="I4978" s="109" t="n">
        <v>0.6371</v>
      </c>
      <c r="J4978" s="109" t="n">
        <v>1.1767</v>
      </c>
      <c r="K4978" s="109" t="n">
        <v>1.4636</v>
      </c>
      <c r="L4978" s="109" t="n">
        <v>-0.0101</v>
      </c>
      <c r="M4978" s="109" t="n">
        <v>-0.0833</v>
      </c>
      <c r="N4978" s="108" t="n">
        <f aca="false">IF(SQRT($B$5)*$I4978+SQRT(1-$B$5)*J4978&lt;$C$8,1,0)</f>
        <v>0</v>
      </c>
      <c r="O4978" s="108" t="n">
        <f aca="false">IF(SQRT($B$5)*$I4978+SQRT(1-$B$5)*K4978&lt;$C$9,1,0)</f>
        <v>0</v>
      </c>
      <c r="P4978" s="108" t="n">
        <f aca="false">IF(SQRT($B$5)*$I4978+SQRT(1-$B$5)*L4978&lt;$C$10,1,0)</f>
        <v>0</v>
      </c>
      <c r="Q4978" s="108" t="n">
        <f aca="false">IF(SQRT($B$5)*$I4978+SQRT(1-$B$5)*M4978&lt;$C$11,1,0)</f>
        <v>0</v>
      </c>
      <c r="R4978" s="110" t="n">
        <f aca="false">N4978*$D$8+O4978*$D$9+P4978*$D$10+Q4978*$D$11</f>
        <v>0</v>
      </c>
      <c r="S4978" s="108" t="n">
        <f aca="false">SUM(N4978:Q4978)</f>
        <v>0</v>
      </c>
    </row>
    <row r="4979" customFormat="false" ht="15" hidden="false" customHeight="false" outlineLevel="0" collapsed="false">
      <c r="H4979" s="108" t="n">
        <v>4971</v>
      </c>
      <c r="I4979" s="109" t="n">
        <v>-0.0179</v>
      </c>
      <c r="J4979" s="109" t="n">
        <v>-1.5202</v>
      </c>
      <c r="K4979" s="109" t="n">
        <v>0.6365</v>
      </c>
      <c r="L4979" s="109" t="n">
        <v>1.5076</v>
      </c>
      <c r="M4979" s="109" t="n">
        <v>1.2151</v>
      </c>
      <c r="N4979" s="108" t="n">
        <f aca="false">IF(SQRT($B$5)*$I4979+SQRT(1-$B$5)*J4979&lt;$C$8,1,0)</f>
        <v>0</v>
      </c>
      <c r="O4979" s="108" t="n">
        <f aca="false">IF(SQRT($B$5)*$I4979+SQRT(1-$B$5)*K4979&lt;$C$9,1,0)</f>
        <v>0</v>
      </c>
      <c r="P4979" s="108" t="n">
        <f aca="false">IF(SQRT($B$5)*$I4979+SQRT(1-$B$5)*L4979&lt;$C$10,1,0)</f>
        <v>0</v>
      </c>
      <c r="Q4979" s="108" t="n">
        <f aca="false">IF(SQRT($B$5)*$I4979+SQRT(1-$B$5)*M4979&lt;$C$11,1,0)</f>
        <v>0</v>
      </c>
      <c r="R4979" s="110" t="n">
        <f aca="false">N4979*$D$8+O4979*$D$9+P4979*$D$10+Q4979*$D$11</f>
        <v>0</v>
      </c>
      <c r="S4979" s="108" t="n">
        <f aca="false">SUM(N4979:Q4979)</f>
        <v>0</v>
      </c>
    </row>
    <row r="4980" customFormat="false" ht="15" hidden="false" customHeight="false" outlineLevel="0" collapsed="false">
      <c r="H4980" s="108" t="n">
        <v>4972</v>
      </c>
      <c r="I4980" s="109" t="n">
        <v>1.6749</v>
      </c>
      <c r="J4980" s="109" t="n">
        <v>-0.1124</v>
      </c>
      <c r="K4980" s="109" t="n">
        <v>1.3747</v>
      </c>
      <c r="L4980" s="109" t="n">
        <v>0.3523</v>
      </c>
      <c r="M4980" s="109" t="n">
        <v>0.1264</v>
      </c>
      <c r="N4980" s="108" t="n">
        <f aca="false">IF(SQRT($B$5)*$I4980+SQRT(1-$B$5)*J4980&lt;$C$8,1,0)</f>
        <v>0</v>
      </c>
      <c r="O4980" s="108" t="n">
        <f aca="false">IF(SQRT($B$5)*$I4980+SQRT(1-$B$5)*K4980&lt;$C$9,1,0)</f>
        <v>0</v>
      </c>
      <c r="P4980" s="108" t="n">
        <f aca="false">IF(SQRT($B$5)*$I4980+SQRT(1-$B$5)*L4980&lt;$C$10,1,0)</f>
        <v>0</v>
      </c>
      <c r="Q4980" s="108" t="n">
        <f aca="false">IF(SQRT($B$5)*$I4980+SQRT(1-$B$5)*M4980&lt;$C$11,1,0)</f>
        <v>0</v>
      </c>
      <c r="R4980" s="110" t="n">
        <f aca="false">N4980*$D$8+O4980*$D$9+P4980*$D$10+Q4980*$D$11</f>
        <v>0</v>
      </c>
      <c r="S4980" s="108" t="n">
        <f aca="false">SUM(N4980:Q4980)</f>
        <v>0</v>
      </c>
    </row>
    <row r="4981" customFormat="false" ht="15" hidden="false" customHeight="false" outlineLevel="0" collapsed="false">
      <c r="H4981" s="108" t="n">
        <v>4973</v>
      </c>
      <c r="I4981" s="109" t="n">
        <v>-0.421</v>
      </c>
      <c r="J4981" s="109" t="n">
        <v>0.0092</v>
      </c>
      <c r="K4981" s="109" t="n">
        <v>-1.339</v>
      </c>
      <c r="L4981" s="109" t="n">
        <v>0.3537</v>
      </c>
      <c r="M4981" s="109" t="n">
        <v>1.8748</v>
      </c>
      <c r="N4981" s="108" t="n">
        <f aca="false">IF(SQRT($B$5)*$I4981+SQRT(1-$B$5)*J4981&lt;$C$8,1,0)</f>
        <v>0</v>
      </c>
      <c r="O4981" s="108" t="n">
        <f aca="false">IF(SQRT($B$5)*$I4981+SQRT(1-$B$5)*K4981&lt;$C$9,1,0)</f>
        <v>0</v>
      </c>
      <c r="P4981" s="108" t="n">
        <f aca="false">IF(SQRT($B$5)*$I4981+SQRT(1-$B$5)*L4981&lt;$C$10,1,0)</f>
        <v>0</v>
      </c>
      <c r="Q4981" s="108" t="n">
        <f aca="false">IF(SQRT($B$5)*$I4981+SQRT(1-$B$5)*M4981&lt;$C$11,1,0)</f>
        <v>0</v>
      </c>
      <c r="R4981" s="110" t="n">
        <f aca="false">N4981*$D$8+O4981*$D$9+P4981*$D$10+Q4981*$D$11</f>
        <v>0</v>
      </c>
      <c r="S4981" s="108" t="n">
        <f aca="false">SUM(N4981:Q4981)</f>
        <v>0</v>
      </c>
    </row>
    <row r="4982" customFormat="false" ht="15" hidden="false" customHeight="false" outlineLevel="0" collapsed="false">
      <c r="H4982" s="108" t="n">
        <v>4974</v>
      </c>
      <c r="I4982" s="109" t="n">
        <v>1.1832</v>
      </c>
      <c r="J4982" s="109" t="n">
        <v>0.9987</v>
      </c>
      <c r="K4982" s="109" t="n">
        <v>-1.1939</v>
      </c>
      <c r="L4982" s="109" t="n">
        <v>-1.3869</v>
      </c>
      <c r="M4982" s="109" t="n">
        <v>-0.295</v>
      </c>
      <c r="N4982" s="108" t="n">
        <f aca="false">IF(SQRT($B$5)*$I4982+SQRT(1-$B$5)*J4982&lt;$C$8,1,0)</f>
        <v>0</v>
      </c>
      <c r="O4982" s="108" t="n">
        <f aca="false">IF(SQRT($B$5)*$I4982+SQRT(1-$B$5)*K4982&lt;$C$9,1,0)</f>
        <v>0</v>
      </c>
      <c r="P4982" s="108" t="n">
        <f aca="false">IF(SQRT($B$5)*$I4982+SQRT(1-$B$5)*L4982&lt;$C$10,1,0)</f>
        <v>0</v>
      </c>
      <c r="Q4982" s="108" t="n">
        <f aca="false">IF(SQRT($B$5)*$I4982+SQRT(1-$B$5)*M4982&lt;$C$11,1,0)</f>
        <v>0</v>
      </c>
      <c r="R4982" s="110" t="n">
        <f aca="false">N4982*$D$8+O4982*$D$9+P4982*$D$10+Q4982*$D$11</f>
        <v>0</v>
      </c>
      <c r="S4982" s="108" t="n">
        <f aca="false">SUM(N4982:Q4982)</f>
        <v>0</v>
      </c>
    </row>
    <row r="4983" customFormat="false" ht="15" hidden="false" customHeight="false" outlineLevel="0" collapsed="false">
      <c r="H4983" s="108" t="n">
        <v>4975</v>
      </c>
      <c r="I4983" s="109" t="n">
        <v>-0.8341</v>
      </c>
      <c r="J4983" s="109" t="n">
        <v>0.0358</v>
      </c>
      <c r="K4983" s="109" t="n">
        <v>-0.2113</v>
      </c>
      <c r="L4983" s="109" t="n">
        <v>-0.8189</v>
      </c>
      <c r="M4983" s="109" t="n">
        <v>0.4888</v>
      </c>
      <c r="N4983" s="108" t="n">
        <f aca="false">IF(SQRT($B$5)*$I4983+SQRT(1-$B$5)*J4983&lt;$C$8,1,0)</f>
        <v>0</v>
      </c>
      <c r="O4983" s="108" t="n">
        <f aca="false">IF(SQRT($B$5)*$I4983+SQRT(1-$B$5)*K4983&lt;$C$9,1,0)</f>
        <v>0</v>
      </c>
      <c r="P4983" s="108" t="n">
        <f aca="false">IF(SQRT($B$5)*$I4983+SQRT(1-$B$5)*L4983&lt;$C$10,1,0)</f>
        <v>0</v>
      </c>
      <c r="Q4983" s="108" t="n">
        <f aca="false">IF(SQRT($B$5)*$I4983+SQRT(1-$B$5)*M4983&lt;$C$11,1,0)</f>
        <v>0</v>
      </c>
      <c r="R4983" s="110" t="n">
        <f aca="false">N4983*$D$8+O4983*$D$9+P4983*$D$10+Q4983*$D$11</f>
        <v>0</v>
      </c>
      <c r="S4983" s="108" t="n">
        <f aca="false">SUM(N4983:Q4983)</f>
        <v>0</v>
      </c>
    </row>
    <row r="4984" customFormat="false" ht="15" hidden="false" customHeight="false" outlineLevel="0" collapsed="false">
      <c r="H4984" s="108" t="n">
        <v>4976</v>
      </c>
      <c r="I4984" s="109" t="n">
        <v>-1.008</v>
      </c>
      <c r="J4984" s="109" t="n">
        <v>-0.2816</v>
      </c>
      <c r="K4984" s="109" t="n">
        <v>0.1497</v>
      </c>
      <c r="L4984" s="109" t="n">
        <v>-0.6029</v>
      </c>
      <c r="M4984" s="109" t="n">
        <v>1.0918</v>
      </c>
      <c r="N4984" s="108" t="n">
        <f aca="false">IF(SQRT($B$5)*$I4984+SQRT(1-$B$5)*J4984&lt;$C$8,1,0)</f>
        <v>0</v>
      </c>
      <c r="O4984" s="108" t="n">
        <f aca="false">IF(SQRT($B$5)*$I4984+SQRT(1-$B$5)*K4984&lt;$C$9,1,0)</f>
        <v>0</v>
      </c>
      <c r="P4984" s="108" t="n">
        <f aca="false">IF(SQRT($B$5)*$I4984+SQRT(1-$B$5)*L4984&lt;$C$10,1,0)</f>
        <v>0</v>
      </c>
      <c r="Q4984" s="108" t="n">
        <f aca="false">IF(SQRT($B$5)*$I4984+SQRT(1-$B$5)*M4984&lt;$C$11,1,0)</f>
        <v>0</v>
      </c>
      <c r="R4984" s="110" t="n">
        <f aca="false">N4984*$D$8+O4984*$D$9+P4984*$D$10+Q4984*$D$11</f>
        <v>0</v>
      </c>
      <c r="S4984" s="108" t="n">
        <f aca="false">SUM(N4984:Q4984)</f>
        <v>0</v>
      </c>
    </row>
    <row r="4985" customFormat="false" ht="15" hidden="false" customHeight="false" outlineLevel="0" collapsed="false">
      <c r="H4985" s="108" t="n">
        <v>4977</v>
      </c>
      <c r="I4985" s="109" t="n">
        <v>0.0306</v>
      </c>
      <c r="J4985" s="109" t="n">
        <v>-0.0343</v>
      </c>
      <c r="K4985" s="109" t="n">
        <v>-0.2578</v>
      </c>
      <c r="L4985" s="109" t="n">
        <v>0.9286</v>
      </c>
      <c r="M4985" s="109" t="n">
        <v>-1.3255</v>
      </c>
      <c r="N4985" s="108" t="n">
        <f aca="false">IF(SQRT($B$5)*$I4985+SQRT(1-$B$5)*J4985&lt;$C$8,1,0)</f>
        <v>0</v>
      </c>
      <c r="O4985" s="108" t="n">
        <f aca="false">IF(SQRT($B$5)*$I4985+SQRT(1-$B$5)*K4985&lt;$C$9,1,0)</f>
        <v>0</v>
      </c>
      <c r="P4985" s="108" t="n">
        <f aca="false">IF(SQRT($B$5)*$I4985+SQRT(1-$B$5)*L4985&lt;$C$10,1,0)</f>
        <v>0</v>
      </c>
      <c r="Q4985" s="108" t="n">
        <f aca="false">IF(SQRT($B$5)*$I4985+SQRT(1-$B$5)*M4985&lt;$C$11,1,0)</f>
        <v>0</v>
      </c>
      <c r="R4985" s="110" t="n">
        <f aca="false">N4985*$D$8+O4985*$D$9+P4985*$D$10+Q4985*$D$11</f>
        <v>0</v>
      </c>
      <c r="S4985" s="108" t="n">
        <f aca="false">SUM(N4985:Q4985)</f>
        <v>0</v>
      </c>
    </row>
    <row r="4986" customFormat="false" ht="15" hidden="false" customHeight="false" outlineLevel="0" collapsed="false">
      <c r="H4986" s="108" t="n">
        <v>4978</v>
      </c>
      <c r="I4986" s="109" t="n">
        <v>-0.4817</v>
      </c>
      <c r="J4986" s="109" t="n">
        <v>-0.6153</v>
      </c>
      <c r="K4986" s="109" t="n">
        <v>-2.4734</v>
      </c>
      <c r="L4986" s="109" t="n">
        <v>-0.0497</v>
      </c>
      <c r="M4986" s="109" t="n">
        <v>1.523</v>
      </c>
      <c r="N4986" s="108" t="n">
        <f aca="false">IF(SQRT($B$5)*$I4986+SQRT(1-$B$5)*J4986&lt;$C$8,1,0)</f>
        <v>0</v>
      </c>
      <c r="O4986" s="108" t="n">
        <f aca="false">IF(SQRT($B$5)*$I4986+SQRT(1-$B$5)*K4986&lt;$C$9,1,0)</f>
        <v>1</v>
      </c>
      <c r="P4986" s="108" t="n">
        <f aca="false">IF(SQRT($B$5)*$I4986+SQRT(1-$B$5)*L4986&lt;$C$10,1,0)</f>
        <v>0</v>
      </c>
      <c r="Q4986" s="108" t="n">
        <f aca="false">IF(SQRT($B$5)*$I4986+SQRT(1-$B$5)*M4986&lt;$C$11,1,0)</f>
        <v>0</v>
      </c>
      <c r="R4986" s="110" t="n">
        <f aca="false">N4986*$D$8+O4986*$D$9+P4986*$D$10+Q4986*$D$11</f>
        <v>40</v>
      </c>
      <c r="S4986" s="108" t="n">
        <f aca="false">SUM(N4986:Q4986)</f>
        <v>1</v>
      </c>
    </row>
    <row r="4987" customFormat="false" ht="15" hidden="false" customHeight="false" outlineLevel="0" collapsed="false">
      <c r="H4987" s="108" t="n">
        <v>4979</v>
      </c>
      <c r="I4987" s="109" t="n">
        <v>1.5119</v>
      </c>
      <c r="J4987" s="109" t="n">
        <v>-0.5881</v>
      </c>
      <c r="K4987" s="109" t="n">
        <v>0.5039</v>
      </c>
      <c r="L4987" s="109" t="n">
        <v>-0.3647</v>
      </c>
      <c r="M4987" s="109" t="n">
        <v>0.6673</v>
      </c>
      <c r="N4987" s="108" t="n">
        <f aca="false">IF(SQRT($B$5)*$I4987+SQRT(1-$B$5)*J4987&lt;$C$8,1,0)</f>
        <v>0</v>
      </c>
      <c r="O4987" s="108" t="n">
        <f aca="false">IF(SQRT($B$5)*$I4987+SQRT(1-$B$5)*K4987&lt;$C$9,1,0)</f>
        <v>0</v>
      </c>
      <c r="P4987" s="108" t="n">
        <f aca="false">IF(SQRT($B$5)*$I4987+SQRT(1-$B$5)*L4987&lt;$C$10,1,0)</f>
        <v>0</v>
      </c>
      <c r="Q4987" s="108" t="n">
        <f aca="false">IF(SQRT($B$5)*$I4987+SQRT(1-$B$5)*M4987&lt;$C$11,1,0)</f>
        <v>0</v>
      </c>
      <c r="R4987" s="110" t="n">
        <f aca="false">N4987*$D$8+O4987*$D$9+P4987*$D$10+Q4987*$D$11</f>
        <v>0</v>
      </c>
      <c r="S4987" s="108" t="n">
        <f aca="false">SUM(N4987:Q4987)</f>
        <v>0</v>
      </c>
    </row>
    <row r="4988" customFormat="false" ht="15" hidden="false" customHeight="false" outlineLevel="0" collapsed="false">
      <c r="H4988" s="108" t="n">
        <v>4980</v>
      </c>
      <c r="I4988" s="109" t="n">
        <v>0.2623</v>
      </c>
      <c r="J4988" s="109" t="n">
        <v>0.083</v>
      </c>
      <c r="K4988" s="109" t="n">
        <v>1.7265</v>
      </c>
      <c r="L4988" s="109" t="n">
        <v>-0.1757</v>
      </c>
      <c r="M4988" s="109" t="n">
        <v>-0.4598</v>
      </c>
      <c r="N4988" s="108" t="n">
        <f aca="false">IF(SQRT($B$5)*$I4988+SQRT(1-$B$5)*J4988&lt;$C$8,1,0)</f>
        <v>0</v>
      </c>
      <c r="O4988" s="108" t="n">
        <f aca="false">IF(SQRT($B$5)*$I4988+SQRT(1-$B$5)*K4988&lt;$C$9,1,0)</f>
        <v>0</v>
      </c>
      <c r="P4988" s="108" t="n">
        <f aca="false">IF(SQRT($B$5)*$I4988+SQRT(1-$B$5)*L4988&lt;$C$10,1,0)</f>
        <v>0</v>
      </c>
      <c r="Q4988" s="108" t="n">
        <f aca="false">IF(SQRT($B$5)*$I4988+SQRT(1-$B$5)*M4988&lt;$C$11,1,0)</f>
        <v>0</v>
      </c>
      <c r="R4988" s="110" t="n">
        <f aca="false">N4988*$D$8+O4988*$D$9+P4988*$D$10+Q4988*$D$11</f>
        <v>0</v>
      </c>
      <c r="S4988" s="108" t="n">
        <f aca="false">SUM(N4988:Q4988)</f>
        <v>0</v>
      </c>
    </row>
    <row r="4989" customFormat="false" ht="15" hidden="false" customHeight="false" outlineLevel="0" collapsed="false">
      <c r="H4989" s="108" t="n">
        <v>4981</v>
      </c>
      <c r="I4989" s="109" t="n">
        <v>0.2322</v>
      </c>
      <c r="J4989" s="109" t="n">
        <v>-0.0554</v>
      </c>
      <c r="K4989" s="109" t="n">
        <v>0.0849</v>
      </c>
      <c r="L4989" s="109" t="n">
        <v>2.0059</v>
      </c>
      <c r="M4989" s="109" t="n">
        <v>0.233</v>
      </c>
      <c r="N4989" s="108" t="n">
        <f aca="false">IF(SQRT($B$5)*$I4989+SQRT(1-$B$5)*J4989&lt;$C$8,1,0)</f>
        <v>0</v>
      </c>
      <c r="O4989" s="108" t="n">
        <f aca="false">IF(SQRT($B$5)*$I4989+SQRT(1-$B$5)*K4989&lt;$C$9,1,0)</f>
        <v>0</v>
      </c>
      <c r="P4989" s="108" t="n">
        <f aca="false">IF(SQRT($B$5)*$I4989+SQRT(1-$B$5)*L4989&lt;$C$10,1,0)</f>
        <v>0</v>
      </c>
      <c r="Q4989" s="108" t="n">
        <f aca="false">IF(SQRT($B$5)*$I4989+SQRT(1-$B$5)*M4989&lt;$C$11,1,0)</f>
        <v>0</v>
      </c>
      <c r="R4989" s="110" t="n">
        <f aca="false">N4989*$D$8+O4989*$D$9+P4989*$D$10+Q4989*$D$11</f>
        <v>0</v>
      </c>
      <c r="S4989" s="108" t="n">
        <f aca="false">SUM(N4989:Q4989)</f>
        <v>0</v>
      </c>
    </row>
    <row r="4990" customFormat="false" ht="15" hidden="false" customHeight="false" outlineLevel="0" collapsed="false">
      <c r="H4990" s="108" t="n">
        <v>4982</v>
      </c>
      <c r="I4990" s="109" t="n">
        <v>1.062</v>
      </c>
      <c r="J4990" s="109" t="n">
        <v>-1.0937</v>
      </c>
      <c r="K4990" s="109" t="n">
        <v>1.2508</v>
      </c>
      <c r="L4990" s="109" t="n">
        <v>0.0386</v>
      </c>
      <c r="M4990" s="109" t="n">
        <v>-1.5554</v>
      </c>
      <c r="N4990" s="108" t="n">
        <f aca="false">IF(SQRT($B$5)*$I4990+SQRT(1-$B$5)*J4990&lt;$C$8,1,0)</f>
        <v>0</v>
      </c>
      <c r="O4990" s="108" t="n">
        <f aca="false">IF(SQRT($B$5)*$I4990+SQRT(1-$B$5)*K4990&lt;$C$9,1,0)</f>
        <v>0</v>
      </c>
      <c r="P4990" s="108" t="n">
        <f aca="false">IF(SQRT($B$5)*$I4990+SQRT(1-$B$5)*L4990&lt;$C$10,1,0)</f>
        <v>0</v>
      </c>
      <c r="Q4990" s="108" t="n">
        <f aca="false">IF(SQRT($B$5)*$I4990+SQRT(1-$B$5)*M4990&lt;$C$11,1,0)</f>
        <v>0</v>
      </c>
      <c r="R4990" s="110" t="n">
        <f aca="false">N4990*$D$8+O4990*$D$9+P4990*$D$10+Q4990*$D$11</f>
        <v>0</v>
      </c>
      <c r="S4990" s="108" t="n">
        <f aca="false">SUM(N4990:Q4990)</f>
        <v>0</v>
      </c>
    </row>
    <row r="4991" customFormat="false" ht="15" hidden="false" customHeight="false" outlineLevel="0" collapsed="false">
      <c r="H4991" s="108" t="n">
        <v>4983</v>
      </c>
      <c r="I4991" s="109" t="n">
        <v>0.7334</v>
      </c>
      <c r="J4991" s="109" t="n">
        <v>1.3918</v>
      </c>
      <c r="K4991" s="109" t="n">
        <v>-0.2952</v>
      </c>
      <c r="L4991" s="109" t="n">
        <v>0.4092</v>
      </c>
      <c r="M4991" s="109" t="n">
        <v>-0.4624</v>
      </c>
      <c r="N4991" s="108" t="n">
        <f aca="false">IF(SQRT($B$5)*$I4991+SQRT(1-$B$5)*J4991&lt;$C$8,1,0)</f>
        <v>0</v>
      </c>
      <c r="O4991" s="108" t="n">
        <f aca="false">IF(SQRT($B$5)*$I4991+SQRT(1-$B$5)*K4991&lt;$C$9,1,0)</f>
        <v>0</v>
      </c>
      <c r="P4991" s="108" t="n">
        <f aca="false">IF(SQRT($B$5)*$I4991+SQRT(1-$B$5)*L4991&lt;$C$10,1,0)</f>
        <v>0</v>
      </c>
      <c r="Q4991" s="108" t="n">
        <f aca="false">IF(SQRT($B$5)*$I4991+SQRT(1-$B$5)*M4991&lt;$C$11,1,0)</f>
        <v>0</v>
      </c>
      <c r="R4991" s="110" t="n">
        <f aca="false">N4991*$D$8+O4991*$D$9+P4991*$D$10+Q4991*$D$11</f>
        <v>0</v>
      </c>
      <c r="S4991" s="108" t="n">
        <f aca="false">SUM(N4991:Q4991)</f>
        <v>0</v>
      </c>
    </row>
    <row r="4992" customFormat="false" ht="15" hidden="false" customHeight="false" outlineLevel="0" collapsed="false">
      <c r="H4992" s="108" t="n">
        <v>4984</v>
      </c>
      <c r="I4992" s="109" t="n">
        <v>0.3387</v>
      </c>
      <c r="J4992" s="109" t="n">
        <v>1.3504</v>
      </c>
      <c r="K4992" s="109" t="n">
        <v>-0.6452</v>
      </c>
      <c r="L4992" s="109" t="n">
        <v>-0.4483</v>
      </c>
      <c r="M4992" s="109" t="n">
        <v>-1.13</v>
      </c>
      <c r="N4992" s="108" t="n">
        <f aca="false">IF(SQRT($B$5)*$I4992+SQRT(1-$B$5)*J4992&lt;$C$8,1,0)</f>
        <v>0</v>
      </c>
      <c r="O4992" s="108" t="n">
        <f aca="false">IF(SQRT($B$5)*$I4992+SQRT(1-$B$5)*K4992&lt;$C$9,1,0)</f>
        <v>0</v>
      </c>
      <c r="P4992" s="108" t="n">
        <f aca="false">IF(SQRT($B$5)*$I4992+SQRT(1-$B$5)*L4992&lt;$C$10,1,0)</f>
        <v>0</v>
      </c>
      <c r="Q4992" s="108" t="n">
        <f aca="false">IF(SQRT($B$5)*$I4992+SQRT(1-$B$5)*M4992&lt;$C$11,1,0)</f>
        <v>0</v>
      </c>
      <c r="R4992" s="110" t="n">
        <f aca="false">N4992*$D$8+O4992*$D$9+P4992*$D$10+Q4992*$D$11</f>
        <v>0</v>
      </c>
      <c r="S4992" s="108" t="n">
        <f aca="false">SUM(N4992:Q4992)</f>
        <v>0</v>
      </c>
    </row>
    <row r="4993" customFormat="false" ht="15" hidden="false" customHeight="false" outlineLevel="0" collapsed="false">
      <c r="H4993" s="108" t="n">
        <v>4985</v>
      </c>
      <c r="I4993" s="109" t="n">
        <v>-1.6324</v>
      </c>
      <c r="J4993" s="109" t="n">
        <v>0.0718</v>
      </c>
      <c r="K4993" s="109" t="n">
        <v>-0.7548</v>
      </c>
      <c r="L4993" s="109" t="n">
        <v>1.7577</v>
      </c>
      <c r="M4993" s="109" t="n">
        <v>1.3591</v>
      </c>
      <c r="N4993" s="108" t="n">
        <f aca="false">IF(SQRT($B$5)*$I4993+SQRT(1-$B$5)*J4993&lt;$C$8,1,0)</f>
        <v>0</v>
      </c>
      <c r="O4993" s="108" t="n">
        <f aca="false">IF(SQRT($B$5)*$I4993+SQRT(1-$B$5)*K4993&lt;$C$9,1,0)</f>
        <v>0</v>
      </c>
      <c r="P4993" s="108" t="n">
        <f aca="false">IF(SQRT($B$5)*$I4993+SQRT(1-$B$5)*L4993&lt;$C$10,1,0)</f>
        <v>0</v>
      </c>
      <c r="Q4993" s="108" t="n">
        <f aca="false">IF(SQRT($B$5)*$I4993+SQRT(1-$B$5)*M4993&lt;$C$11,1,0)</f>
        <v>0</v>
      </c>
      <c r="R4993" s="110" t="n">
        <f aca="false">N4993*$D$8+O4993*$D$9+P4993*$D$10+Q4993*$D$11</f>
        <v>0</v>
      </c>
      <c r="S4993" s="108" t="n">
        <f aca="false">SUM(N4993:Q4993)</f>
        <v>0</v>
      </c>
    </row>
    <row r="4994" customFormat="false" ht="15" hidden="false" customHeight="false" outlineLevel="0" collapsed="false">
      <c r="H4994" s="108" t="n">
        <v>4986</v>
      </c>
      <c r="I4994" s="109" t="n">
        <v>-0.9966</v>
      </c>
      <c r="J4994" s="109" t="n">
        <v>1.2793</v>
      </c>
      <c r="K4994" s="109" t="n">
        <v>-0.1286</v>
      </c>
      <c r="L4994" s="109" t="n">
        <v>0.8927</v>
      </c>
      <c r="M4994" s="109" t="n">
        <v>2.0806</v>
      </c>
      <c r="N4994" s="108" t="n">
        <f aca="false">IF(SQRT($B$5)*$I4994+SQRT(1-$B$5)*J4994&lt;$C$8,1,0)</f>
        <v>0</v>
      </c>
      <c r="O4994" s="108" t="n">
        <f aca="false">IF(SQRT($B$5)*$I4994+SQRT(1-$B$5)*K4994&lt;$C$9,1,0)</f>
        <v>0</v>
      </c>
      <c r="P4994" s="108" t="n">
        <f aca="false">IF(SQRT($B$5)*$I4994+SQRT(1-$B$5)*L4994&lt;$C$10,1,0)</f>
        <v>0</v>
      </c>
      <c r="Q4994" s="108" t="n">
        <f aca="false">IF(SQRT($B$5)*$I4994+SQRT(1-$B$5)*M4994&lt;$C$11,1,0)</f>
        <v>0</v>
      </c>
      <c r="R4994" s="110" t="n">
        <f aca="false">N4994*$D$8+O4994*$D$9+P4994*$D$10+Q4994*$D$11</f>
        <v>0</v>
      </c>
      <c r="S4994" s="108" t="n">
        <f aca="false">SUM(N4994:Q4994)</f>
        <v>0</v>
      </c>
    </row>
    <row r="4995" customFormat="false" ht="15" hidden="false" customHeight="false" outlineLevel="0" collapsed="false">
      <c r="H4995" s="108" t="n">
        <v>4987</v>
      </c>
      <c r="I4995" s="109" t="n">
        <v>0.4285</v>
      </c>
      <c r="J4995" s="109" t="n">
        <v>0.1799</v>
      </c>
      <c r="K4995" s="109" t="n">
        <v>-0.9012</v>
      </c>
      <c r="L4995" s="109" t="n">
        <v>-2.5064</v>
      </c>
      <c r="M4995" s="109" t="n">
        <v>1.7896</v>
      </c>
      <c r="N4995" s="108" t="n">
        <f aca="false">IF(SQRT($B$5)*$I4995+SQRT(1-$B$5)*J4995&lt;$C$8,1,0)</f>
        <v>0</v>
      </c>
      <c r="O4995" s="108" t="n">
        <f aca="false">IF(SQRT($B$5)*$I4995+SQRT(1-$B$5)*K4995&lt;$C$9,1,0)</f>
        <v>0</v>
      </c>
      <c r="P4995" s="108" t="n">
        <f aca="false">IF(SQRT($B$5)*$I4995+SQRT(1-$B$5)*L4995&lt;$C$10,1,0)</f>
        <v>1</v>
      </c>
      <c r="Q4995" s="108" t="n">
        <f aca="false">IF(SQRT($B$5)*$I4995+SQRT(1-$B$5)*M4995&lt;$C$11,1,0)</f>
        <v>0</v>
      </c>
      <c r="R4995" s="110" t="n">
        <f aca="false">N4995*$D$8+O4995*$D$9+P4995*$D$10+Q4995*$D$11</f>
        <v>14</v>
      </c>
      <c r="S4995" s="108" t="n">
        <f aca="false">SUM(N4995:Q4995)</f>
        <v>1</v>
      </c>
    </row>
    <row r="4996" customFormat="false" ht="15" hidden="false" customHeight="false" outlineLevel="0" collapsed="false">
      <c r="H4996" s="108" t="n">
        <v>4988</v>
      </c>
      <c r="I4996" s="109" t="n">
        <v>-0.5065</v>
      </c>
      <c r="J4996" s="109" t="n">
        <v>-1.2995</v>
      </c>
      <c r="K4996" s="109" t="n">
        <v>0.6517</v>
      </c>
      <c r="L4996" s="109" t="n">
        <v>1.1117</v>
      </c>
      <c r="M4996" s="109" t="n">
        <v>-1.4252</v>
      </c>
      <c r="N4996" s="108" t="n">
        <f aca="false">IF(SQRT($B$5)*$I4996+SQRT(1-$B$5)*J4996&lt;$C$8,1,0)</f>
        <v>0</v>
      </c>
      <c r="O4996" s="108" t="n">
        <f aca="false">IF(SQRT($B$5)*$I4996+SQRT(1-$B$5)*K4996&lt;$C$9,1,0)</f>
        <v>0</v>
      </c>
      <c r="P4996" s="108" t="n">
        <f aca="false">IF(SQRT($B$5)*$I4996+SQRT(1-$B$5)*L4996&lt;$C$10,1,0)</f>
        <v>0</v>
      </c>
      <c r="Q4996" s="108" t="n">
        <f aca="false">IF(SQRT($B$5)*$I4996+SQRT(1-$B$5)*M4996&lt;$C$11,1,0)</f>
        <v>0</v>
      </c>
      <c r="R4996" s="110" t="n">
        <f aca="false">N4996*$D$8+O4996*$D$9+P4996*$D$10+Q4996*$D$11</f>
        <v>0</v>
      </c>
      <c r="S4996" s="108" t="n">
        <f aca="false">SUM(N4996:Q4996)</f>
        <v>0</v>
      </c>
    </row>
    <row r="4997" customFormat="false" ht="15" hidden="false" customHeight="false" outlineLevel="0" collapsed="false">
      <c r="H4997" s="108" t="n">
        <v>4989</v>
      </c>
      <c r="I4997" s="109" t="n">
        <v>-0.4232</v>
      </c>
      <c r="J4997" s="109" t="n">
        <v>-1.2732</v>
      </c>
      <c r="K4997" s="109" t="n">
        <v>-1.3432</v>
      </c>
      <c r="L4997" s="109" t="n">
        <v>1.4253</v>
      </c>
      <c r="M4997" s="109" t="n">
        <v>0.42</v>
      </c>
      <c r="N4997" s="108" t="n">
        <f aca="false">IF(SQRT($B$5)*$I4997+SQRT(1-$B$5)*J4997&lt;$C$8,1,0)</f>
        <v>0</v>
      </c>
      <c r="O4997" s="108" t="n">
        <f aca="false">IF(SQRT($B$5)*$I4997+SQRT(1-$B$5)*K4997&lt;$C$9,1,0)</f>
        <v>0</v>
      </c>
      <c r="P4997" s="108" t="n">
        <f aca="false">IF(SQRT($B$5)*$I4997+SQRT(1-$B$5)*L4997&lt;$C$10,1,0)</f>
        <v>0</v>
      </c>
      <c r="Q4997" s="108" t="n">
        <f aca="false">IF(SQRT($B$5)*$I4997+SQRT(1-$B$5)*M4997&lt;$C$11,1,0)</f>
        <v>0</v>
      </c>
      <c r="R4997" s="110" t="n">
        <f aca="false">N4997*$D$8+O4997*$D$9+P4997*$D$10+Q4997*$D$11</f>
        <v>0</v>
      </c>
      <c r="S4997" s="108" t="n">
        <f aca="false">SUM(N4997:Q4997)</f>
        <v>0</v>
      </c>
    </row>
    <row r="4998" customFormat="false" ht="15" hidden="false" customHeight="false" outlineLevel="0" collapsed="false">
      <c r="H4998" s="108" t="n">
        <v>4990</v>
      </c>
      <c r="I4998" s="109" t="n">
        <v>2.3298</v>
      </c>
      <c r="J4998" s="109" t="n">
        <v>0.5727</v>
      </c>
      <c r="K4998" s="109" t="n">
        <v>-1.2501</v>
      </c>
      <c r="L4998" s="109" t="n">
        <v>-0.517</v>
      </c>
      <c r="M4998" s="109" t="n">
        <v>-1.738</v>
      </c>
      <c r="N4998" s="108" t="n">
        <f aca="false">IF(SQRT($B$5)*$I4998+SQRT(1-$B$5)*J4998&lt;$C$8,1,0)</f>
        <v>0</v>
      </c>
      <c r="O4998" s="108" t="n">
        <f aca="false">IF(SQRT($B$5)*$I4998+SQRT(1-$B$5)*K4998&lt;$C$9,1,0)</f>
        <v>0</v>
      </c>
      <c r="P4998" s="108" t="n">
        <f aca="false">IF(SQRT($B$5)*$I4998+SQRT(1-$B$5)*L4998&lt;$C$10,1,0)</f>
        <v>0</v>
      </c>
      <c r="Q4998" s="108" t="n">
        <f aca="false">IF(SQRT($B$5)*$I4998+SQRT(1-$B$5)*M4998&lt;$C$11,1,0)</f>
        <v>0</v>
      </c>
      <c r="R4998" s="110" t="n">
        <f aca="false">N4998*$D$8+O4998*$D$9+P4998*$D$10+Q4998*$D$11</f>
        <v>0</v>
      </c>
      <c r="S4998" s="108" t="n">
        <f aca="false">SUM(N4998:Q4998)</f>
        <v>0</v>
      </c>
    </row>
    <row r="4999" customFormat="false" ht="15" hidden="false" customHeight="false" outlineLevel="0" collapsed="false">
      <c r="H4999" s="108" t="n">
        <v>4991</v>
      </c>
      <c r="I4999" s="109" t="n">
        <v>2.2485</v>
      </c>
      <c r="J4999" s="109" t="n">
        <v>1.1765</v>
      </c>
      <c r="K4999" s="109" t="n">
        <v>0.844</v>
      </c>
      <c r="L4999" s="109" t="n">
        <v>0.3169</v>
      </c>
      <c r="M4999" s="109" t="n">
        <v>-1.1696</v>
      </c>
      <c r="N4999" s="108" t="n">
        <f aca="false">IF(SQRT($B$5)*$I4999+SQRT(1-$B$5)*J4999&lt;$C$8,1,0)</f>
        <v>0</v>
      </c>
      <c r="O4999" s="108" t="n">
        <f aca="false">IF(SQRT($B$5)*$I4999+SQRT(1-$B$5)*K4999&lt;$C$9,1,0)</f>
        <v>0</v>
      </c>
      <c r="P4999" s="108" t="n">
        <f aca="false">IF(SQRT($B$5)*$I4999+SQRT(1-$B$5)*L4999&lt;$C$10,1,0)</f>
        <v>0</v>
      </c>
      <c r="Q4999" s="108" t="n">
        <f aca="false">IF(SQRT($B$5)*$I4999+SQRT(1-$B$5)*M4999&lt;$C$11,1,0)</f>
        <v>0</v>
      </c>
      <c r="R4999" s="110" t="n">
        <f aca="false">N4999*$D$8+O4999*$D$9+P4999*$D$10+Q4999*$D$11</f>
        <v>0</v>
      </c>
      <c r="S4999" s="108" t="n">
        <f aca="false">SUM(N4999:Q4999)</f>
        <v>0</v>
      </c>
    </row>
    <row r="5000" customFormat="false" ht="15" hidden="false" customHeight="false" outlineLevel="0" collapsed="false">
      <c r="H5000" s="108" t="n">
        <v>4992</v>
      </c>
      <c r="I5000" s="109" t="n">
        <v>-0.4399</v>
      </c>
      <c r="J5000" s="109" t="n">
        <v>0.2292</v>
      </c>
      <c r="K5000" s="109" t="n">
        <v>1.1815</v>
      </c>
      <c r="L5000" s="109" t="n">
        <v>0.0331</v>
      </c>
      <c r="M5000" s="109" t="n">
        <v>0.8024</v>
      </c>
      <c r="N5000" s="108" t="n">
        <f aca="false">IF(SQRT($B$5)*$I5000+SQRT(1-$B$5)*J5000&lt;$C$8,1,0)</f>
        <v>0</v>
      </c>
      <c r="O5000" s="108" t="n">
        <f aca="false">IF(SQRT($B$5)*$I5000+SQRT(1-$B$5)*K5000&lt;$C$9,1,0)</f>
        <v>0</v>
      </c>
      <c r="P5000" s="108" t="n">
        <f aca="false">IF(SQRT($B$5)*$I5000+SQRT(1-$B$5)*L5000&lt;$C$10,1,0)</f>
        <v>0</v>
      </c>
      <c r="Q5000" s="108" t="n">
        <f aca="false">IF(SQRT($B$5)*$I5000+SQRT(1-$B$5)*M5000&lt;$C$11,1,0)</f>
        <v>0</v>
      </c>
      <c r="R5000" s="110" t="n">
        <f aca="false">N5000*$D$8+O5000*$D$9+P5000*$D$10+Q5000*$D$11</f>
        <v>0</v>
      </c>
      <c r="S5000" s="108" t="n">
        <f aca="false">SUM(N5000:Q5000)</f>
        <v>0</v>
      </c>
    </row>
    <row r="5001" customFormat="false" ht="15" hidden="false" customHeight="false" outlineLevel="0" collapsed="false">
      <c r="H5001" s="108" t="n">
        <v>4993</v>
      </c>
      <c r="I5001" s="109" t="n">
        <v>-1.8376</v>
      </c>
      <c r="J5001" s="109" t="n">
        <v>1.6837</v>
      </c>
      <c r="K5001" s="109" t="n">
        <v>-0.2407</v>
      </c>
      <c r="L5001" s="109" t="n">
        <v>-0.6329</v>
      </c>
      <c r="M5001" s="109" t="n">
        <v>0.2014</v>
      </c>
      <c r="N5001" s="108" t="n">
        <f aca="false">IF(SQRT($B$5)*$I5001+SQRT(1-$B$5)*J5001&lt;$C$8,1,0)</f>
        <v>0</v>
      </c>
      <c r="O5001" s="108" t="n">
        <f aca="false">IF(SQRT($B$5)*$I5001+SQRT(1-$B$5)*K5001&lt;$C$9,1,0)</f>
        <v>0</v>
      </c>
      <c r="P5001" s="108" t="n">
        <f aca="false">IF(SQRT($B$5)*$I5001+SQRT(1-$B$5)*L5001&lt;$C$10,1,0)</f>
        <v>0</v>
      </c>
      <c r="Q5001" s="108" t="n">
        <f aca="false">IF(SQRT($B$5)*$I5001+SQRT(1-$B$5)*M5001&lt;$C$11,1,0)</f>
        <v>0</v>
      </c>
      <c r="R5001" s="110" t="n">
        <f aca="false">N5001*$D$8+O5001*$D$9+P5001*$D$10+Q5001*$D$11</f>
        <v>0</v>
      </c>
      <c r="S5001" s="108" t="n">
        <f aca="false">SUM(N5001:Q5001)</f>
        <v>0</v>
      </c>
    </row>
    <row r="5002" customFormat="false" ht="15" hidden="false" customHeight="false" outlineLevel="0" collapsed="false">
      <c r="H5002" s="108" t="n">
        <v>4994</v>
      </c>
      <c r="I5002" s="109" t="n">
        <v>1.1603</v>
      </c>
      <c r="J5002" s="109" t="n">
        <v>0.7142</v>
      </c>
      <c r="K5002" s="109" t="n">
        <v>-0.0949</v>
      </c>
      <c r="L5002" s="109" t="n">
        <v>-1.5801</v>
      </c>
      <c r="M5002" s="109" t="n">
        <v>1.6316</v>
      </c>
      <c r="N5002" s="108" t="n">
        <f aca="false">IF(SQRT($B$5)*$I5002+SQRT(1-$B$5)*J5002&lt;$C$8,1,0)</f>
        <v>0</v>
      </c>
      <c r="O5002" s="108" t="n">
        <f aca="false">IF(SQRT($B$5)*$I5002+SQRT(1-$B$5)*K5002&lt;$C$9,1,0)</f>
        <v>0</v>
      </c>
      <c r="P5002" s="108" t="n">
        <f aca="false">IF(SQRT($B$5)*$I5002+SQRT(1-$B$5)*L5002&lt;$C$10,1,0)</f>
        <v>0</v>
      </c>
      <c r="Q5002" s="108" t="n">
        <f aca="false">IF(SQRT($B$5)*$I5002+SQRT(1-$B$5)*M5002&lt;$C$11,1,0)</f>
        <v>0</v>
      </c>
      <c r="R5002" s="110" t="n">
        <f aca="false">N5002*$D$8+O5002*$D$9+P5002*$D$10+Q5002*$D$11</f>
        <v>0</v>
      </c>
      <c r="S5002" s="108" t="n">
        <f aca="false">SUM(N5002:Q5002)</f>
        <v>0</v>
      </c>
    </row>
    <row r="5003" customFormat="false" ht="15" hidden="false" customHeight="false" outlineLevel="0" collapsed="false">
      <c r="H5003" s="108" t="n">
        <v>4995</v>
      </c>
      <c r="I5003" s="109" t="n">
        <v>-0.781</v>
      </c>
      <c r="J5003" s="109" t="n">
        <v>1.2487</v>
      </c>
      <c r="K5003" s="109" t="n">
        <v>-0.8836</v>
      </c>
      <c r="L5003" s="109" t="n">
        <v>-3.9297</v>
      </c>
      <c r="M5003" s="109" t="n">
        <v>-0.4647</v>
      </c>
      <c r="N5003" s="108" t="n">
        <f aca="false">IF(SQRT($B$5)*$I5003+SQRT(1-$B$5)*J5003&lt;$C$8,1,0)</f>
        <v>0</v>
      </c>
      <c r="O5003" s="108" t="n">
        <f aca="false">IF(SQRT($B$5)*$I5003+SQRT(1-$B$5)*K5003&lt;$C$9,1,0)</f>
        <v>0</v>
      </c>
      <c r="P5003" s="108" t="n">
        <f aca="false">IF(SQRT($B$5)*$I5003+SQRT(1-$B$5)*L5003&lt;$C$10,1,0)</f>
        <v>1</v>
      </c>
      <c r="Q5003" s="108" t="n">
        <f aca="false">IF(SQRT($B$5)*$I5003+SQRT(1-$B$5)*M5003&lt;$C$11,1,0)</f>
        <v>0</v>
      </c>
      <c r="R5003" s="110" t="n">
        <f aca="false">N5003*$D$8+O5003*$D$9+P5003*$D$10+Q5003*$D$11</f>
        <v>14</v>
      </c>
      <c r="S5003" s="108" t="n">
        <f aca="false">SUM(N5003:Q5003)</f>
        <v>1</v>
      </c>
    </row>
    <row r="5004" customFormat="false" ht="15" hidden="false" customHeight="false" outlineLevel="0" collapsed="false">
      <c r="H5004" s="108" t="n">
        <v>4996</v>
      </c>
      <c r="I5004" s="109" t="n">
        <v>1.1938</v>
      </c>
      <c r="J5004" s="109" t="n">
        <v>1.5519</v>
      </c>
      <c r="K5004" s="109" t="n">
        <v>0.7406</v>
      </c>
      <c r="L5004" s="109" t="n">
        <v>0.6995</v>
      </c>
      <c r="M5004" s="109" t="n">
        <v>1.1112</v>
      </c>
      <c r="N5004" s="108" t="n">
        <f aca="false">IF(SQRT($B$5)*$I5004+SQRT(1-$B$5)*J5004&lt;$C$8,1,0)</f>
        <v>0</v>
      </c>
      <c r="O5004" s="108" t="n">
        <f aca="false">IF(SQRT($B$5)*$I5004+SQRT(1-$B$5)*K5004&lt;$C$9,1,0)</f>
        <v>0</v>
      </c>
      <c r="P5004" s="108" t="n">
        <f aca="false">IF(SQRT($B$5)*$I5004+SQRT(1-$B$5)*L5004&lt;$C$10,1,0)</f>
        <v>0</v>
      </c>
      <c r="Q5004" s="108" t="n">
        <f aca="false">IF(SQRT($B$5)*$I5004+SQRT(1-$B$5)*M5004&lt;$C$11,1,0)</f>
        <v>0</v>
      </c>
      <c r="R5004" s="110" t="n">
        <f aca="false">N5004*$D$8+O5004*$D$9+P5004*$D$10+Q5004*$D$11</f>
        <v>0</v>
      </c>
      <c r="S5004" s="108" t="n">
        <f aca="false">SUM(N5004:Q5004)</f>
        <v>0</v>
      </c>
    </row>
    <row r="5005" customFormat="false" ht="15" hidden="false" customHeight="false" outlineLevel="0" collapsed="false">
      <c r="H5005" s="108" t="n">
        <v>4997</v>
      </c>
      <c r="I5005" s="109" t="n">
        <v>-0.4987</v>
      </c>
      <c r="J5005" s="109" t="n">
        <v>-0.1633</v>
      </c>
      <c r="K5005" s="109" t="n">
        <v>2.354</v>
      </c>
      <c r="L5005" s="109" t="n">
        <v>0.9261</v>
      </c>
      <c r="M5005" s="109" t="n">
        <v>2.3653</v>
      </c>
      <c r="N5005" s="108" t="n">
        <f aca="false">IF(SQRT($B$5)*$I5005+SQRT(1-$B$5)*J5005&lt;$C$8,1,0)</f>
        <v>0</v>
      </c>
      <c r="O5005" s="108" t="n">
        <f aca="false">IF(SQRT($B$5)*$I5005+SQRT(1-$B$5)*K5005&lt;$C$9,1,0)</f>
        <v>0</v>
      </c>
      <c r="P5005" s="108" t="n">
        <f aca="false">IF(SQRT($B$5)*$I5005+SQRT(1-$B$5)*L5005&lt;$C$10,1,0)</f>
        <v>0</v>
      </c>
      <c r="Q5005" s="108" t="n">
        <f aca="false">IF(SQRT($B$5)*$I5005+SQRT(1-$B$5)*M5005&lt;$C$11,1,0)</f>
        <v>0</v>
      </c>
      <c r="R5005" s="110" t="n">
        <f aca="false">N5005*$D$8+O5005*$D$9+P5005*$D$10+Q5005*$D$11</f>
        <v>0</v>
      </c>
      <c r="S5005" s="108" t="n">
        <f aca="false">SUM(N5005:Q5005)</f>
        <v>0</v>
      </c>
    </row>
    <row r="5006" customFormat="false" ht="15" hidden="false" customHeight="false" outlineLevel="0" collapsed="false">
      <c r="H5006" s="108" t="n">
        <v>4998</v>
      </c>
      <c r="I5006" s="109" t="n">
        <v>0.7446</v>
      </c>
      <c r="J5006" s="109" t="n">
        <v>-0.6497</v>
      </c>
      <c r="K5006" s="109" t="n">
        <v>0.186</v>
      </c>
      <c r="L5006" s="109" t="n">
        <v>1.687</v>
      </c>
      <c r="M5006" s="109" t="n">
        <v>0.1781</v>
      </c>
      <c r="N5006" s="108" t="n">
        <f aca="false">IF(SQRT($B$5)*$I5006+SQRT(1-$B$5)*J5006&lt;$C$8,1,0)</f>
        <v>0</v>
      </c>
      <c r="O5006" s="108" t="n">
        <f aca="false">IF(SQRT($B$5)*$I5006+SQRT(1-$B$5)*K5006&lt;$C$9,1,0)</f>
        <v>0</v>
      </c>
      <c r="P5006" s="108" t="n">
        <f aca="false">IF(SQRT($B$5)*$I5006+SQRT(1-$B$5)*L5006&lt;$C$10,1,0)</f>
        <v>0</v>
      </c>
      <c r="Q5006" s="108" t="n">
        <f aca="false">IF(SQRT($B$5)*$I5006+SQRT(1-$B$5)*M5006&lt;$C$11,1,0)</f>
        <v>0</v>
      </c>
      <c r="R5006" s="110" t="n">
        <f aca="false">N5006*$D$8+O5006*$D$9+P5006*$D$10+Q5006*$D$11</f>
        <v>0</v>
      </c>
      <c r="S5006" s="108" t="n">
        <f aca="false">SUM(N5006:Q5006)</f>
        <v>0</v>
      </c>
    </row>
    <row r="5007" customFormat="false" ht="15" hidden="false" customHeight="false" outlineLevel="0" collapsed="false">
      <c r="H5007" s="108" t="n">
        <v>4999</v>
      </c>
      <c r="I5007" s="109" t="n">
        <v>-0.5397</v>
      </c>
      <c r="J5007" s="109" t="n">
        <v>0.8941</v>
      </c>
      <c r="K5007" s="109" t="n">
        <v>0.3978</v>
      </c>
      <c r="L5007" s="109" t="n">
        <v>1.8973</v>
      </c>
      <c r="M5007" s="109" t="n">
        <v>-0.695</v>
      </c>
      <c r="N5007" s="108" t="n">
        <f aca="false">IF(SQRT($B$5)*$I5007+SQRT(1-$B$5)*J5007&lt;$C$8,1,0)</f>
        <v>0</v>
      </c>
      <c r="O5007" s="108" t="n">
        <f aca="false">IF(SQRT($B$5)*$I5007+SQRT(1-$B$5)*K5007&lt;$C$9,1,0)</f>
        <v>0</v>
      </c>
      <c r="P5007" s="108" t="n">
        <f aca="false">IF(SQRT($B$5)*$I5007+SQRT(1-$B$5)*L5007&lt;$C$10,1,0)</f>
        <v>0</v>
      </c>
      <c r="Q5007" s="108" t="n">
        <f aca="false">IF(SQRT($B$5)*$I5007+SQRT(1-$B$5)*M5007&lt;$C$11,1,0)</f>
        <v>0</v>
      </c>
      <c r="R5007" s="110" t="n">
        <f aca="false">N5007*$D$8+O5007*$D$9+P5007*$D$10+Q5007*$D$11</f>
        <v>0</v>
      </c>
      <c r="S5007" s="108" t="n">
        <f aca="false">SUM(N5007:Q5007)</f>
        <v>0</v>
      </c>
    </row>
    <row r="5008" customFormat="false" ht="15" hidden="false" customHeight="false" outlineLevel="0" collapsed="false">
      <c r="H5008" s="108" t="n">
        <v>5000</v>
      </c>
      <c r="I5008" s="109" t="n">
        <v>-0.2099</v>
      </c>
      <c r="J5008" s="109" t="n">
        <v>0.5612</v>
      </c>
      <c r="K5008" s="109" t="n">
        <v>-1.7981</v>
      </c>
      <c r="L5008" s="109" t="n">
        <v>0.637</v>
      </c>
      <c r="M5008" s="109" t="n">
        <v>1.4354</v>
      </c>
      <c r="N5008" s="108" t="n">
        <f aca="false">IF(SQRT($B$5)*$I5008+SQRT(1-$B$5)*J5008&lt;$C$8,1,0)</f>
        <v>0</v>
      </c>
      <c r="O5008" s="108" t="n">
        <f aca="false">IF(SQRT($B$5)*$I5008+SQRT(1-$B$5)*K5008&lt;$C$9,1,0)</f>
        <v>0</v>
      </c>
      <c r="P5008" s="108" t="n">
        <f aca="false">IF(SQRT($B$5)*$I5008+SQRT(1-$B$5)*L5008&lt;$C$10,1,0)</f>
        <v>0</v>
      </c>
      <c r="Q5008" s="108" t="n">
        <f aca="false">IF(SQRT($B$5)*$I5008+SQRT(1-$B$5)*M5008&lt;$C$11,1,0)</f>
        <v>0</v>
      </c>
      <c r="R5008" s="110" t="n">
        <f aca="false">N5008*$D$8+O5008*$D$9+P5008*$D$10+Q5008*$D$11</f>
        <v>0</v>
      </c>
      <c r="S5008" s="108" t="n">
        <f aca="false">SUM(N5008:Q5008)</f>
        <v>0</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drawing r:id="rId1"/>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FFFF00"/>
    <pageSetUpPr fitToPage="false"/>
  </sheetPr>
  <dimension ref="A1:E33"/>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B21" activeCellId="0" sqref="B21"/>
    </sheetView>
  </sheetViews>
  <sheetFormatPr defaultColWidth="51.83203125" defaultRowHeight="28.5" zeroHeight="false" outlineLevelRow="0" outlineLevelCol="0"/>
  <cols>
    <col collapsed="false" customWidth="false" hidden="false" outlineLevel="0" max="2" min="1" style="39" width="51.83"/>
    <col collapsed="false" customWidth="true" hidden="false" outlineLevel="0" max="3" min="3" style="39" width="30.67"/>
    <col collapsed="false" customWidth="true" hidden="false" outlineLevel="0" max="4" min="4" style="39" width="31.83"/>
    <col collapsed="false" customWidth="true" hidden="false" outlineLevel="0" max="5" min="5" style="39" width="183.33"/>
    <col collapsed="false" customWidth="false" hidden="false" outlineLevel="0" max="16384" min="6" style="39" width="51.83"/>
  </cols>
  <sheetData>
    <row r="1" customFormat="false" ht="28.5" hidden="false" customHeight="false" outlineLevel="0" collapsed="false">
      <c r="A1" s="40" t="s">
        <v>274</v>
      </c>
    </row>
    <row r="2" customFormat="false" ht="28.5" hidden="false" customHeight="false" outlineLevel="0" collapsed="false">
      <c r="A2" s="41" t="s">
        <v>275</v>
      </c>
    </row>
    <row r="4" customFormat="false" ht="28.5" hidden="false" customHeight="false" outlineLevel="0" collapsed="false">
      <c r="A4" s="87" t="s">
        <v>276</v>
      </c>
    </row>
    <row r="5" customFormat="false" ht="30" hidden="false" customHeight="true" outlineLevel="0" collapsed="false">
      <c r="A5" s="45" t="s">
        <v>277</v>
      </c>
      <c r="B5" s="45" t="s">
        <v>44</v>
      </c>
      <c r="C5" s="45" t="s">
        <v>59</v>
      </c>
      <c r="D5" s="45" t="s">
        <v>46</v>
      </c>
    </row>
    <row r="6" customFormat="false" ht="28.5" hidden="false" customHeight="false" outlineLevel="0" collapsed="false">
      <c r="A6" s="42" t="s">
        <v>278</v>
      </c>
      <c r="B6" s="115" t="n">
        <v>100</v>
      </c>
      <c r="C6" s="116" t="n">
        <v>0.01</v>
      </c>
      <c r="D6" s="116" t="n">
        <v>0.5</v>
      </c>
    </row>
    <row r="7" customFormat="false" ht="28.5" hidden="false" customHeight="false" outlineLevel="0" collapsed="false">
      <c r="A7" s="42" t="s">
        <v>279</v>
      </c>
      <c r="B7" s="115" t="n">
        <v>60</v>
      </c>
      <c r="C7" s="116" t="n">
        <v>0.03</v>
      </c>
      <c r="D7" s="116" t="n">
        <v>0.4</v>
      </c>
    </row>
    <row r="8" customFormat="false" ht="28.5" hidden="false" customHeight="false" outlineLevel="0" collapsed="false">
      <c r="A8" s="42" t="s">
        <v>122</v>
      </c>
      <c r="B8" s="46" t="n">
        <v>0.3</v>
      </c>
    </row>
    <row r="9" customFormat="false" ht="28.5" hidden="false" customHeight="false" outlineLevel="0" collapsed="false">
      <c r="A9" s="42" t="s">
        <v>280</v>
      </c>
      <c r="B9" s="117" t="n">
        <v>3.09</v>
      </c>
      <c r="C9" s="39" t="n">
        <f aca="false">NORMSINV(99.9%)</f>
        <v>3.09023230616785</v>
      </c>
    </row>
    <row r="10" customFormat="false" ht="28.5" hidden="false" customHeight="false" outlineLevel="0" collapsed="false">
      <c r="A10" s="42" t="s">
        <v>281</v>
      </c>
      <c r="B10" s="118" t="n">
        <v>900</v>
      </c>
      <c r="C10" s="118" t="n">
        <v>8000</v>
      </c>
      <c r="D10" s="116" t="n">
        <v>0.08</v>
      </c>
    </row>
    <row r="12" customFormat="false" ht="28.5" hidden="false" customHeight="false" outlineLevel="0" collapsed="false">
      <c r="A12" s="87" t="s">
        <v>282</v>
      </c>
    </row>
    <row r="13" customFormat="false" ht="28.5" hidden="false" customHeight="false" outlineLevel="0" collapsed="false">
      <c r="A13" s="45" t="s">
        <v>283</v>
      </c>
      <c r="B13" s="45" t="s">
        <v>284</v>
      </c>
      <c r="C13" s="45" t="s">
        <v>285</v>
      </c>
      <c r="D13" s="119" t="s">
        <v>154</v>
      </c>
      <c r="E13" s="120" t="s">
        <v>286</v>
      </c>
    </row>
    <row r="14" customFormat="false" ht="30.75" hidden="false" customHeight="true" outlineLevel="0" collapsed="false">
      <c r="A14" s="42" t="s">
        <v>287</v>
      </c>
      <c r="B14" s="47" t="n">
        <f aca="false">B6*C6*D6</f>
        <v>0.5</v>
      </c>
      <c r="C14" s="121"/>
      <c r="D14" s="122" t="str">
        <f aca="false">IF(C14="","",IF(ABS(C14-B14)&lt;=0.01,"✓","✗"))</f>
        <v/>
      </c>
      <c r="E14" s="64" t="str">
        <f aca="false">"EL = EAD×PD×LGD = "&amp;TEXT(B6,"0")&amp;" × "&amp;TEXT(C6,"0.00")&amp;" × "&amp;TEXT(D6,"0.00")</f>
        <v>EL = EAD×PD×LGD = 100 × 0.01 × 0.50</v>
      </c>
    </row>
    <row r="15" customFormat="false" ht="30.75" hidden="false" customHeight="true" outlineLevel="0" collapsed="false">
      <c r="A15" s="42" t="s">
        <v>288</v>
      </c>
      <c r="B15" s="47" t="n">
        <f aca="false">B7*C7*D7</f>
        <v>0.72</v>
      </c>
      <c r="C15" s="121"/>
      <c r="D15" s="122" t="str">
        <f aca="false">IF(C15="","",IF(ABS(C15-B15)&lt;=0.01,"✓","✗"))</f>
        <v/>
      </c>
      <c r="E15" s="64" t="str">
        <f aca="false">"EL = EAD×PD×LGD = "&amp;TEXT(B7,"0")&amp;" × "&amp;TEXT(C7,"0.00")&amp;" × "&amp;TEXT(D7,"0.00")</f>
        <v>EL = EAD×PD×LGD = 60 × 0.03 × 0.40</v>
      </c>
    </row>
    <row r="16" customFormat="false" ht="30.75" hidden="false" customHeight="true" outlineLevel="0" collapsed="false">
      <c r="A16" s="42" t="s">
        <v>289</v>
      </c>
      <c r="B16" s="47" t="n">
        <f aca="false">B14+B15</f>
        <v>1.22</v>
      </c>
      <c r="C16" s="121"/>
      <c r="D16" s="122" t="str">
        <f aca="false">IF(C16="","",IF(ABS(C16-B16)&lt;=0.01,"✓","✗"))</f>
        <v/>
      </c>
      <c r="E16" s="64" t="str">
        <f aca="false">"EL total = ELx + ELy = "&amp;TEXT(B14,"0.000")&amp;" + "&amp;TEXT(B15,"0.000")</f>
        <v>EL total = ELx + ELy = 0.500 + 0.720</v>
      </c>
    </row>
    <row r="17" customFormat="false" ht="30.75" hidden="false" customHeight="true" outlineLevel="0" collapsed="false">
      <c r="A17" s="42" t="s">
        <v>290</v>
      </c>
      <c r="B17" s="47" t="n">
        <f aca="false">B6*D6*SQRT(C6*(1-C6))</f>
        <v>4.9749371855331</v>
      </c>
      <c r="C17" s="121"/>
      <c r="D17" s="122" t="str">
        <f aca="false">IF(C17="","",IF(ABS(C17-B17)&lt;=0.01,"✓","✗"))</f>
        <v/>
      </c>
      <c r="E17" s="64" t="str">
        <f aca="false">"UL = EAD×LGD×√[PD(1−PD)] = "&amp;TEXT(B6,"0")&amp;" × "&amp;TEXT(D6,"0.00")&amp;" × √["&amp;TEXT(C6,"0.00")&amp;" × "&amp;TEXT(1-C6,"0.00")&amp;"]"</f>
        <v>UL = EAD×LGD×√[PD(1−PD)] = 100 × 0.50 × √[0.01 × 0.99]</v>
      </c>
    </row>
    <row r="18" customFormat="false" ht="30.75" hidden="false" customHeight="true" outlineLevel="0" collapsed="false">
      <c r="A18" s="42" t="s">
        <v>291</v>
      </c>
      <c r="B18" s="47" t="n">
        <f aca="false">B7*D7*SQRT(C7*(1-C7))</f>
        <v>4.09409330621568</v>
      </c>
      <c r="C18" s="121"/>
      <c r="D18" s="122" t="str">
        <f aca="false">IF(C18="","",IF(ABS(C18-B18)&lt;=0.01,"✓","✗"))</f>
        <v/>
      </c>
      <c r="E18" s="64" t="str">
        <f aca="false">"UL = EAD×LGD×√[PD(1−PD)] = "&amp;TEXT(B7,"0")&amp;" × "&amp;TEXT(D7,"0.00")&amp;" × √["&amp;TEXT(C7,"0.00")&amp;" × "&amp;TEXT(1-C7,"0.00")&amp;"]"</f>
        <v>UL = EAD×LGD×√[PD(1−PD)] = 60 × 0.40 × √[0.03 × 0.97]</v>
      </c>
    </row>
    <row r="19" customFormat="false" ht="30.75" hidden="false" customHeight="true" outlineLevel="0" collapsed="false">
      <c r="A19" s="42" t="s">
        <v>292</v>
      </c>
      <c r="B19" s="47" t="n">
        <f aca="false">SQRT(B17^2+B18^2+2*B8*B17*B18)</f>
        <v>7.33023288975737</v>
      </c>
      <c r="C19" s="121"/>
      <c r="D19" s="122" t="str">
        <f aca="false">IF(C19="","",IF(ABS(C19-B19)&lt;=0.01,"✓","✗"))</f>
        <v/>
      </c>
      <c r="E19" s="64" t="str">
        <f aca="false">"ULₚ = √(ULx² + ULy² + 2ρ·ULx·ULy) = √("&amp;TEXT(B17,"0.000")&amp;"² + "&amp;TEXT(B18,"0.000")&amp;"² + 2 × "&amp;TEXT(B8,"0.00")&amp;" × "&amp;TEXT(B17,"0.000")&amp;" × "&amp;TEXT(B18,"0.000")&amp;")"</f>
        <v>ULₚ = √(ULx² + ULy² + 2ρ·ULx·ULy) = √(4.975² + 4.094² + 2 × 0.30 × 4.975 × 4.094)</v>
      </c>
    </row>
    <row r="20" customFormat="false" ht="30.75" hidden="false" customHeight="true" outlineLevel="0" collapsed="false">
      <c r="A20" s="42" t="s">
        <v>293</v>
      </c>
      <c r="B20" s="47" t="n">
        <f aca="false">B9*B19</f>
        <v>22.6504196293503</v>
      </c>
      <c r="C20" s="121"/>
      <c r="D20" s="122" t="str">
        <f aca="false">IF(C20="","",IF(ABS(C20-B20)&lt;=0.01,"✓","✗"))</f>
        <v/>
      </c>
      <c r="E20" s="64" t="str">
        <f aca="false">"Credit VaR = z × ULₚ = "&amp;TEXT(B9,"0.00")&amp;" × "&amp;TEXT(B19,"0.000")</f>
        <v>Credit VaR = z × ULₚ = 3.09 × 7.330</v>
      </c>
    </row>
    <row r="21" customFormat="false" ht="30.75" hidden="false" customHeight="true" outlineLevel="0" collapsed="false">
      <c r="A21" s="42" t="s">
        <v>294</v>
      </c>
      <c r="B21" s="47" t="n">
        <f aca="false">B9*(B17+B18)</f>
        <v>28.0233042195037</v>
      </c>
      <c r="C21" s="121"/>
      <c r="D21" s="122" t="str">
        <f aca="false">IF(C21="","",IF(ABS(C21-B21)&lt;=0.01,"✓","✗"))</f>
        <v/>
      </c>
      <c r="E21" s="64" t="str">
        <f aca="false">"Credit VaR(ρ=1) = z × (ULx + ULy) = "&amp;TEXT(B9,"0.00")&amp;" × ("&amp;TEXT(B17,"0.000")&amp;" + "&amp;TEXT(B18,"0.000")&amp;")"</f>
        <v>Credit VaR(ρ=1) = z × (ULx + ULy) = 3.09 × (4.975 + 4.094)</v>
      </c>
    </row>
    <row r="22" customFormat="false" ht="30.75" hidden="false" customHeight="true" outlineLevel="0" collapsed="false">
      <c r="A22" s="42" t="s">
        <v>295</v>
      </c>
      <c r="B22" s="47" t="n">
        <f aca="false">B10-D10*C10</f>
        <v>260</v>
      </c>
      <c r="C22" s="121"/>
      <c r="D22" s="122" t="str">
        <f aca="false">IF(C22="","",IF(ABS(C22-B22)&lt;=0.01,"✓","✗"))</f>
        <v/>
      </c>
      <c r="E22" s="64" t="str">
        <f aca="false">"Max loss = CET1 − failure ratio × RWA = "&amp;TEXT(B10,"#,##0")&amp;" − "&amp;TEXT(D10,"0%")&amp;" × "&amp;TEXT(C10,"#,##0")</f>
        <v>Max loss = CET1 − failure ratio × RWA = 900 − 8% × 8,000</v>
      </c>
    </row>
    <row r="23" customFormat="false" ht="28.5" hidden="false" customHeight="false" outlineLevel="0" collapsed="false">
      <c r="B23" s="123"/>
    </row>
    <row r="24" customFormat="false" ht="28.5" hidden="false" customHeight="false" outlineLevel="0" collapsed="false">
      <c r="A24" s="41" t="s">
        <v>296</v>
      </c>
    </row>
    <row r="25" customFormat="false" ht="28.5" hidden="false" customHeight="false" outlineLevel="0" collapsed="false">
      <c r="A25" s="41" t="s">
        <v>297</v>
      </c>
    </row>
    <row r="27" customFormat="false" ht="28.5" hidden="false" customHeight="false" outlineLevel="0" collapsed="false">
      <c r="A27" s="87" t="s">
        <v>298</v>
      </c>
    </row>
    <row r="28" customFormat="false" ht="28.5" hidden="false" customHeight="false" outlineLevel="0" collapsed="false">
      <c r="A28" s="124" t="s">
        <v>299</v>
      </c>
    </row>
    <row r="29" customFormat="false" ht="28.5" hidden="false" customHeight="false" outlineLevel="0" collapsed="false">
      <c r="A29" s="124" t="s">
        <v>300</v>
      </c>
    </row>
    <row r="31" customFormat="false" ht="78.75" hidden="false" customHeight="true" outlineLevel="0" collapsed="false">
      <c r="A31" s="125" t="s">
        <v>301</v>
      </c>
      <c r="B31" s="126" t="str">
        <f aca="false">"Credit VaR rises from ₹"&amp;TEXT(B20,"0.00")&amp;" cr (ρ = "&amp;TEXT(B8,"0.00")&amp;") to ₹"&amp;TEXT(B21,"0.00")&amp;" cr (ρ = 1), i.e. +₹"&amp;TEXT(B21-B20,"0.00")&amp;" cr. At ρ = 1 the loans default together, so their ULs simply add (ULₚ = ULx + ULy) and the diversification benefit disappears. High correlation is concentration risk: losses cluster in the same scenario, so the bank needs more capital for the same EL."</f>
        <v>Credit VaR rises from ₹22.65 cr (ρ = 0.30) to ₹28.02 cr (ρ = 1), i.e. +₹5.37 cr. At ρ = 1 the loans default together, so their ULs simply add (ULₚ = ULx + ULy) and the diversification benefit disappears. High correlation is concentration risk: losses cluster in the same scenario, so the bank needs more capital for the same EL.</v>
      </c>
      <c r="C31" s="126"/>
      <c r="D31" s="126"/>
      <c r="E31" s="126"/>
    </row>
    <row r="33" customFormat="false" ht="78.75" hidden="false" customHeight="true" outlineLevel="0" collapsed="false">
      <c r="A33" s="125" t="s">
        <v>302</v>
      </c>
      <c r="B33" s="126" t="str">
        <f aca="false">"In a downturn PD rises, LGD rises (collateral values fall) and default correlation rises, and all three push UL and Credit VaR up. On sheet 6, Credit VaR goes from ₹"&amp;TEXT(6_Downturn!B21,"0.00")&amp;" cr to ₹"&amp;TEXT(6_Downturn!C21,"0.00")&amp;" cr (+"&amp;TEXT(6_Downturn!D21,"0%")&amp;"). Capital needs jump exactly when capital is hardest to raise (procyclicality). Remedies: through-the-cycle PD, downturn LGD, countercyclical buffer and stress testing."</f>
        <v>In a downturn PD rises, LGD rises (collateral values fall) and default correlation rises, and all three push UL and Credit VaR up. On sheet 6, Credit VaR goes from ₹23.55 cr to ₹47.82 cr (+103%). Capital needs jump exactly when capital is hardest to raise (procyclicality). Remedies: through-the-cycle PD, downturn LGD, countercyclical buffer and stress testing.</v>
      </c>
      <c r="C33" s="126"/>
      <c r="D33" s="126"/>
      <c r="E33" s="126"/>
    </row>
  </sheetData>
  <mergeCells count="2">
    <mergeCell ref="B31:E31"/>
    <mergeCell ref="B33:E33"/>
  </mergeCell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FFFF00"/>
    <pageSetUpPr fitToPage="false"/>
  </sheetPr>
  <dimension ref="A1:G87"/>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0" ySplit="2" topLeftCell="A30" activePane="bottomLeft" state="frozen"/>
      <selection pane="topLeft" activeCell="A1" activeCellId="0" sqref="A1"/>
      <selection pane="bottomLeft" activeCell="F46" activeCellId="0" sqref="F46"/>
    </sheetView>
  </sheetViews>
  <sheetFormatPr defaultColWidth="10.83203125" defaultRowHeight="28.5" zeroHeight="false" outlineLevelRow="0" outlineLevelCol="0"/>
  <cols>
    <col collapsed="false" customWidth="true" hidden="false" outlineLevel="0" max="1" min="1" style="39" width="55"/>
    <col collapsed="false" customWidth="true" hidden="false" outlineLevel="0" max="2" min="2" style="39" width="35"/>
    <col collapsed="false" customWidth="true" hidden="false" outlineLevel="0" max="3" min="3" style="39" width="26"/>
    <col collapsed="false" customWidth="true" hidden="false" outlineLevel="0" max="4" min="4" style="39" width="35"/>
    <col collapsed="false" customWidth="true" hidden="false" outlineLevel="0" max="5" min="5" style="39" width="16.33"/>
    <col collapsed="false" customWidth="true" hidden="false" outlineLevel="0" max="6" min="6" style="39" width="33.33"/>
    <col collapsed="false" customWidth="true" hidden="false" outlineLevel="0" max="7" min="7" style="39" width="25"/>
    <col collapsed="false" customWidth="false" hidden="false" outlineLevel="0" max="16384" min="8" style="39" width="10.83"/>
  </cols>
  <sheetData>
    <row r="1" customFormat="false" ht="28.5" hidden="false" customHeight="false" outlineLevel="0" collapsed="false">
      <c r="A1" s="40" t="s">
        <v>303</v>
      </c>
      <c r="B1" s="127"/>
      <c r="C1" s="127"/>
      <c r="D1" s="127"/>
      <c r="E1" s="127"/>
      <c r="F1" s="127"/>
      <c r="G1" s="127"/>
    </row>
    <row r="2" customFormat="false" ht="28.5" hidden="false" customHeight="false" outlineLevel="0" collapsed="false">
      <c r="A2" s="41" t="s">
        <v>304</v>
      </c>
      <c r="B2" s="127"/>
      <c r="C2" s="127"/>
      <c r="D2" s="127"/>
      <c r="E2" s="127"/>
      <c r="F2" s="127"/>
      <c r="G2" s="127"/>
    </row>
    <row r="3" customFormat="false" ht="28.5" hidden="false" customHeight="false" outlineLevel="0" collapsed="false">
      <c r="A3" s="127"/>
      <c r="B3" s="127"/>
      <c r="C3" s="127"/>
      <c r="D3" s="127"/>
      <c r="E3" s="127"/>
      <c r="F3" s="127"/>
      <c r="G3" s="127"/>
    </row>
    <row r="4" customFormat="false" ht="28.5" hidden="false" customHeight="false" outlineLevel="0" collapsed="false">
      <c r="A4" s="71" t="s">
        <v>305</v>
      </c>
      <c r="B4" s="71"/>
      <c r="C4" s="71"/>
      <c r="D4" s="71"/>
      <c r="E4" s="71"/>
      <c r="F4" s="71"/>
      <c r="G4" s="71"/>
    </row>
    <row r="5" customFormat="false" ht="99.75" hidden="false" customHeight="true" outlineLevel="0" collapsed="false">
      <c r="A5" s="128" t="s">
        <v>306</v>
      </c>
      <c r="B5" s="128"/>
      <c r="C5" s="128"/>
      <c r="D5" s="128"/>
      <c r="E5" s="128"/>
      <c r="F5" s="128"/>
      <c r="G5" s="128"/>
    </row>
    <row r="6" customFormat="false" ht="28.5" hidden="false" customHeight="false" outlineLevel="0" collapsed="false">
      <c r="A6" s="127"/>
      <c r="B6" s="127"/>
      <c r="C6" s="127"/>
      <c r="D6" s="127"/>
      <c r="E6" s="127"/>
      <c r="F6" s="127"/>
      <c r="G6" s="127"/>
    </row>
    <row r="7" customFormat="false" ht="28.5" hidden="false" customHeight="false" outlineLevel="0" collapsed="false">
      <c r="A7" s="71" t="s">
        <v>276</v>
      </c>
      <c r="B7" s="71"/>
      <c r="C7" s="71"/>
      <c r="D7" s="71"/>
      <c r="E7" s="71"/>
      <c r="F7" s="71"/>
      <c r="G7" s="71"/>
    </row>
    <row r="8" customFormat="false" ht="30" hidden="false" customHeight="true" outlineLevel="0" collapsed="false">
      <c r="A8" s="52" t="s">
        <v>277</v>
      </c>
      <c r="B8" s="52" t="s">
        <v>307</v>
      </c>
      <c r="C8" s="52" t="s">
        <v>45</v>
      </c>
      <c r="D8" s="52" t="s">
        <v>46</v>
      </c>
      <c r="E8" s="127"/>
      <c r="F8" s="127"/>
      <c r="G8" s="127"/>
    </row>
    <row r="9" customFormat="false" ht="28.5" hidden="false" customHeight="false" outlineLevel="0" collapsed="false">
      <c r="A9" s="129" t="s">
        <v>308</v>
      </c>
      <c r="B9" s="118" t="n">
        <v>50</v>
      </c>
      <c r="C9" s="116" t="n">
        <v>0.015</v>
      </c>
      <c r="D9" s="116" t="n">
        <v>0.45</v>
      </c>
      <c r="E9" s="127"/>
      <c r="F9" s="127"/>
      <c r="G9" s="127"/>
    </row>
    <row r="10" customFormat="false" ht="28.5" hidden="false" customHeight="false" outlineLevel="0" collapsed="false">
      <c r="A10" s="129" t="s">
        <v>309</v>
      </c>
      <c r="B10" s="118" t="n">
        <v>80</v>
      </c>
      <c r="C10" s="116" t="n">
        <v>0.008</v>
      </c>
      <c r="D10" s="116" t="n">
        <v>0.5</v>
      </c>
      <c r="E10" s="127"/>
      <c r="F10" s="127"/>
      <c r="G10" s="127"/>
    </row>
    <row r="11" customFormat="false" ht="28.5" hidden="false" customHeight="false" outlineLevel="0" collapsed="false">
      <c r="A11" s="129" t="s">
        <v>310</v>
      </c>
      <c r="B11" s="118" t="n">
        <v>25</v>
      </c>
      <c r="C11" s="116" t="n">
        <v>0.04</v>
      </c>
      <c r="D11" s="116" t="n">
        <v>0.65</v>
      </c>
      <c r="E11" s="127"/>
      <c r="F11" s="127"/>
      <c r="G11" s="127"/>
    </row>
    <row r="12" customFormat="false" ht="28.5" hidden="false" customHeight="false" outlineLevel="0" collapsed="false">
      <c r="A12" s="129" t="s">
        <v>311</v>
      </c>
      <c r="B12" s="118" t="n">
        <v>45</v>
      </c>
      <c r="C12" s="116" t="n">
        <v>0.025</v>
      </c>
      <c r="D12" s="116" t="n">
        <v>0.4</v>
      </c>
      <c r="E12" s="127"/>
      <c r="F12" s="127"/>
      <c r="G12" s="127"/>
    </row>
    <row r="13" customFormat="false" ht="28.5" hidden="false" customHeight="false" outlineLevel="0" collapsed="false">
      <c r="A13" s="130" t="s">
        <v>117</v>
      </c>
      <c r="B13" s="131" t="n">
        <f aca="false">SUM(B9:B12)</f>
        <v>200</v>
      </c>
      <c r="C13" s="130"/>
      <c r="D13" s="130"/>
      <c r="E13" s="127"/>
      <c r="F13" s="127"/>
      <c r="G13" s="127"/>
    </row>
    <row r="14" customFormat="false" ht="28.5" hidden="false" customHeight="false" outlineLevel="0" collapsed="false">
      <c r="A14" s="129" t="s">
        <v>122</v>
      </c>
      <c r="B14" s="63" t="n">
        <v>0.15</v>
      </c>
      <c r="C14" s="129"/>
      <c r="D14" s="129"/>
      <c r="E14" s="127"/>
      <c r="F14" s="127"/>
      <c r="G14" s="127"/>
    </row>
    <row r="15" customFormat="false" ht="28.5" hidden="false" customHeight="false" outlineLevel="0" collapsed="false">
      <c r="A15" s="129" t="s">
        <v>280</v>
      </c>
      <c r="B15" s="132" t="n">
        <v>3.09</v>
      </c>
      <c r="C15" s="129"/>
      <c r="D15" s="129"/>
      <c r="E15" s="127"/>
      <c r="F15" s="127"/>
      <c r="G15" s="127"/>
    </row>
    <row r="16" customFormat="false" ht="28.5" hidden="false" customHeight="false" outlineLevel="0" collapsed="false">
      <c r="A16" s="127"/>
      <c r="B16" s="127"/>
      <c r="C16" s="127"/>
      <c r="D16" s="127"/>
      <c r="E16" s="127"/>
      <c r="F16" s="127"/>
      <c r="G16" s="127"/>
    </row>
    <row r="17" customFormat="false" ht="28.5" hidden="false" customHeight="false" outlineLevel="0" collapsed="false">
      <c r="A17" s="71" t="s">
        <v>282</v>
      </c>
      <c r="B17" s="71"/>
      <c r="C17" s="71"/>
      <c r="D17" s="71"/>
      <c r="E17" s="71"/>
      <c r="F17" s="71"/>
      <c r="G17" s="71"/>
    </row>
    <row r="18" customFormat="false" ht="28.5" hidden="false" customHeight="true" outlineLevel="0" collapsed="false">
      <c r="A18" s="133" t="s">
        <v>312</v>
      </c>
      <c r="B18" s="133"/>
      <c r="C18" s="133"/>
      <c r="D18" s="133"/>
      <c r="E18" s="133"/>
      <c r="F18" s="133"/>
      <c r="G18" s="133"/>
    </row>
    <row r="19" customFormat="false" ht="28.5" hidden="false" customHeight="true" outlineLevel="0" collapsed="false">
      <c r="A19" s="133" t="s">
        <v>313</v>
      </c>
      <c r="B19" s="133"/>
      <c r="C19" s="133"/>
      <c r="D19" s="133"/>
      <c r="E19" s="133"/>
      <c r="F19" s="133"/>
      <c r="G19" s="133"/>
    </row>
    <row r="20" customFormat="false" ht="61.5" hidden="false" customHeight="true" outlineLevel="0" collapsed="false">
      <c r="A20" s="133" t="s">
        <v>314</v>
      </c>
      <c r="B20" s="133"/>
      <c r="C20" s="133"/>
      <c r="D20" s="133"/>
      <c r="E20" s="133"/>
      <c r="F20" s="133"/>
      <c r="G20" s="133"/>
    </row>
    <row r="21" customFormat="false" ht="49.25" hidden="false" customHeight="true" outlineLevel="0" collapsed="false">
      <c r="A21" s="133" t="s">
        <v>315</v>
      </c>
      <c r="B21" s="133"/>
      <c r="C21" s="133"/>
      <c r="D21" s="133"/>
      <c r="E21" s="133"/>
      <c r="F21" s="133"/>
      <c r="G21" s="133"/>
    </row>
    <row r="22" customFormat="false" ht="28.5" hidden="false" customHeight="false" outlineLevel="0" collapsed="false">
      <c r="A22" s="127"/>
      <c r="B22" s="127"/>
      <c r="C22" s="127"/>
      <c r="D22" s="127"/>
      <c r="E22" s="127"/>
      <c r="F22" s="127"/>
      <c r="G22" s="127"/>
    </row>
    <row r="23" customFormat="false" ht="28.5" hidden="false" customHeight="true" outlineLevel="0" collapsed="false">
      <c r="A23" s="134" t="s">
        <v>316</v>
      </c>
      <c r="B23" s="134"/>
      <c r="C23" s="134"/>
      <c r="D23" s="134"/>
      <c r="E23" s="134"/>
      <c r="F23" s="134"/>
      <c r="G23" s="134"/>
    </row>
    <row r="24" customFormat="false" ht="28.5" hidden="false" customHeight="false" outlineLevel="0" collapsed="false">
      <c r="A24" s="51" t="s">
        <v>277</v>
      </c>
      <c r="B24" s="51" t="s">
        <v>125</v>
      </c>
      <c r="C24" s="51"/>
      <c r="D24" s="51" t="s">
        <v>126</v>
      </c>
      <c r="E24" s="51"/>
      <c r="F24" s="51" t="s">
        <v>317</v>
      </c>
      <c r="G24" s="51" t="s">
        <v>76</v>
      </c>
    </row>
    <row r="25" customFormat="false" ht="30.75" hidden="false" customHeight="true" outlineLevel="0" collapsed="false">
      <c r="A25" s="129" t="str">
        <f aca="false">A9</f>
        <v>Borrower P</v>
      </c>
      <c r="B25" s="64" t="s">
        <v>318</v>
      </c>
      <c r="C25" s="64"/>
      <c r="D25" s="65" t="str">
        <f aca="false">"= "&amp;TEXT(B9,"0")&amp;" × "&amp;TEXT(C9,"0.0%")&amp;" × "&amp;TEXT(D9,"0%")</f>
        <v>= 50 × 1.5% × 45%</v>
      </c>
      <c r="E25" s="65"/>
      <c r="F25" s="135" t="n">
        <f aca="false">B9*C9*D9</f>
        <v>0.3375</v>
      </c>
      <c r="G25" s="136" t="n">
        <f aca="false">F25/$F$29</f>
        <v>0.19203413940256</v>
      </c>
    </row>
    <row r="26" customFormat="false" ht="30.75" hidden="false" customHeight="true" outlineLevel="0" collapsed="false">
      <c r="A26" s="129" t="str">
        <f aca="false">A10</f>
        <v>Borrower Q</v>
      </c>
      <c r="B26" s="64" t="s">
        <v>318</v>
      </c>
      <c r="C26" s="64"/>
      <c r="D26" s="65" t="str">
        <f aca="false">"= "&amp;TEXT(B10,"0")&amp;" × "&amp;TEXT(C10,"0.0%")&amp;" × "&amp;TEXT(D10,"0%")</f>
        <v>= 80 × 0.8% × 50%</v>
      </c>
      <c r="E26" s="65"/>
      <c r="F26" s="135" t="n">
        <f aca="false">B10*C10*D10</f>
        <v>0.32</v>
      </c>
      <c r="G26" s="136" t="n">
        <f aca="false">F26/$F$29</f>
        <v>0.182076813655761</v>
      </c>
    </row>
    <row r="27" customFormat="false" ht="30.75" hidden="false" customHeight="true" outlineLevel="0" collapsed="false">
      <c r="A27" s="129" t="str">
        <f aca="false">A11</f>
        <v>Borrower R</v>
      </c>
      <c r="B27" s="64" t="s">
        <v>318</v>
      </c>
      <c r="C27" s="64"/>
      <c r="D27" s="65" t="str">
        <f aca="false">"= "&amp;TEXT(B11,"0")&amp;" × "&amp;TEXT(C11,"0.0%")&amp;" × "&amp;TEXT(D11,"0%")</f>
        <v>= 25 × 4.0% × 65%</v>
      </c>
      <c r="E27" s="65"/>
      <c r="F27" s="135" t="n">
        <f aca="false">B11*C11*D11</f>
        <v>0.65</v>
      </c>
      <c r="G27" s="136" t="n">
        <f aca="false">F27/$F$29</f>
        <v>0.369843527738265</v>
      </c>
    </row>
    <row r="28" customFormat="false" ht="30.75" hidden="false" customHeight="true" outlineLevel="0" collapsed="false">
      <c r="A28" s="129" t="str">
        <f aca="false">A12</f>
        <v>Borrower S</v>
      </c>
      <c r="B28" s="64" t="s">
        <v>318</v>
      </c>
      <c r="C28" s="64"/>
      <c r="D28" s="65" t="str">
        <f aca="false">"= "&amp;TEXT(B12,"0")&amp;" × "&amp;TEXT(C12,"0.0%")&amp;" × "&amp;TEXT(D12,"0%")</f>
        <v>= 45 × 2.5% × 40%</v>
      </c>
      <c r="E28" s="65"/>
      <c r="F28" s="135" t="n">
        <f aca="false">B12*C12*D12</f>
        <v>0.45</v>
      </c>
      <c r="G28" s="136" t="n">
        <f aca="false">F28/$F$29</f>
        <v>0.256045519203414</v>
      </c>
    </row>
    <row r="29" customFormat="false" ht="30.75" hidden="false" customHeight="true" outlineLevel="0" collapsed="false">
      <c r="A29" s="130" t="s">
        <v>319</v>
      </c>
      <c r="B29" s="137" t="s">
        <v>320</v>
      </c>
      <c r="C29" s="137"/>
      <c r="D29" s="138" t="str">
        <f aca="false">"= "&amp;TEXT(F25,"0.000")&amp;" + "&amp;TEXT(F26,"0.000")&amp;" + "&amp;TEXT(F27,"0.000")&amp;" + "&amp;TEXT(F28,"0.000")</f>
        <v>= 0.338 + 0.320 + 0.650 + 0.450</v>
      </c>
      <c r="E29" s="138"/>
      <c r="F29" s="139" t="n">
        <f aca="false">SUM(F25:F28)</f>
        <v>1.7575</v>
      </c>
      <c r="G29" s="140" t="n">
        <f aca="false">SUM(G25:G28)</f>
        <v>1</v>
      </c>
    </row>
    <row r="30" customFormat="false" ht="28.5" hidden="false" customHeight="false" outlineLevel="0" collapsed="false">
      <c r="A30" s="127"/>
      <c r="B30" s="127"/>
      <c r="C30" s="127"/>
      <c r="D30" s="141"/>
      <c r="E30" s="127"/>
      <c r="F30" s="127"/>
      <c r="G30" s="127"/>
    </row>
    <row r="31" customFormat="false" ht="28.5" hidden="false" customHeight="false" outlineLevel="0" collapsed="false">
      <c r="A31" s="142" t="s">
        <v>321</v>
      </c>
      <c r="B31" s="142"/>
      <c r="C31" s="142"/>
      <c r="D31" s="142"/>
      <c r="E31" s="142"/>
      <c r="F31" s="142"/>
      <c r="G31" s="142"/>
    </row>
    <row r="32" customFormat="false" ht="28.5" hidden="false" customHeight="false" outlineLevel="0" collapsed="false">
      <c r="A32" s="51" t="s">
        <v>277</v>
      </c>
      <c r="B32" s="51" t="s">
        <v>125</v>
      </c>
      <c r="C32" s="51"/>
      <c r="D32" s="143" t="s">
        <v>126</v>
      </c>
      <c r="E32" s="143"/>
      <c r="F32" s="51" t="s">
        <v>322</v>
      </c>
      <c r="G32" s="51" t="s">
        <v>116</v>
      </c>
    </row>
    <row r="33" customFormat="false" ht="30.75" hidden="false" customHeight="true" outlineLevel="0" collapsed="false">
      <c r="A33" s="129" t="str">
        <f aca="false">A9</f>
        <v>Borrower P</v>
      </c>
      <c r="B33" s="64" t="s">
        <v>323</v>
      </c>
      <c r="C33" s="64"/>
      <c r="D33" s="65" t="str">
        <f aca="false">"= "&amp;TEXT(B9,"0")&amp;" × "&amp;TEXT(D9,"0.00")&amp;" × √["&amp;TEXT(C9,"0.000")&amp;" × "&amp;TEXT(1-C9,"0.000")&amp;"]"</f>
        <v>= 50 × 0.45 × √[0.015 × 0.985]</v>
      </c>
      <c r="E33" s="65"/>
      <c r="F33" s="135" t="n">
        <f aca="false">B9*D9*SQRT(C9*(1-C9))</f>
        <v>2.73493030075722</v>
      </c>
      <c r="G33" s="135" t="n">
        <f aca="false">F33^2</f>
        <v>7.47984375</v>
      </c>
    </row>
    <row r="34" customFormat="false" ht="30.75" hidden="false" customHeight="true" outlineLevel="0" collapsed="false">
      <c r="A34" s="129" t="str">
        <f aca="false">A10</f>
        <v>Borrower Q</v>
      </c>
      <c r="B34" s="64" t="s">
        <v>323</v>
      </c>
      <c r="C34" s="64"/>
      <c r="D34" s="65" t="str">
        <f aca="false">"= "&amp;TEXT(B10,"0")&amp;" × "&amp;TEXT(D10,"0.00")&amp;" × √["&amp;TEXT(C10,"0.000")&amp;" × "&amp;TEXT(1-C10,"0.000")&amp;"]"</f>
        <v>= 80 × 0.50 × √[0.008 × 0.992]</v>
      </c>
      <c r="E34" s="65"/>
      <c r="F34" s="135" t="n">
        <f aca="false">B10*D10*SQRT(C10*(1-C10))</f>
        <v>3.56336919221121</v>
      </c>
      <c r="G34" s="135" t="n">
        <f aca="false">F34^2</f>
        <v>12.6976</v>
      </c>
    </row>
    <row r="35" customFormat="false" ht="30.75" hidden="false" customHeight="true" outlineLevel="0" collapsed="false">
      <c r="A35" s="129" t="str">
        <f aca="false">A11</f>
        <v>Borrower R</v>
      </c>
      <c r="B35" s="64" t="s">
        <v>323</v>
      </c>
      <c r="C35" s="64"/>
      <c r="D35" s="65" t="str">
        <f aca="false">"= "&amp;TEXT(B11,"0")&amp;" × "&amp;TEXT(D11,"0.00")&amp;" × √["&amp;TEXT(C11,"0.000")&amp;" × "&amp;TEXT(1-C11,"0.000")&amp;"]"</f>
        <v>= 25 × 0.65 × √[0.040 × 0.960]</v>
      </c>
      <c r="E35" s="65"/>
      <c r="F35" s="135" t="n">
        <f aca="false">B11*D11*SQRT(C11*(1-C11))</f>
        <v>3.18433666561813</v>
      </c>
      <c r="G35" s="135" t="n">
        <f aca="false">F35^2</f>
        <v>10.14</v>
      </c>
    </row>
    <row r="36" customFormat="false" ht="30.75" hidden="false" customHeight="true" outlineLevel="0" collapsed="false">
      <c r="A36" s="129" t="str">
        <f aca="false">A12</f>
        <v>Borrower S</v>
      </c>
      <c r="B36" s="64" t="s">
        <v>323</v>
      </c>
      <c r="C36" s="64"/>
      <c r="D36" s="65" t="str">
        <f aca="false">"= "&amp;TEXT(B12,"0")&amp;" × "&amp;TEXT(D12,"0.00")&amp;" × √["&amp;TEXT(C12,"0.000")&amp;" × "&amp;TEXT(1-C12,"0.000")&amp;"]"</f>
        <v>= 45 × 0.40 × √[0.025 × 0.975]</v>
      </c>
      <c r="E36" s="65"/>
      <c r="F36" s="135" t="n">
        <f aca="false">B12*D12*SQRT(C12*(1-C12))</f>
        <v>2.81024909927928</v>
      </c>
      <c r="G36" s="135" t="n">
        <f aca="false">F36^2</f>
        <v>7.8975</v>
      </c>
    </row>
    <row r="37" customFormat="false" ht="30.75" hidden="false" customHeight="true" outlineLevel="0" collapsed="false">
      <c r="A37" s="130" t="s">
        <v>117</v>
      </c>
      <c r="B37" s="137" t="s">
        <v>324</v>
      </c>
      <c r="C37" s="137"/>
      <c r="D37" s="138" t="str">
        <f aca="false">"= "&amp;TEXT(F33,"0.000")&amp;" + "&amp;TEXT(F34,"0.000")&amp;" + "&amp;TEXT(F35,"0.000")&amp;" + "&amp;TEXT(F36,"0.000")</f>
        <v>= 2.735 + 3.563 + 3.184 + 2.810</v>
      </c>
      <c r="E37" s="138"/>
      <c r="F37" s="144" t="n">
        <f aca="false">SUM(F33:F36)</f>
        <v>12.2928852578658</v>
      </c>
      <c r="G37" s="144" t="n">
        <f aca="false">SUM(G33:G36)</f>
        <v>38.21494375</v>
      </c>
    </row>
    <row r="38" customFormat="false" ht="28.5" hidden="false" customHeight="false" outlineLevel="0" collapsed="false">
      <c r="A38" s="127"/>
      <c r="B38" s="127"/>
      <c r="C38" s="127"/>
      <c r="D38" s="141"/>
      <c r="E38" s="127"/>
      <c r="F38" s="127"/>
      <c r="G38" s="127"/>
    </row>
    <row r="39" customFormat="false" ht="28.5" hidden="false" customHeight="false" outlineLevel="0" collapsed="false">
      <c r="A39" s="51" t="s">
        <v>325</v>
      </c>
      <c r="B39" s="51" t="s">
        <v>125</v>
      </c>
      <c r="C39" s="51"/>
      <c r="D39" s="143" t="s">
        <v>126</v>
      </c>
      <c r="E39" s="143"/>
      <c r="F39" s="51" t="s">
        <v>127</v>
      </c>
      <c r="G39" s="51" t="s">
        <v>128</v>
      </c>
    </row>
    <row r="40" customFormat="false" ht="30.75" hidden="false" customHeight="true" outlineLevel="0" collapsed="false">
      <c r="A40" s="129" t="s">
        <v>326</v>
      </c>
      <c r="B40" s="64" t="s">
        <v>327</v>
      </c>
      <c r="C40" s="64"/>
      <c r="D40" s="65" t="str">
        <f aca="false">"= "&amp;TEXT(G37,"0.000")&amp;" + "&amp;TEXT(B14,"0.00")&amp;" × ["&amp;TEXT(F37,"0.000")&amp;"² − "&amp;TEXT(G37,"0.000")&amp;"]"</f>
        <v>= 38.215 + 0.15 × [12.293² − 38.215]</v>
      </c>
      <c r="E40" s="65"/>
      <c r="F40" s="135" t="n">
        <f aca="false">G37+B14*(F37^2-G37)</f>
        <v>55.1499563819583</v>
      </c>
      <c r="G40" s="145" t="str">
        <f aca="false">"(₹ lakh)²"</f>
        <v>(₹ lakh)²</v>
      </c>
    </row>
    <row r="41" customFormat="false" ht="30.75" hidden="false" customHeight="true" outlineLevel="0" collapsed="false">
      <c r="A41" s="129" t="s">
        <v>161</v>
      </c>
      <c r="B41" s="64" t="s">
        <v>328</v>
      </c>
      <c r="C41" s="64"/>
      <c r="D41" s="65" t="str">
        <f aca="false">"= √"&amp;TEXT(F40,"0.000")</f>
        <v>= √55.150</v>
      </c>
      <c r="E41" s="65"/>
      <c r="F41" s="146" t="n">
        <f aca="false">SQRT(F40)</f>
        <v>7.42630166246688</v>
      </c>
      <c r="G41" s="145" t="str">
        <f aca="false">"₹ lakh"</f>
        <v>₹ lakh</v>
      </c>
    </row>
    <row r="42" customFormat="false" ht="28.5" hidden="false" customHeight="false" outlineLevel="0" collapsed="false">
      <c r="A42" s="127"/>
      <c r="B42" s="127"/>
      <c r="C42" s="127"/>
      <c r="D42" s="127"/>
      <c r="E42" s="127"/>
      <c r="F42" s="127"/>
      <c r="G42" s="127"/>
    </row>
    <row r="43" customFormat="false" ht="28.5" hidden="false" customHeight="false" outlineLevel="0" collapsed="false">
      <c r="A43" s="142" t="s">
        <v>329</v>
      </c>
      <c r="B43" s="142"/>
      <c r="C43" s="142"/>
      <c r="D43" s="142"/>
      <c r="E43" s="142"/>
      <c r="F43" s="142"/>
      <c r="G43" s="142"/>
    </row>
    <row r="44" customFormat="false" ht="28.5" hidden="false" customHeight="false" outlineLevel="0" collapsed="false">
      <c r="A44" s="51" t="s">
        <v>124</v>
      </c>
      <c r="B44" s="51" t="s">
        <v>125</v>
      </c>
      <c r="C44" s="51"/>
      <c r="D44" s="51" t="s">
        <v>126</v>
      </c>
      <c r="E44" s="51"/>
      <c r="F44" s="51" t="s">
        <v>127</v>
      </c>
      <c r="G44" s="51" t="s">
        <v>128</v>
      </c>
    </row>
    <row r="45" customFormat="false" ht="28.5" hidden="false" customHeight="false" outlineLevel="0" collapsed="false">
      <c r="A45" s="129" t="s">
        <v>330</v>
      </c>
      <c r="B45" s="147" t="s">
        <v>331</v>
      </c>
      <c r="C45" s="147"/>
      <c r="D45" s="148" t="str">
        <f aca="false">"= "&amp;TEXT(B15,"0.000")&amp;" × "&amp;TEXT(F41,"0.000")</f>
        <v>= 3.090 × 7.426</v>
      </c>
      <c r="E45" s="148"/>
      <c r="F45" s="146" t="n">
        <f aca="false">B15*F41</f>
        <v>22.9472721370227</v>
      </c>
      <c r="G45" s="145" t="s">
        <v>332</v>
      </c>
    </row>
    <row r="46" customFormat="false" ht="28.5" hidden="false" customHeight="false" outlineLevel="0" collapsed="false">
      <c r="A46" s="129" t="s">
        <v>333</v>
      </c>
      <c r="B46" s="147" t="s">
        <v>334</v>
      </c>
      <c r="C46" s="147"/>
      <c r="D46" s="148" t="str">
        <f aca="false">"= "&amp;TEXT(F37,"0.000")</f>
        <v>= 12.293</v>
      </c>
      <c r="E46" s="148"/>
      <c r="F46" s="135" t="n">
        <f aca="false">F37</f>
        <v>12.2928852578658</v>
      </c>
      <c r="G46" s="145" t="s">
        <v>332</v>
      </c>
    </row>
    <row r="47" customFormat="false" ht="28.5" hidden="false" customHeight="false" outlineLevel="0" collapsed="false">
      <c r="A47" s="129" t="s">
        <v>335</v>
      </c>
      <c r="B47" s="147" t="s">
        <v>143</v>
      </c>
      <c r="C47" s="147"/>
      <c r="D47" s="148" t="str">
        <f aca="false">"= "&amp;TEXT(B15,"0.000")&amp;" × "&amp;TEXT(F46,"0.000")</f>
        <v>= 3.090 × 12.293</v>
      </c>
      <c r="E47" s="148"/>
      <c r="F47" s="146" t="n">
        <f aca="false">B15*F46</f>
        <v>37.9850154468055</v>
      </c>
      <c r="G47" s="145" t="s">
        <v>332</v>
      </c>
    </row>
    <row r="48" customFormat="false" ht="28.5" hidden="false" customHeight="false" outlineLevel="0" collapsed="false">
      <c r="A48" s="129" t="s">
        <v>336</v>
      </c>
      <c r="B48" s="147" t="s">
        <v>147</v>
      </c>
      <c r="C48" s="147"/>
      <c r="D48" s="148" t="str">
        <f aca="false">"= "&amp;TEXT(F47,"0.000")&amp;" − "&amp;TEXT(F45,"0.000")</f>
        <v>= 37.985 − 22.947</v>
      </c>
      <c r="E48" s="148"/>
      <c r="F48" s="146" t="n">
        <f aca="false">F47-F45</f>
        <v>15.0377433097828</v>
      </c>
      <c r="G48" s="145" t="s">
        <v>332</v>
      </c>
    </row>
    <row r="49" customFormat="false" ht="28.5" hidden="false" customHeight="false" outlineLevel="0" collapsed="false">
      <c r="A49" s="129" t="s">
        <v>337</v>
      </c>
      <c r="B49" s="147" t="s">
        <v>338</v>
      </c>
      <c r="C49" s="147"/>
      <c r="D49" s="148" t="str">
        <f aca="false">"= "&amp;TEXT(F47,"0.000")&amp;" ÷ "&amp;TEXT(F45,"0.000")</f>
        <v>= 37.985 ÷ 22.947</v>
      </c>
      <c r="E49" s="148"/>
      <c r="F49" s="149" t="n">
        <f aca="false">F47/F45</f>
        <v>1.65531725165368</v>
      </c>
      <c r="G49" s="145" t="s">
        <v>339</v>
      </c>
    </row>
    <row r="50" customFormat="false" ht="28.5" hidden="false" customHeight="false" outlineLevel="0" collapsed="false">
      <c r="A50" s="129" t="s">
        <v>340</v>
      </c>
      <c r="B50" s="147" t="s">
        <v>149</v>
      </c>
      <c r="C50" s="147"/>
      <c r="D50" s="148" t="str">
        <f aca="false">"= 1 − "&amp;TEXT(F41,"0.000")&amp;" ÷ "&amp;TEXT(F37,"0.000")</f>
        <v>= 1 − 7.426 ÷ 12.293</v>
      </c>
      <c r="E50" s="148"/>
      <c r="F50" s="136" t="n">
        <f aca="false">1-F41/F37</f>
        <v>0.395886197041088</v>
      </c>
      <c r="G50" s="145" t="s">
        <v>150</v>
      </c>
    </row>
    <row r="51" customFormat="false" ht="28.5" hidden="false" customHeight="false" outlineLevel="0" collapsed="false">
      <c r="A51" s="129" t="s">
        <v>341</v>
      </c>
      <c r="B51" s="147" t="s">
        <v>64</v>
      </c>
      <c r="C51" s="147"/>
      <c r="D51" s="148" t="str">
        <f aca="false">"= "&amp;TEXT(F29,"0.000")&amp;" + "&amp;TEXT(F45,"0.000")</f>
        <v>= 1.758 + 22.947</v>
      </c>
      <c r="E51" s="148"/>
      <c r="F51" s="135" t="n">
        <f aca="false">F29+F45</f>
        <v>24.7047721370227</v>
      </c>
      <c r="G51" s="145" t="s">
        <v>332</v>
      </c>
    </row>
    <row r="52" customFormat="false" ht="48" hidden="false" customHeight="true" outlineLevel="0" collapsed="false">
      <c r="A52" s="150" t="str">
        <f aca="false">"Interpretation c): at ρ = "&amp;TEXT(B14,"0.00")&amp;" Credit VaR is ₹"&amp;TEXT(F45,"0.00")&amp;" lakh; at ρ = 1 it is ₹"&amp;TEXT(F47,"0.00")&amp;" lakh ("&amp;TEXT(F49,"0.00")&amp;"×). The extra ₹"&amp;TEXT(F48,"0.00")&amp;" lakh is the cost of losing diversification."</f>
        <v>Interpretation c): at ρ = 0.15 Credit VaR is ₹22.95 lakh; at ρ = 1 it is ₹37.99 lakh (1.66×). The extra ₹15.04 lakh is the cost of losing diversification.</v>
      </c>
      <c r="B52" s="150"/>
      <c r="C52" s="150"/>
      <c r="D52" s="150"/>
      <c r="E52" s="150"/>
      <c r="F52" s="150"/>
      <c r="G52" s="150"/>
    </row>
    <row r="53" customFormat="false" ht="48" hidden="false" customHeight="true" outlineLevel="0" collapsed="false">
      <c r="A53" s="150" t="s">
        <v>342</v>
      </c>
      <c r="B53" s="150"/>
      <c r="C53" s="150"/>
      <c r="D53" s="150"/>
      <c r="E53" s="150"/>
      <c r="F53" s="150"/>
      <c r="G53" s="150"/>
    </row>
    <row r="54" customFormat="false" ht="28.5" hidden="false" customHeight="false" outlineLevel="0" collapsed="false">
      <c r="A54" s="127"/>
      <c r="B54" s="127"/>
      <c r="C54" s="127"/>
      <c r="D54" s="127"/>
      <c r="E54" s="127"/>
      <c r="F54" s="127"/>
      <c r="G54" s="127"/>
    </row>
    <row r="55" customFormat="false" ht="28.5" hidden="false" customHeight="false" outlineLevel="0" collapsed="false">
      <c r="A55" s="71" t="s">
        <v>343</v>
      </c>
      <c r="B55" s="71"/>
      <c r="C55" s="71"/>
      <c r="D55" s="71"/>
      <c r="E55" s="71"/>
      <c r="F55" s="71"/>
      <c r="G55" s="71"/>
    </row>
    <row r="56" customFormat="false" ht="28.5" hidden="false" customHeight="false" outlineLevel="0" collapsed="false">
      <c r="A56" s="51" t="s">
        <v>154</v>
      </c>
      <c r="B56" s="51" t="s">
        <v>344</v>
      </c>
      <c r="C56" s="51"/>
      <c r="D56" s="151" t="s">
        <v>156</v>
      </c>
      <c r="E56" s="151"/>
      <c r="F56" s="51" t="s">
        <v>157</v>
      </c>
      <c r="G56" s="51" t="s">
        <v>158</v>
      </c>
    </row>
    <row r="57" customFormat="false" ht="28.5" hidden="false" customHeight="false" outlineLevel="0" collapsed="false">
      <c r="A57" s="129" t="s">
        <v>319</v>
      </c>
      <c r="B57" s="152" t="s">
        <v>345</v>
      </c>
      <c r="C57" s="152"/>
      <c r="D57" s="153" t="n">
        <f aca="false">SUMPRODUCT(B9:B12,C9:C12,D9:D12)</f>
        <v>1.7575</v>
      </c>
      <c r="E57" s="153"/>
      <c r="F57" s="135" t="n">
        <f aca="false">F29</f>
        <v>1.7575</v>
      </c>
      <c r="G57" s="154" t="str">
        <f aca="false">IF(ABS(D57-F57)&lt;0.000001,"✔ Match","✘ Check")</f>
        <v>✔ Match</v>
      </c>
    </row>
    <row r="58" customFormat="false" ht="28.5" hidden="false" customHeight="false" outlineLevel="0" collapsed="false">
      <c r="A58" s="129" t="s">
        <v>105</v>
      </c>
      <c r="B58" s="152" t="s">
        <v>346</v>
      </c>
      <c r="C58" s="152"/>
      <c r="D58" s="153" t="n">
        <f aca="false" t="array" ref="D58:D58">SUMPRODUCT(B9:B12,D9:D12,SQRT(C9:C12*(1-C9:C12)))</f>
        <v>12.2928852578658</v>
      </c>
      <c r="E58" s="153"/>
      <c r="F58" s="135" t="n">
        <f aca="false">F37</f>
        <v>12.2928852578658</v>
      </c>
      <c r="G58" s="154" t="str">
        <f aca="false">IF(ABS(D58-F58)&lt;0.000001,"✔ Match","✘ Check")</f>
        <v>✔ Match</v>
      </c>
    </row>
    <row r="59" customFormat="false" ht="28.5" hidden="false" customHeight="false" outlineLevel="0" collapsed="false">
      <c r="A59" s="129" t="s">
        <v>161</v>
      </c>
      <c r="B59" s="152" t="s">
        <v>347</v>
      </c>
      <c r="C59" s="152"/>
      <c r="D59" s="153" t="n">
        <f aca="false">SQRT((1-B14)*SUMSQ(F33:F36)+B14*SUM(F33:F36)^2)</f>
        <v>7.42630166246688</v>
      </c>
      <c r="E59" s="153"/>
      <c r="F59" s="135" t="n">
        <f aca="false">F41</f>
        <v>7.42630166246688</v>
      </c>
      <c r="G59" s="154" t="str">
        <f aca="false">IF(ABS(D59-F59)&lt;0.000001,"✔ Match","✘ Check")</f>
        <v>✔ Match</v>
      </c>
    </row>
    <row r="60" customFormat="false" ht="28.5" hidden="false" customHeight="false" outlineLevel="0" collapsed="false">
      <c r="A60" s="129" t="s">
        <v>348</v>
      </c>
      <c r="B60" s="152" t="s">
        <v>349</v>
      </c>
      <c r="C60" s="152"/>
      <c r="D60" s="153" t="n">
        <f aca="false">B15*D59</f>
        <v>22.9472721370227</v>
      </c>
      <c r="E60" s="153"/>
      <c r="F60" s="135" t="n">
        <f aca="false">F45</f>
        <v>22.9472721370227</v>
      </c>
      <c r="G60" s="154" t="str">
        <f aca="false">IF(ABS(D60-F60)&lt;0.000001,"✔ Match","✘ Check")</f>
        <v>✔ Match</v>
      </c>
    </row>
    <row r="61" customFormat="false" ht="28.5" hidden="false" customHeight="false" outlineLevel="0" collapsed="false">
      <c r="A61" s="155" t="s">
        <v>350</v>
      </c>
      <c r="B61" s="127"/>
      <c r="C61" s="127"/>
      <c r="D61" s="127"/>
      <c r="E61" s="127"/>
      <c r="F61" s="127"/>
      <c r="G61" s="127"/>
    </row>
    <row r="62" customFormat="false" ht="28.5" hidden="false" customHeight="false" outlineLevel="0" collapsed="false">
      <c r="A62" s="127"/>
      <c r="B62" s="127"/>
      <c r="C62" s="127"/>
      <c r="D62" s="127"/>
      <c r="E62" s="127"/>
      <c r="F62" s="127"/>
      <c r="G62" s="127"/>
    </row>
    <row r="63" customFormat="false" ht="28.5" hidden="false" customHeight="false" outlineLevel="0" collapsed="false">
      <c r="A63" s="142" t="s">
        <v>351</v>
      </c>
      <c r="B63" s="142"/>
      <c r="C63" s="142"/>
      <c r="D63" s="142"/>
      <c r="E63" s="142"/>
      <c r="F63" s="142"/>
      <c r="G63" s="142"/>
    </row>
    <row r="64" customFormat="false" ht="109.5" hidden="false" customHeight="true" outlineLevel="0" collapsed="false">
      <c r="A64" s="150" t="s">
        <v>352</v>
      </c>
      <c r="B64" s="150"/>
      <c r="C64" s="150"/>
      <c r="D64" s="150"/>
      <c r="E64" s="150"/>
      <c r="F64" s="150"/>
      <c r="G64" s="150"/>
    </row>
    <row r="65" customFormat="false" ht="28.5" hidden="false" customHeight="false" outlineLevel="0" collapsed="false">
      <c r="A65" s="127"/>
      <c r="B65" s="127"/>
      <c r="C65" s="127"/>
      <c r="D65" s="127"/>
      <c r="E65" s="127"/>
      <c r="F65" s="127"/>
      <c r="G65" s="127"/>
    </row>
    <row r="66" customFormat="false" ht="28.5" hidden="false" customHeight="false" outlineLevel="0" collapsed="false">
      <c r="A66" s="127"/>
      <c r="B66" s="127"/>
      <c r="C66" s="127"/>
      <c r="D66" s="127"/>
      <c r="E66" s="127"/>
      <c r="F66" s="127"/>
      <c r="G66" s="127"/>
    </row>
    <row r="67" customFormat="false" ht="28.5" hidden="false" customHeight="false" outlineLevel="0" collapsed="false">
      <c r="A67" s="127"/>
      <c r="B67" s="127"/>
      <c r="C67" s="127"/>
      <c r="D67" s="127"/>
      <c r="E67" s="127"/>
      <c r="F67" s="127"/>
      <c r="G67" s="127"/>
    </row>
    <row r="68" customFormat="false" ht="28.5" hidden="false" customHeight="false" outlineLevel="0" collapsed="false">
      <c r="A68" s="127"/>
      <c r="B68" s="127"/>
      <c r="C68" s="127"/>
      <c r="D68" s="127"/>
      <c r="E68" s="127"/>
      <c r="F68" s="127"/>
      <c r="G68" s="127"/>
    </row>
    <row r="69" customFormat="false" ht="28.5" hidden="false" customHeight="false" outlineLevel="0" collapsed="false">
      <c r="A69" s="127"/>
      <c r="B69" s="127"/>
      <c r="C69" s="127"/>
      <c r="D69" s="127"/>
      <c r="E69" s="127"/>
      <c r="F69" s="127"/>
      <c r="G69" s="127"/>
    </row>
    <row r="70" customFormat="false" ht="28.5" hidden="false" customHeight="false" outlineLevel="0" collapsed="false">
      <c r="A70" s="127"/>
      <c r="B70" s="127"/>
      <c r="C70" s="127"/>
      <c r="D70" s="127"/>
      <c r="E70" s="127"/>
      <c r="F70" s="127"/>
      <c r="G70" s="127"/>
    </row>
    <row r="71" customFormat="false" ht="28.5" hidden="false" customHeight="false" outlineLevel="0" collapsed="false">
      <c r="A71" s="127"/>
      <c r="B71" s="127"/>
      <c r="C71" s="127"/>
      <c r="D71" s="127"/>
      <c r="E71" s="127"/>
      <c r="F71" s="127"/>
      <c r="G71" s="127"/>
    </row>
    <row r="72" customFormat="false" ht="28.5" hidden="false" customHeight="false" outlineLevel="0" collapsed="false">
      <c r="A72" s="127"/>
      <c r="B72" s="127"/>
      <c r="C72" s="127"/>
      <c r="D72" s="127"/>
      <c r="E72" s="127"/>
      <c r="F72" s="127"/>
      <c r="G72" s="127"/>
    </row>
    <row r="73" customFormat="false" ht="28.5" hidden="false" customHeight="false" outlineLevel="0" collapsed="false">
      <c r="A73" s="127"/>
      <c r="B73" s="127"/>
      <c r="C73" s="127"/>
      <c r="D73" s="127"/>
      <c r="E73" s="127"/>
      <c r="F73" s="127"/>
      <c r="G73" s="127"/>
    </row>
    <row r="74" customFormat="false" ht="28.5" hidden="false" customHeight="false" outlineLevel="0" collapsed="false">
      <c r="A74" s="127"/>
      <c r="B74" s="127"/>
      <c r="C74" s="127"/>
      <c r="D74" s="127"/>
      <c r="E74" s="127"/>
      <c r="F74" s="127"/>
      <c r="G74" s="127"/>
    </row>
    <row r="75" customFormat="false" ht="28.5" hidden="false" customHeight="false" outlineLevel="0" collapsed="false">
      <c r="A75" s="127"/>
      <c r="B75" s="127"/>
      <c r="C75" s="127"/>
      <c r="D75" s="127"/>
      <c r="E75" s="127"/>
      <c r="F75" s="127"/>
      <c r="G75" s="127"/>
    </row>
    <row r="76" customFormat="false" ht="28.5" hidden="false" customHeight="false" outlineLevel="0" collapsed="false">
      <c r="A76" s="127"/>
      <c r="B76" s="127"/>
      <c r="C76" s="127"/>
      <c r="D76" s="127"/>
      <c r="E76" s="127"/>
      <c r="F76" s="127"/>
      <c r="G76" s="127"/>
    </row>
    <row r="77" customFormat="false" ht="28.5" hidden="false" customHeight="false" outlineLevel="0" collapsed="false">
      <c r="A77" s="127"/>
      <c r="B77" s="127"/>
      <c r="C77" s="127"/>
      <c r="D77" s="127"/>
      <c r="E77" s="127"/>
      <c r="F77" s="127"/>
      <c r="G77" s="127"/>
    </row>
    <row r="78" customFormat="false" ht="28.5" hidden="false" customHeight="false" outlineLevel="0" collapsed="false">
      <c r="A78" s="127"/>
      <c r="B78" s="127"/>
      <c r="C78" s="127"/>
      <c r="D78" s="127"/>
      <c r="E78" s="127"/>
      <c r="F78" s="127"/>
      <c r="G78" s="127"/>
    </row>
    <row r="79" customFormat="false" ht="28.5" hidden="false" customHeight="false" outlineLevel="0" collapsed="false">
      <c r="A79" s="127"/>
      <c r="B79" s="127"/>
      <c r="C79" s="127"/>
      <c r="D79" s="127"/>
      <c r="E79" s="127"/>
      <c r="F79" s="127"/>
      <c r="G79" s="127"/>
    </row>
    <row r="80" customFormat="false" ht="28.5" hidden="false" customHeight="false" outlineLevel="0" collapsed="false">
      <c r="A80" s="127"/>
      <c r="B80" s="127"/>
      <c r="C80" s="127"/>
      <c r="D80" s="127"/>
      <c r="E80" s="127"/>
      <c r="F80" s="127"/>
      <c r="G80" s="127"/>
    </row>
    <row r="81" customFormat="false" ht="28.5" hidden="false" customHeight="false" outlineLevel="0" collapsed="false">
      <c r="A81" s="127"/>
      <c r="B81" s="127"/>
      <c r="C81" s="127"/>
      <c r="D81" s="127"/>
      <c r="E81" s="127"/>
      <c r="F81" s="127"/>
      <c r="G81" s="127"/>
    </row>
    <row r="82" customFormat="false" ht="28.5" hidden="false" customHeight="false" outlineLevel="0" collapsed="false">
      <c r="A82" s="127"/>
      <c r="B82" s="127"/>
      <c r="C82" s="127"/>
      <c r="D82" s="127"/>
      <c r="E82" s="127"/>
      <c r="F82" s="127"/>
      <c r="G82" s="127"/>
    </row>
    <row r="83" customFormat="false" ht="28.5" hidden="false" customHeight="false" outlineLevel="0" collapsed="false">
      <c r="A83" s="127"/>
      <c r="B83" s="127"/>
      <c r="C83" s="127"/>
      <c r="D83" s="127"/>
      <c r="E83" s="127"/>
      <c r="F83" s="127"/>
      <c r="G83" s="127"/>
    </row>
    <row r="84" customFormat="false" ht="28.5" hidden="false" customHeight="false" outlineLevel="0" collapsed="false">
      <c r="A84" s="127"/>
      <c r="B84" s="127"/>
      <c r="C84" s="127"/>
      <c r="D84" s="127"/>
      <c r="E84" s="127"/>
      <c r="F84" s="127"/>
      <c r="G84" s="127"/>
    </row>
    <row r="85" customFormat="false" ht="28.5" hidden="false" customHeight="false" outlineLevel="0" collapsed="false">
      <c r="A85" s="127"/>
      <c r="B85" s="127"/>
      <c r="C85" s="127"/>
      <c r="D85" s="127"/>
      <c r="E85" s="127"/>
      <c r="F85" s="127"/>
      <c r="G85" s="127"/>
    </row>
    <row r="86" customFormat="false" ht="28.5" hidden="false" customHeight="false" outlineLevel="0" collapsed="false">
      <c r="A86" s="127"/>
      <c r="B86" s="127"/>
      <c r="C86" s="127"/>
      <c r="D86" s="127"/>
      <c r="E86" s="127"/>
      <c r="F86" s="127"/>
      <c r="G86" s="127"/>
    </row>
    <row r="87" customFormat="false" ht="28.5" hidden="false" customHeight="false" outlineLevel="0" collapsed="false">
      <c r="A87" s="127"/>
      <c r="B87" s="127"/>
      <c r="C87" s="127"/>
      <c r="D87" s="127"/>
      <c r="E87" s="127"/>
      <c r="F87" s="127"/>
      <c r="G87" s="127"/>
    </row>
  </sheetData>
  <mergeCells count="72">
    <mergeCell ref="A4:G4"/>
    <mergeCell ref="A5:G5"/>
    <mergeCell ref="A7:G7"/>
    <mergeCell ref="A17:G17"/>
    <mergeCell ref="A18:G18"/>
    <mergeCell ref="A19:G19"/>
    <mergeCell ref="A20:G20"/>
    <mergeCell ref="A21:G21"/>
    <mergeCell ref="A23:G23"/>
    <mergeCell ref="B24:C24"/>
    <mergeCell ref="D24:E24"/>
    <mergeCell ref="B25:C25"/>
    <mergeCell ref="D25:E25"/>
    <mergeCell ref="B26:C26"/>
    <mergeCell ref="D26:E26"/>
    <mergeCell ref="B27:C27"/>
    <mergeCell ref="D27:E27"/>
    <mergeCell ref="B28:C28"/>
    <mergeCell ref="D28:E28"/>
    <mergeCell ref="B29:C29"/>
    <mergeCell ref="D29:E29"/>
    <mergeCell ref="A31:G31"/>
    <mergeCell ref="B32:C32"/>
    <mergeCell ref="D32:E32"/>
    <mergeCell ref="B33:C33"/>
    <mergeCell ref="D33:E33"/>
    <mergeCell ref="B34:C34"/>
    <mergeCell ref="D34:E34"/>
    <mergeCell ref="B35:C35"/>
    <mergeCell ref="D35:E35"/>
    <mergeCell ref="B36:C36"/>
    <mergeCell ref="D36:E36"/>
    <mergeCell ref="B37:C37"/>
    <mergeCell ref="D37:E37"/>
    <mergeCell ref="B39:C39"/>
    <mergeCell ref="D39:E39"/>
    <mergeCell ref="B40:C40"/>
    <mergeCell ref="D40:E40"/>
    <mergeCell ref="B41:C41"/>
    <mergeCell ref="D41:E41"/>
    <mergeCell ref="A43:G43"/>
    <mergeCell ref="B44:C44"/>
    <mergeCell ref="D44:E44"/>
    <mergeCell ref="B45:C45"/>
    <mergeCell ref="D45:E45"/>
    <mergeCell ref="B46:C46"/>
    <mergeCell ref="D46:E46"/>
    <mergeCell ref="B47:C47"/>
    <mergeCell ref="D47:E47"/>
    <mergeCell ref="B48:C48"/>
    <mergeCell ref="D48:E48"/>
    <mergeCell ref="B49:C49"/>
    <mergeCell ref="D49:E49"/>
    <mergeCell ref="B50:C50"/>
    <mergeCell ref="D50:E50"/>
    <mergeCell ref="B51:C51"/>
    <mergeCell ref="D51:E51"/>
    <mergeCell ref="A52:G52"/>
    <mergeCell ref="A53:G53"/>
    <mergeCell ref="A55:G55"/>
    <mergeCell ref="B56:C56"/>
    <mergeCell ref="D56:E56"/>
    <mergeCell ref="B57:C57"/>
    <mergeCell ref="D57:E57"/>
    <mergeCell ref="B58:C58"/>
    <mergeCell ref="D58:E58"/>
    <mergeCell ref="B59:C59"/>
    <mergeCell ref="D59:E59"/>
    <mergeCell ref="B60:C60"/>
    <mergeCell ref="D60:E60"/>
    <mergeCell ref="A63:G63"/>
    <mergeCell ref="A64:G64"/>
  </mergeCells>
  <conditionalFormatting sqref="G57:G60">
    <cfRule type="containsText" priority="2" operator="containsText" aboveAverage="0" equalAverage="0" bottom="0" percent="0" rank="0" text="✔" dxfId="0">
      <formula>NOT(ISERROR(SEARCH("✔",G57)))</formula>
    </cfRule>
    <cfRule type="containsText" priority="3" operator="containsText" aboveAverage="0" equalAverage="0" bottom="0" percent="0" rank="0" text="✘" dxfId="1">
      <formula>NOT(ISERROR(SEARCH("✘",G57)))</formula>
    </cfRule>
  </conditionalFormatting>
  <printOptions headings="false" gridLines="false" gridLinesSet="true" horizontalCentered="false" verticalCentered="false"/>
  <pageMargins left="0.7" right="0.7" top="0.75" bottom="0.75"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FFFF00"/>
    <pageSetUpPr fitToPage="false"/>
  </sheetPr>
  <dimension ref="A1:G60"/>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0" ySplit="2" topLeftCell="A22" activePane="bottomLeft" state="frozen"/>
      <selection pane="topLeft" activeCell="A1" activeCellId="0" sqref="A1"/>
      <selection pane="bottomLeft" activeCell="A31" activeCellId="0" sqref="A31"/>
    </sheetView>
  </sheetViews>
  <sheetFormatPr defaultColWidth="10.83203125" defaultRowHeight="28.5" zeroHeight="false" outlineLevelRow="0" outlineLevelCol="0"/>
  <cols>
    <col collapsed="false" customWidth="true" hidden="false" outlineLevel="0" max="1" min="1" style="39" width="55"/>
    <col collapsed="false" customWidth="true" hidden="false" outlineLevel="0" max="5" min="2" style="39" width="35"/>
    <col collapsed="false" customWidth="true" hidden="false" outlineLevel="0" max="6" min="6" style="39" width="33.33"/>
    <col collapsed="false" customWidth="true" hidden="false" outlineLevel="0" max="7" min="7" style="39" width="25"/>
    <col collapsed="false" customWidth="false" hidden="false" outlineLevel="0" max="16384" min="8" style="39" width="10.83"/>
  </cols>
  <sheetData>
    <row r="1" customFormat="false" ht="28.5" hidden="false" customHeight="false" outlineLevel="0" collapsed="false">
      <c r="A1" s="40" t="s">
        <v>353</v>
      </c>
      <c r="B1" s="50"/>
      <c r="C1" s="50"/>
      <c r="D1" s="50"/>
      <c r="E1" s="50"/>
      <c r="F1" s="50"/>
      <c r="G1" s="50"/>
    </row>
    <row r="2" customFormat="false" ht="28.5" hidden="false" customHeight="false" outlineLevel="0" collapsed="false">
      <c r="A2" s="41" t="s">
        <v>354</v>
      </c>
      <c r="B2" s="50"/>
      <c r="C2" s="50"/>
      <c r="D2" s="50"/>
      <c r="E2" s="50"/>
      <c r="F2" s="50"/>
      <c r="G2" s="50"/>
    </row>
    <row r="3" customFormat="false" ht="28.5" hidden="false" customHeight="false" outlineLevel="0" collapsed="false">
      <c r="A3" s="50"/>
      <c r="B3" s="50"/>
      <c r="C3" s="50"/>
      <c r="D3" s="50"/>
      <c r="E3" s="50"/>
      <c r="F3" s="50"/>
      <c r="G3" s="50"/>
    </row>
    <row r="4" customFormat="false" ht="27.75" hidden="false" customHeight="true" outlineLevel="0" collapsed="false">
      <c r="A4" s="71" t="s">
        <v>305</v>
      </c>
      <c r="B4" s="71"/>
      <c r="C4" s="71"/>
      <c r="D4" s="71"/>
      <c r="E4" s="71"/>
      <c r="F4" s="71"/>
      <c r="G4" s="71"/>
    </row>
    <row r="5" customFormat="false" ht="189.75" hidden="false" customHeight="true" outlineLevel="0" collapsed="false">
      <c r="A5" s="156" t="s">
        <v>355</v>
      </c>
      <c r="B5" s="156"/>
      <c r="C5" s="156"/>
      <c r="D5" s="156"/>
      <c r="E5" s="156"/>
      <c r="F5" s="156"/>
      <c r="G5" s="156"/>
    </row>
    <row r="6" customFormat="false" ht="28.5" hidden="false" customHeight="false" outlineLevel="0" collapsed="false">
      <c r="A6" s="50"/>
      <c r="B6" s="50"/>
      <c r="C6" s="50"/>
      <c r="D6" s="50"/>
      <c r="E6" s="50"/>
      <c r="F6" s="50"/>
      <c r="G6" s="50"/>
    </row>
    <row r="7" customFormat="false" ht="27.75" hidden="false" customHeight="true" outlineLevel="0" collapsed="false">
      <c r="A7" s="71" t="s">
        <v>276</v>
      </c>
      <c r="B7" s="71"/>
      <c r="C7" s="71"/>
      <c r="D7" s="71"/>
      <c r="E7" s="71"/>
      <c r="F7" s="71"/>
      <c r="G7" s="71"/>
    </row>
    <row r="8" customFormat="false" ht="28.5" hidden="false" customHeight="false" outlineLevel="0" collapsed="false">
      <c r="A8" s="51" t="s">
        <v>356</v>
      </c>
      <c r="B8" s="51" t="s">
        <v>121</v>
      </c>
      <c r="C8" s="51" t="s">
        <v>128</v>
      </c>
      <c r="D8" s="50"/>
      <c r="E8" s="50"/>
      <c r="F8" s="50"/>
      <c r="G8" s="50"/>
    </row>
    <row r="9" customFormat="false" ht="28.5" hidden="false" customHeight="false" outlineLevel="0" collapsed="false">
      <c r="A9" s="62" t="s">
        <v>357</v>
      </c>
      <c r="B9" s="157" t="n">
        <v>40</v>
      </c>
      <c r="C9" s="67" t="s">
        <v>358</v>
      </c>
      <c r="D9" s="50"/>
      <c r="E9" s="50"/>
      <c r="F9" s="50"/>
      <c r="G9" s="50"/>
    </row>
    <row r="10" customFormat="false" ht="28.5" hidden="false" customHeight="false" outlineLevel="0" collapsed="false">
      <c r="A10" s="62" t="s">
        <v>359</v>
      </c>
      <c r="B10" s="158" t="n">
        <v>0.02</v>
      </c>
      <c r="C10" s="67" t="s">
        <v>150</v>
      </c>
      <c r="D10" s="50"/>
      <c r="E10" s="50"/>
      <c r="F10" s="50"/>
      <c r="G10" s="50"/>
    </row>
    <row r="11" customFormat="false" ht="28.5" hidden="false" customHeight="false" outlineLevel="0" collapsed="false">
      <c r="A11" s="62" t="s">
        <v>360</v>
      </c>
      <c r="B11" s="158" t="n">
        <v>0.4</v>
      </c>
      <c r="C11" s="67" t="s">
        <v>150</v>
      </c>
      <c r="D11" s="50"/>
      <c r="E11" s="50"/>
      <c r="F11" s="50"/>
      <c r="G11" s="50"/>
    </row>
    <row r="12" customFormat="false" ht="28.5" hidden="false" customHeight="false" outlineLevel="0" collapsed="false">
      <c r="A12" s="62" t="s">
        <v>361</v>
      </c>
      <c r="B12" s="63" t="n">
        <v>0.16</v>
      </c>
      <c r="C12" s="67" t="s">
        <v>362</v>
      </c>
      <c r="D12" s="50"/>
      <c r="E12" s="50"/>
      <c r="F12" s="50"/>
      <c r="G12" s="50"/>
    </row>
    <row r="13" customFormat="false" ht="28.5" hidden="false" customHeight="false" outlineLevel="0" collapsed="false">
      <c r="A13" s="62" t="s">
        <v>363</v>
      </c>
      <c r="B13" s="159" t="n">
        <v>0.1862</v>
      </c>
      <c r="C13" s="67" t="s">
        <v>150</v>
      </c>
      <c r="D13" s="50"/>
      <c r="E13" s="50"/>
      <c r="F13" s="50"/>
      <c r="G13" s="50"/>
    </row>
    <row r="14" customFormat="false" ht="28.5" hidden="false" customHeight="false" outlineLevel="0" collapsed="false">
      <c r="A14" s="62" t="s">
        <v>364</v>
      </c>
      <c r="B14" s="160" t="n">
        <v>12.5</v>
      </c>
      <c r="C14" s="67" t="s">
        <v>339</v>
      </c>
      <c r="D14" s="50"/>
      <c r="E14" s="50"/>
      <c r="F14" s="50"/>
      <c r="G14" s="50"/>
    </row>
    <row r="15" customFormat="false" ht="28.5" hidden="false" customHeight="false" outlineLevel="0" collapsed="false">
      <c r="A15" s="50"/>
      <c r="B15" s="50"/>
      <c r="C15" s="50"/>
      <c r="D15" s="50"/>
      <c r="E15" s="50"/>
      <c r="F15" s="50"/>
      <c r="G15" s="50"/>
    </row>
    <row r="16" customFormat="false" ht="27.75" hidden="false" customHeight="true" outlineLevel="0" collapsed="false">
      <c r="A16" s="71" t="s">
        <v>282</v>
      </c>
      <c r="B16" s="71"/>
      <c r="C16" s="71"/>
      <c r="D16" s="71"/>
      <c r="E16" s="71"/>
      <c r="F16" s="71"/>
      <c r="G16" s="71"/>
    </row>
    <row r="17" customFormat="false" ht="33.75" hidden="false" customHeight="true" outlineLevel="0" collapsed="false">
      <c r="A17" s="161" t="s">
        <v>365</v>
      </c>
      <c r="B17" s="161"/>
      <c r="C17" s="161"/>
      <c r="D17" s="161"/>
      <c r="E17" s="161"/>
      <c r="F17" s="161"/>
      <c r="G17" s="161"/>
    </row>
    <row r="18" customFormat="false" ht="33.75" hidden="false" customHeight="true" outlineLevel="0" collapsed="false">
      <c r="A18" s="161" t="s">
        <v>366</v>
      </c>
      <c r="B18" s="161"/>
      <c r="C18" s="161"/>
      <c r="D18" s="161"/>
      <c r="E18" s="161"/>
      <c r="F18" s="161"/>
      <c r="G18" s="161"/>
    </row>
    <row r="19" customFormat="false" ht="28.5" hidden="false" customHeight="false" outlineLevel="0" collapsed="false">
      <c r="A19" s="50"/>
      <c r="B19" s="50"/>
      <c r="C19" s="50"/>
      <c r="D19" s="50"/>
      <c r="E19" s="50"/>
      <c r="F19" s="50"/>
      <c r="G19" s="50"/>
    </row>
    <row r="20" customFormat="false" ht="28.5" hidden="false" customHeight="false" outlineLevel="0" collapsed="false">
      <c r="A20" s="142" t="s">
        <v>367</v>
      </c>
      <c r="B20" s="142"/>
      <c r="C20" s="142"/>
      <c r="D20" s="142"/>
      <c r="E20" s="142"/>
      <c r="F20" s="142"/>
      <c r="G20" s="142"/>
    </row>
    <row r="21" customFormat="false" ht="28.5" hidden="false" customHeight="false" outlineLevel="0" collapsed="false">
      <c r="A21" s="51" t="s">
        <v>124</v>
      </c>
      <c r="B21" s="151" t="s">
        <v>125</v>
      </c>
      <c r="C21" s="151"/>
      <c r="D21" s="151" t="s">
        <v>126</v>
      </c>
      <c r="E21" s="151"/>
      <c r="F21" s="51" t="s">
        <v>127</v>
      </c>
      <c r="G21" s="51" t="s">
        <v>128</v>
      </c>
    </row>
    <row r="22" customFormat="false" ht="30.75" hidden="false" customHeight="true" outlineLevel="0" collapsed="false">
      <c r="A22" s="62" t="s">
        <v>368</v>
      </c>
      <c r="B22" s="64" t="s">
        <v>369</v>
      </c>
      <c r="C22" s="64"/>
      <c r="D22" s="65" t="str">
        <f aca="false">"= "&amp;TEXT(B10,"0.0%")&amp;" × "&amp;TEXT(B11,"0%")</f>
        <v>= 2.0% × 40%</v>
      </c>
      <c r="E22" s="65"/>
      <c r="F22" s="162" t="n">
        <f aca="false">B10*B11</f>
        <v>0.008</v>
      </c>
      <c r="G22" s="67" t="s">
        <v>370</v>
      </c>
    </row>
    <row r="23" customFormat="false" ht="30.75" hidden="false" customHeight="true" outlineLevel="0" collapsed="false">
      <c r="A23" s="62" t="s">
        <v>371</v>
      </c>
      <c r="B23" s="64" t="s">
        <v>35</v>
      </c>
      <c r="C23" s="64"/>
      <c r="D23" s="65" t="str">
        <f aca="false">"= "&amp;TEXT(B9,"0")&amp;" × "&amp;TEXT(B10,"0.0%")&amp;" × "&amp;TEXT(B11,"0%")</f>
        <v>= 40 × 2.0% × 40%</v>
      </c>
      <c r="E23" s="65"/>
      <c r="F23" s="146" t="n">
        <f aca="false">B9*B10*B11</f>
        <v>0.32</v>
      </c>
      <c r="G23" s="67" t="s">
        <v>358</v>
      </c>
    </row>
    <row r="24" customFormat="false" ht="30.75" hidden="false" customHeight="true" outlineLevel="0" collapsed="false">
      <c r="A24" s="50"/>
      <c r="B24" s="163"/>
      <c r="C24" s="50"/>
      <c r="D24" s="141"/>
      <c r="E24" s="50"/>
      <c r="F24" s="50"/>
      <c r="G24" s="164"/>
    </row>
    <row r="25" customFormat="false" ht="30.75" hidden="false" customHeight="true" outlineLevel="0" collapsed="false">
      <c r="A25" s="142" t="s">
        <v>372</v>
      </c>
      <c r="B25" s="142"/>
      <c r="C25" s="142"/>
      <c r="D25" s="142"/>
      <c r="E25" s="142"/>
      <c r="F25" s="142"/>
      <c r="G25" s="142"/>
    </row>
    <row r="26" customFormat="false" ht="30.75" hidden="false" customHeight="true" outlineLevel="0" collapsed="false">
      <c r="A26" s="51" t="s">
        <v>124</v>
      </c>
      <c r="B26" s="51" t="s">
        <v>125</v>
      </c>
      <c r="C26" s="51"/>
      <c r="D26" s="165" t="s">
        <v>126</v>
      </c>
      <c r="E26" s="165"/>
      <c r="F26" s="51" t="s">
        <v>127</v>
      </c>
      <c r="G26" s="51" t="s">
        <v>128</v>
      </c>
    </row>
    <row r="27" customFormat="false" ht="30.75" hidden="false" customHeight="true" outlineLevel="0" collapsed="false">
      <c r="A27" s="62" t="s">
        <v>373</v>
      </c>
      <c r="B27" s="64" t="s">
        <v>374</v>
      </c>
      <c r="C27" s="64"/>
      <c r="D27" s="65" t="str">
        <f aca="false">"= "&amp;TEXT(B11,"0%")&amp;" × "&amp;TEXT(B13,"0.00%")</f>
        <v>= 40% × 18.62%</v>
      </c>
      <c r="E27" s="65"/>
      <c r="F27" s="166" t="n">
        <f aca="false">B11*B13</f>
        <v>0.07448</v>
      </c>
      <c r="G27" s="67" t="s">
        <v>370</v>
      </c>
    </row>
    <row r="28" customFormat="false" ht="30.75" hidden="false" customHeight="true" outlineLevel="0" collapsed="false">
      <c r="A28" s="62" t="s">
        <v>375</v>
      </c>
      <c r="B28" s="64" t="s">
        <v>376</v>
      </c>
      <c r="C28" s="64"/>
      <c r="D28" s="65" t="str">
        <f aca="false">"= "&amp;TEXT(F22,"0.00%")</f>
        <v>= 0.80%</v>
      </c>
      <c r="E28" s="65"/>
      <c r="F28" s="166" t="n">
        <f aca="false">F22</f>
        <v>0.008</v>
      </c>
      <c r="G28" s="67" t="s">
        <v>370</v>
      </c>
    </row>
    <row r="29" customFormat="false" ht="30.75" hidden="false" customHeight="true" outlineLevel="0" collapsed="false">
      <c r="A29" s="62" t="s">
        <v>377</v>
      </c>
      <c r="B29" s="64" t="s">
        <v>378</v>
      </c>
      <c r="C29" s="64"/>
      <c r="D29" s="65" t="str">
        <f aca="false">"= "&amp;TEXT(B11,"0%")&amp;" × ("&amp;TEXT(B13,"0.00%")&amp;" − "&amp;TEXT(B10,"0.0%")&amp;") = "&amp;TEXT(F27,"0.00%")&amp;" − "&amp;TEXT(F28,"0.00%")</f>
        <v>= 40% × (18.62% − 2.0%) = 7.45% − 0.80%</v>
      </c>
      <c r="E29" s="65"/>
      <c r="F29" s="162" t="n">
        <f aca="false">B11*(B13-B10)</f>
        <v>0.06648</v>
      </c>
      <c r="G29" s="67" t="s">
        <v>370</v>
      </c>
    </row>
    <row r="30" customFormat="false" ht="30.75" hidden="false" customHeight="true" outlineLevel="0" collapsed="false">
      <c r="A30" s="62" t="s">
        <v>379</v>
      </c>
      <c r="B30" s="64" t="s">
        <v>380</v>
      </c>
      <c r="C30" s="64"/>
      <c r="D30" s="65" t="str">
        <f aca="false">"= "&amp;TEXT(F29,"0.00%")&amp;" × "&amp;TEXT(B9,"0")</f>
        <v>= 6.65% × 40</v>
      </c>
      <c r="E30" s="65"/>
      <c r="F30" s="146" t="n">
        <f aca="false">F29*B9</f>
        <v>2.6592</v>
      </c>
      <c r="G30" s="67" t="s">
        <v>358</v>
      </c>
    </row>
    <row r="31" customFormat="false" ht="30.75" hidden="false" customHeight="true" outlineLevel="0" collapsed="false">
      <c r="A31" s="62" t="s">
        <v>381</v>
      </c>
      <c r="B31" s="64" t="s">
        <v>382</v>
      </c>
      <c r="C31" s="64"/>
      <c r="D31" s="65" t="str">
        <f aca="false">"= "&amp;TEXT(B14,"0.0")&amp;" × "&amp;TEXT(F29,"0.00%")</f>
        <v>= 12.5 × 6.65%</v>
      </c>
      <c r="E31" s="65"/>
      <c r="F31" s="167" t="n">
        <f aca="false">B14*F29</f>
        <v>0.831</v>
      </c>
      <c r="G31" s="67" t="s">
        <v>370</v>
      </c>
    </row>
    <row r="32" customFormat="false" ht="30.75" hidden="false" customHeight="true" outlineLevel="0" collapsed="false">
      <c r="A32" s="62" t="s">
        <v>383</v>
      </c>
      <c r="B32" s="64" t="s">
        <v>384</v>
      </c>
      <c r="C32" s="64"/>
      <c r="D32" s="65" t="str">
        <f aca="false">"= "&amp;TEXT(B14,"0.0")&amp;" × "&amp;TEXT(F29,"0.00%")&amp;" × "&amp;TEXT(B9,"0")</f>
        <v>= 12.5 × 6.65% × 40</v>
      </c>
      <c r="E32" s="65"/>
      <c r="F32" s="146" t="n">
        <f aca="false">B14*F29*B9</f>
        <v>33.24</v>
      </c>
      <c r="G32" s="67" t="s">
        <v>358</v>
      </c>
    </row>
    <row r="33" customFormat="false" ht="30.75" hidden="false" customHeight="true" outlineLevel="0" collapsed="false">
      <c r="A33" s="62" t="s">
        <v>385</v>
      </c>
      <c r="B33" s="64" t="s">
        <v>386</v>
      </c>
      <c r="C33" s="64"/>
      <c r="D33" s="65" t="str">
        <f aca="false">"= 8% × "&amp;TEXT(F32,"0.000")</f>
        <v>= 8% × 33.240</v>
      </c>
      <c r="E33" s="65"/>
      <c r="F33" s="57" t="n">
        <f aca="false">F32/B14</f>
        <v>2.6592</v>
      </c>
      <c r="G33" s="67" t="s">
        <v>358</v>
      </c>
    </row>
    <row r="34" customFormat="false" ht="30.75" hidden="false" customHeight="true" outlineLevel="0" collapsed="false">
      <c r="A34" s="62" t="s">
        <v>387</v>
      </c>
      <c r="B34" s="64" t="s">
        <v>388</v>
      </c>
      <c r="C34" s="64"/>
      <c r="D34" s="65" t="str">
        <f aca="false">"= "&amp;TEXT(F23,"0.000")&amp;" + "&amp;TEXT(F30,"0.000")</f>
        <v>= 0.320 + 2.659</v>
      </c>
      <c r="E34" s="65"/>
      <c r="F34" s="57" t="n">
        <f aca="false">F23+F30</f>
        <v>2.9792</v>
      </c>
      <c r="G34" s="67" t="s">
        <v>358</v>
      </c>
    </row>
    <row r="35" customFormat="false" ht="28.5" hidden="false" customHeight="false" outlineLevel="0" collapsed="false">
      <c r="A35" s="50"/>
      <c r="B35" s="50"/>
      <c r="C35" s="50"/>
      <c r="D35" s="50"/>
      <c r="E35" s="50"/>
      <c r="F35" s="50"/>
      <c r="G35" s="50"/>
    </row>
    <row r="36" customFormat="false" ht="28.5" hidden="false" customHeight="false" outlineLevel="0" collapsed="false">
      <c r="A36" s="71" t="s">
        <v>343</v>
      </c>
      <c r="B36" s="71"/>
      <c r="C36" s="71"/>
      <c r="D36" s="71"/>
      <c r="E36" s="71"/>
      <c r="F36" s="71"/>
      <c r="G36" s="71"/>
    </row>
    <row r="37" customFormat="false" ht="30.75" hidden="false" customHeight="true" outlineLevel="0" collapsed="false">
      <c r="A37" s="51" t="s">
        <v>154</v>
      </c>
      <c r="B37" s="51" t="s">
        <v>344</v>
      </c>
      <c r="C37" s="51"/>
      <c r="D37" s="151" t="s">
        <v>156</v>
      </c>
      <c r="E37" s="151"/>
      <c r="F37" s="51" t="s">
        <v>389</v>
      </c>
      <c r="G37" s="51" t="s">
        <v>158</v>
      </c>
    </row>
    <row r="38" customFormat="false" ht="30.75" hidden="false" customHeight="true" outlineLevel="0" collapsed="false">
      <c r="A38" s="62" t="s">
        <v>390</v>
      </c>
      <c r="B38" s="72" t="s">
        <v>391</v>
      </c>
      <c r="C38" s="72"/>
      <c r="D38" s="168" t="n">
        <f aca="false">_xlfn.NORM.S.DIST((_xlfn.NORM.S.INV(B10)+SQRT(B12)*_xlfn.NORM.S.INV(0.999))/SQRT(1-B12),TRUE())</f>
        <v>0.186160067817831</v>
      </c>
      <c r="E38" s="168"/>
      <c r="F38" s="166" t="n">
        <f aca="false">B13</f>
        <v>0.1862</v>
      </c>
      <c r="G38" s="169" t="str">
        <f aca="false">IF(ABS(D38-F38)&lt;=0.0001,"✔ Match","✘ Check")</f>
        <v>✔ Match</v>
      </c>
    </row>
    <row r="39" customFormat="false" ht="30.75" hidden="false" customHeight="true" outlineLevel="0" collapsed="false">
      <c r="A39" s="62" t="s">
        <v>392</v>
      </c>
      <c r="B39" s="170" t="s">
        <v>393</v>
      </c>
      <c r="C39" s="170"/>
      <c r="D39" s="171" t="n">
        <f aca="false">0.12*(1-EXP(-50*B10))/(1-EXP(-50))+0.24*(1-(1-EXP(-50*B10))/(1-EXP(-50)))</f>
        <v>0.164145532940573</v>
      </c>
      <c r="E39" s="171"/>
      <c r="F39" s="172" t="n">
        <f aca="false">B12</f>
        <v>0.16</v>
      </c>
      <c r="G39" s="169" t="str">
        <f aca="false">IF(ABS(D39-F39)&lt;=0.005,"✔ Match","✘ Check")</f>
        <v>✔ Match</v>
      </c>
    </row>
    <row r="40" customFormat="false" ht="30.75" hidden="false" customHeight="true" outlineLevel="0" collapsed="false">
      <c r="A40" s="62" t="s">
        <v>394</v>
      </c>
      <c r="B40" s="173" t="s">
        <v>395</v>
      </c>
      <c r="C40" s="173"/>
      <c r="D40" s="153" t="n">
        <f aca="false">B9*B11*(D38-B10)</f>
        <v>2.65856108508529</v>
      </c>
      <c r="E40" s="153"/>
      <c r="F40" s="57" t="n">
        <f aca="false">F30</f>
        <v>2.6592</v>
      </c>
      <c r="G40" s="169" t="str">
        <f aca="false">IF(ABS(D40-F40)&lt;=0.005,"✔ Match","✘ Check")</f>
        <v>✔ Match</v>
      </c>
    </row>
    <row r="41" customFormat="false" ht="30.75" hidden="false" customHeight="true" outlineLevel="0" collapsed="false">
      <c r="A41" s="62" t="s">
        <v>396</v>
      </c>
      <c r="B41" s="72" t="s">
        <v>397</v>
      </c>
      <c r="C41" s="72"/>
      <c r="D41" s="153" t="n">
        <f aca="false">B14*D40</f>
        <v>33.2320135635661</v>
      </c>
      <c r="E41" s="153"/>
      <c r="F41" s="57" t="n">
        <f aca="false">F32</f>
        <v>33.24</v>
      </c>
      <c r="G41" s="169" t="str">
        <f aca="false">IF(ABS(D41-F41)&lt;=0.05,"✔ Match","✘ Check")</f>
        <v>✔ Match</v>
      </c>
    </row>
    <row r="42" customFormat="false" ht="28.5" hidden="false" customHeight="false" outlineLevel="0" collapsed="false">
      <c r="A42" s="41" t="s">
        <v>398</v>
      </c>
      <c r="B42" s="50"/>
      <c r="C42" s="50"/>
      <c r="D42" s="50"/>
      <c r="E42" s="50"/>
      <c r="F42" s="50"/>
      <c r="G42" s="50"/>
    </row>
    <row r="43" customFormat="false" ht="28.5" hidden="false" customHeight="false" outlineLevel="0" collapsed="false">
      <c r="A43" s="50"/>
      <c r="B43" s="50"/>
      <c r="C43" s="50"/>
      <c r="D43" s="50"/>
      <c r="E43" s="50"/>
      <c r="F43" s="50"/>
      <c r="G43" s="50"/>
    </row>
    <row r="44" customFormat="false" ht="28.5" hidden="false" customHeight="false" outlineLevel="0" collapsed="false">
      <c r="A44" s="142" t="s">
        <v>399</v>
      </c>
      <c r="B44" s="142"/>
      <c r="C44" s="142"/>
      <c r="D44" s="142"/>
      <c r="E44" s="142"/>
      <c r="F44" s="142"/>
      <c r="G44" s="142"/>
    </row>
    <row r="45" customFormat="false" ht="28.5" hidden="false" customHeight="false" outlineLevel="0" collapsed="false">
      <c r="A45" s="62" t="s">
        <v>184</v>
      </c>
      <c r="B45" s="160" t="n">
        <v>2.5</v>
      </c>
      <c r="C45" s="50"/>
      <c r="D45" s="50"/>
      <c r="E45" s="50"/>
      <c r="F45" s="50"/>
      <c r="G45" s="50"/>
    </row>
    <row r="46" customFormat="false" ht="28.5" hidden="false" customHeight="false" outlineLevel="0" collapsed="false">
      <c r="A46" s="62" t="s">
        <v>400</v>
      </c>
      <c r="B46" s="174" t="n">
        <f aca="false">(0.11852-0.05478*LN(B10))^2</f>
        <v>0.110769565255177</v>
      </c>
      <c r="C46" s="50"/>
      <c r="D46" s="50"/>
      <c r="E46" s="50"/>
      <c r="F46" s="50"/>
      <c r="G46" s="50"/>
    </row>
    <row r="47" customFormat="false" ht="28.5" hidden="false" customHeight="false" outlineLevel="0" collapsed="false">
      <c r="A47" s="62" t="s">
        <v>401</v>
      </c>
      <c r="B47" s="56" t="n">
        <f aca="false">(1+(B45-2.5)*B46)/(1-1.5*B46)</f>
        <v>1.19926271422161</v>
      </c>
      <c r="C47" s="50"/>
      <c r="D47" s="50"/>
      <c r="E47" s="50"/>
      <c r="F47" s="50"/>
      <c r="G47" s="50"/>
    </row>
    <row r="48" customFormat="false" ht="28.5" hidden="false" customHeight="false" outlineLevel="0" collapsed="false">
      <c r="A48" s="62" t="s">
        <v>402</v>
      </c>
      <c r="B48" s="166" t="n">
        <f aca="false">F29*B47</f>
        <v>0.0797269852414524</v>
      </c>
      <c r="C48" s="50"/>
      <c r="D48" s="50"/>
      <c r="E48" s="50"/>
      <c r="F48" s="50"/>
      <c r="G48" s="50"/>
    </row>
    <row r="49" customFormat="false" ht="28.5" hidden="false" customHeight="false" outlineLevel="0" collapsed="false">
      <c r="A49" s="62" t="s">
        <v>403</v>
      </c>
      <c r="B49" s="56" t="n">
        <f aca="false">B48*B9</f>
        <v>3.1890794096581</v>
      </c>
      <c r="C49" s="50"/>
      <c r="D49" s="50"/>
      <c r="E49" s="50"/>
      <c r="F49" s="50"/>
      <c r="G49" s="50"/>
    </row>
    <row r="50" customFormat="false" ht="28.5" hidden="false" customHeight="false" outlineLevel="0" collapsed="false">
      <c r="A50" s="62" t="s">
        <v>404</v>
      </c>
      <c r="B50" s="56" t="n">
        <f aca="false">B14*B49</f>
        <v>39.8634926207262</v>
      </c>
      <c r="C50" s="50"/>
      <c r="D50" s="50"/>
      <c r="E50" s="50"/>
      <c r="F50" s="50"/>
      <c r="G50" s="50"/>
    </row>
    <row r="51" customFormat="false" ht="28.5" hidden="false" customHeight="false" outlineLevel="0" collapsed="false">
      <c r="A51" s="41" t="s">
        <v>405</v>
      </c>
      <c r="B51" s="50"/>
      <c r="C51" s="50"/>
      <c r="D51" s="50"/>
      <c r="E51" s="50"/>
      <c r="F51" s="50"/>
      <c r="G51" s="50"/>
    </row>
    <row r="52" customFormat="false" ht="28.5" hidden="false" customHeight="false" outlineLevel="0" collapsed="false">
      <c r="A52" s="50"/>
      <c r="B52" s="50"/>
      <c r="C52" s="50"/>
      <c r="D52" s="50"/>
      <c r="E52" s="50"/>
      <c r="F52" s="50"/>
      <c r="G52" s="50"/>
    </row>
    <row r="53" customFormat="false" ht="28.5" hidden="false" customHeight="false" outlineLevel="0" collapsed="false">
      <c r="A53" s="50"/>
      <c r="B53" s="50"/>
      <c r="C53" s="50"/>
      <c r="D53" s="50"/>
      <c r="E53" s="50"/>
      <c r="F53" s="50"/>
      <c r="G53" s="50"/>
    </row>
    <row r="54" customFormat="false" ht="28.5" hidden="false" customHeight="false" outlineLevel="0" collapsed="false">
      <c r="A54" s="50"/>
      <c r="B54" s="50"/>
      <c r="C54" s="50"/>
      <c r="D54" s="50"/>
      <c r="E54" s="50"/>
      <c r="F54" s="50"/>
      <c r="G54" s="50"/>
    </row>
    <row r="55" customFormat="false" ht="28.5" hidden="false" customHeight="false" outlineLevel="0" collapsed="false">
      <c r="A55" s="50"/>
      <c r="B55" s="50"/>
      <c r="C55" s="50"/>
      <c r="D55" s="50"/>
      <c r="E55" s="50"/>
      <c r="F55" s="50"/>
      <c r="G55" s="50"/>
    </row>
    <row r="56" customFormat="false" ht="28.5" hidden="false" customHeight="false" outlineLevel="0" collapsed="false">
      <c r="A56" s="50"/>
      <c r="B56" s="50"/>
      <c r="C56" s="50"/>
      <c r="D56" s="50"/>
      <c r="E56" s="50"/>
      <c r="F56" s="50"/>
      <c r="G56" s="50"/>
    </row>
    <row r="57" customFormat="false" ht="28.5" hidden="false" customHeight="false" outlineLevel="0" collapsed="false">
      <c r="A57" s="50"/>
      <c r="B57" s="50"/>
      <c r="C57" s="50"/>
      <c r="D57" s="50"/>
      <c r="E57" s="50"/>
      <c r="F57" s="50"/>
      <c r="G57" s="50"/>
    </row>
    <row r="58" customFormat="false" ht="28.5" hidden="false" customHeight="false" outlineLevel="0" collapsed="false">
      <c r="A58" s="50"/>
      <c r="B58" s="50"/>
      <c r="C58" s="50"/>
      <c r="D58" s="50"/>
      <c r="E58" s="50"/>
      <c r="F58" s="50"/>
      <c r="G58" s="50"/>
    </row>
    <row r="59" customFormat="false" ht="28.5" hidden="false" customHeight="false" outlineLevel="0" collapsed="false">
      <c r="A59" s="50"/>
      <c r="B59" s="50"/>
      <c r="C59" s="50"/>
      <c r="D59" s="50"/>
      <c r="E59" s="50"/>
      <c r="F59" s="50"/>
      <c r="G59" s="50"/>
    </row>
    <row r="60" customFormat="false" ht="28.5" hidden="false" customHeight="false" outlineLevel="0" collapsed="false">
      <c r="A60" s="50"/>
      <c r="B60" s="50"/>
      <c r="C60" s="50"/>
      <c r="D60" s="50"/>
      <c r="E60" s="50"/>
      <c r="F60" s="50"/>
      <c r="G60" s="50"/>
    </row>
  </sheetData>
  <mergeCells count="44">
    <mergeCell ref="A4:G4"/>
    <mergeCell ref="A5:G5"/>
    <mergeCell ref="A7:G7"/>
    <mergeCell ref="A16:G16"/>
    <mergeCell ref="A17:G17"/>
    <mergeCell ref="A18:G18"/>
    <mergeCell ref="A20:G20"/>
    <mergeCell ref="B21:C21"/>
    <mergeCell ref="D21:E21"/>
    <mergeCell ref="B22:C22"/>
    <mergeCell ref="D22:E22"/>
    <mergeCell ref="B23:C23"/>
    <mergeCell ref="D23:E23"/>
    <mergeCell ref="A25:G25"/>
    <mergeCell ref="B26:C26"/>
    <mergeCell ref="D26:E26"/>
    <mergeCell ref="B27:C27"/>
    <mergeCell ref="D27:E27"/>
    <mergeCell ref="B28:C28"/>
    <mergeCell ref="D28:E28"/>
    <mergeCell ref="B29:C29"/>
    <mergeCell ref="D29:E29"/>
    <mergeCell ref="B30:C30"/>
    <mergeCell ref="D30:E30"/>
    <mergeCell ref="B31:C31"/>
    <mergeCell ref="D31:E31"/>
    <mergeCell ref="B32:C32"/>
    <mergeCell ref="D32:E32"/>
    <mergeCell ref="B33:C33"/>
    <mergeCell ref="D33:E33"/>
    <mergeCell ref="B34:C34"/>
    <mergeCell ref="D34:E34"/>
    <mergeCell ref="A36:G36"/>
    <mergeCell ref="B37:C37"/>
    <mergeCell ref="D37:E37"/>
    <mergeCell ref="B38:C38"/>
    <mergeCell ref="D38:E38"/>
    <mergeCell ref="B39:C39"/>
    <mergeCell ref="D39:E39"/>
    <mergeCell ref="B40:C40"/>
    <mergeCell ref="D40:E40"/>
    <mergeCell ref="B41:C41"/>
    <mergeCell ref="D41:E41"/>
    <mergeCell ref="A44:G44"/>
  </mergeCells>
  <conditionalFormatting sqref="G38:G41">
    <cfRule type="containsText" priority="2" operator="containsText" aboveAverage="0" equalAverage="0" bottom="0" percent="0" rank="0" text="Text" dxfId="2">
      <formula>NOT(ISERROR(SEARCH("Text",G38)))</formula>
    </cfRule>
  </conditionalFormatting>
  <printOptions headings="false" gridLines="false" gridLinesSet="true" horizontalCentered="false" verticalCentered="false"/>
  <pageMargins left="0.7" right="0.7" top="0.75" bottom="0.75"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E17"/>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4"/>
    <col collapsed="false" customWidth="true" hidden="false" outlineLevel="0" max="2" min="2" style="0" width="18"/>
    <col collapsed="false" customWidth="true" hidden="false" outlineLevel="0" max="3" min="3" style="0" width="16"/>
    <col collapsed="false" customWidth="true" hidden="false" outlineLevel="0" max="4" min="4" style="0" width="60"/>
    <col collapsed="false" customWidth="true" hidden="false" outlineLevel="0" max="5" min="5" style="0" width="55"/>
  </cols>
  <sheetData>
    <row r="1" customFormat="false" ht="17.35" hidden="false" customHeight="false" outlineLevel="0" collapsed="false">
      <c r="A1" s="175" t="s">
        <v>406</v>
      </c>
    </row>
    <row r="3" customFormat="false" ht="15" hidden="false" customHeight="false" outlineLevel="0" collapsed="false">
      <c r="A3" s="176" t="s">
        <v>2</v>
      </c>
      <c r="B3" s="176" t="s">
        <v>3</v>
      </c>
      <c r="C3" s="176" t="s">
        <v>407</v>
      </c>
      <c r="D3" s="176" t="s">
        <v>408</v>
      </c>
      <c r="E3" s="176" t="s">
        <v>409</v>
      </c>
    </row>
    <row r="4" customFormat="false" ht="23.85" hidden="false" customHeight="false" outlineLevel="0" collapsed="false">
      <c r="A4" s="177" t="n">
        <v>1</v>
      </c>
      <c r="B4" s="177" t="s">
        <v>13</v>
      </c>
      <c r="C4" s="177" t="s">
        <v>410</v>
      </c>
      <c r="D4" s="177" t="s">
        <v>411</v>
      </c>
      <c r="E4" s="177" t="s">
        <v>412</v>
      </c>
    </row>
    <row r="5" customFormat="false" ht="15" hidden="false" customHeight="false" outlineLevel="0" collapsed="false">
      <c r="A5" s="177" t="n">
        <v>2</v>
      </c>
      <c r="B5" s="177" t="s">
        <v>13</v>
      </c>
      <c r="C5" s="177" t="s">
        <v>413</v>
      </c>
      <c r="D5" s="177" t="s">
        <v>414</v>
      </c>
      <c r="E5" s="177" t="s">
        <v>415</v>
      </c>
    </row>
    <row r="6" customFormat="false" ht="15" hidden="false" customHeight="false" outlineLevel="0" collapsed="false">
      <c r="A6" s="177" t="n">
        <v>3</v>
      </c>
      <c r="B6" s="177" t="s">
        <v>15</v>
      </c>
      <c r="C6" s="177" t="s">
        <v>416</v>
      </c>
      <c r="D6" s="177" t="s">
        <v>417</v>
      </c>
      <c r="E6" s="177" t="s">
        <v>418</v>
      </c>
    </row>
    <row r="7" customFormat="false" ht="15" hidden="false" customHeight="false" outlineLevel="0" collapsed="false">
      <c r="A7" s="177" t="n">
        <v>4</v>
      </c>
      <c r="B7" s="177" t="s">
        <v>23</v>
      </c>
      <c r="C7" s="177" t="s">
        <v>419</v>
      </c>
      <c r="D7" s="177" t="s">
        <v>420</v>
      </c>
      <c r="E7" s="177" t="s">
        <v>421</v>
      </c>
    </row>
    <row r="8" customFormat="false" ht="23.85" hidden="false" customHeight="false" outlineLevel="0" collapsed="false">
      <c r="A8" s="177" t="n">
        <v>5</v>
      </c>
      <c r="B8" s="177" t="s">
        <v>13</v>
      </c>
      <c r="C8" s="177" t="s">
        <v>422</v>
      </c>
      <c r="D8" s="177" t="s">
        <v>423</v>
      </c>
      <c r="E8" s="177" t="s">
        <v>424</v>
      </c>
    </row>
    <row r="9" customFormat="false" ht="23.85" hidden="false" customHeight="false" outlineLevel="0" collapsed="false">
      <c r="A9" s="177" t="n">
        <v>6</v>
      </c>
      <c r="B9" s="177" t="s">
        <v>19</v>
      </c>
      <c r="C9" s="177" t="s">
        <v>425</v>
      </c>
      <c r="D9" s="177" t="s">
        <v>426</v>
      </c>
      <c r="E9" s="177" t="s">
        <v>427</v>
      </c>
    </row>
    <row r="10" customFormat="false" ht="23.85" hidden="false" customHeight="false" outlineLevel="0" collapsed="false">
      <c r="A10" s="177" t="n">
        <v>7</v>
      </c>
      <c r="B10" s="177" t="s">
        <v>19</v>
      </c>
      <c r="C10" s="177" t="s">
        <v>428</v>
      </c>
      <c r="D10" s="177" t="s">
        <v>429</v>
      </c>
      <c r="E10" s="177" t="s">
        <v>430</v>
      </c>
    </row>
    <row r="11" customFormat="false" ht="23.85" hidden="false" customHeight="false" outlineLevel="0" collapsed="false">
      <c r="A11" s="177" t="n">
        <v>8</v>
      </c>
      <c r="B11" s="177" t="s">
        <v>21</v>
      </c>
      <c r="C11" s="177" t="s">
        <v>431</v>
      </c>
      <c r="D11" s="177" t="s">
        <v>432</v>
      </c>
      <c r="E11" s="177" t="s">
        <v>433</v>
      </c>
    </row>
    <row r="12" customFormat="false" ht="23.85" hidden="false" customHeight="false" outlineLevel="0" collapsed="false">
      <c r="A12" s="177" t="n">
        <v>9</v>
      </c>
      <c r="B12" s="177" t="s">
        <v>23</v>
      </c>
      <c r="C12" s="177" t="s">
        <v>434</v>
      </c>
      <c r="D12" s="177" t="s">
        <v>435</v>
      </c>
      <c r="E12" s="177" t="s">
        <v>436</v>
      </c>
    </row>
    <row r="13" customFormat="false" ht="23.85" hidden="false" customHeight="false" outlineLevel="0" collapsed="false">
      <c r="A13" s="177" t="n">
        <v>10</v>
      </c>
      <c r="B13" s="177" t="s">
        <v>17</v>
      </c>
      <c r="C13" s="177" t="s">
        <v>437</v>
      </c>
      <c r="D13" s="177" t="s">
        <v>438</v>
      </c>
      <c r="E13" s="177" t="s">
        <v>439</v>
      </c>
    </row>
    <row r="14" customFormat="false" ht="23.85" hidden="false" customHeight="false" outlineLevel="0" collapsed="false">
      <c r="A14" s="177" t="n">
        <v>11</v>
      </c>
      <c r="B14" s="177" t="s">
        <v>7</v>
      </c>
      <c r="C14" s="177" t="s">
        <v>440</v>
      </c>
      <c r="D14" s="177" t="s">
        <v>441</v>
      </c>
      <c r="E14" s="177" t="s">
        <v>442</v>
      </c>
    </row>
    <row r="15" customFormat="false" ht="15" hidden="false" customHeight="false" outlineLevel="0" collapsed="false">
      <c r="A15" s="177" t="n">
        <v>12</v>
      </c>
      <c r="B15" s="177" t="s">
        <v>443</v>
      </c>
      <c r="C15" s="177" t="s">
        <v>444</v>
      </c>
      <c r="D15" s="177" t="s">
        <v>445</v>
      </c>
      <c r="E15" s="177" t="s">
        <v>446</v>
      </c>
    </row>
    <row r="17" customFormat="false" ht="15" hidden="false" customHeight="false" outlineLevel="0" collapsed="false">
      <c r="A17" s="178" t="s">
        <v>447</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2026-10-31T01:37:45Z</dcterms:created>
  <dc:creator>openpyxl</dc:creator>
  <dc:description/>
  <dc:language>en-US</dc:language>
  <cp:lastModifiedBy/>
  <dcterms:modified xsi:type="dcterms:W3CDTF">2026-11-01T17:22:40Z</dcterms:modified>
  <cp:revision>2</cp:revision>
  <dc:subject/>
  <dc:title/>
</cp:coreProperties>
</file>

<file path=docProps/custom.xml><?xml version="1.0" encoding="utf-8"?>
<Properties xmlns="http://schemas.openxmlformats.org/officeDocument/2006/custom-properties" xmlns:vt="http://schemas.openxmlformats.org/officeDocument/2006/docPropsVTypes"/>
</file>